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tephenwtsai/Desktop/Comp Design Workshop/Workshop XXVI/Stiffness and LPF Tools/"/>
    </mc:Choice>
  </mc:AlternateContent>
  <xr:revisionPtr revIDLastSave="0" documentId="13_ncr:1_{3537B370-D0C2-604D-A57C-DA64799C5863}" xr6:coauthVersionLast="47" xr6:coauthVersionMax="47" xr10:uidLastSave="{00000000-0000-0000-0000-000000000000}"/>
  <bookViews>
    <workbookView xWindow="1400" yWindow="660" windowWidth="27240" windowHeight="17180" tabRatio="792" xr2:uid="{00000000-000D-0000-FFFF-FFFF00000000}"/>
  </bookViews>
  <sheets>
    <sheet name="Sheet1" sheetId="1" r:id="rId1"/>
    <sheet name="Sheet9" sheetId="9" state="hidden" r:id="rId2"/>
    <sheet name="Material" sheetId="16" r:id="rId3"/>
    <sheet name="Sheet2" sheetId="2" r:id="rId4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" l="1"/>
  <c r="F17" i="1"/>
  <c r="G17" i="1"/>
  <c r="E17" i="1"/>
  <c r="L82" i="1"/>
  <c r="L84" i="1"/>
  <c r="L85" i="1"/>
  <c r="L86" i="1"/>
  <c r="L83" i="1"/>
  <c r="AH1" i="2"/>
  <c r="U60" i="1" l="1"/>
  <c r="U61" i="1" s="1"/>
  <c r="U62" i="1" s="1"/>
  <c r="U63" i="1" s="1"/>
  <c r="U64" i="1" s="1"/>
  <c r="U65" i="1" s="1"/>
  <c r="V60" i="1"/>
  <c r="V61" i="1" s="1"/>
  <c r="V62" i="1" s="1"/>
  <c r="V63" i="1" s="1"/>
  <c r="V64" i="1" s="1"/>
  <c r="V65" i="1" s="1"/>
  <c r="T60" i="1"/>
  <c r="T61" i="1" s="1"/>
  <c r="T62" i="1" s="1"/>
  <c r="T63" i="1" s="1"/>
  <c r="T64" i="1" s="1"/>
  <c r="T65" i="1" s="1"/>
  <c r="AD8" i="1"/>
  <c r="P115" i="1"/>
  <c r="P95" i="1"/>
  <c r="U40" i="16"/>
  <c r="P2" i="2"/>
  <c r="T2" i="2" s="1"/>
  <c r="N2" i="2"/>
  <c r="S3" i="2" s="1"/>
  <c r="S18" i="2" s="1"/>
  <c r="Q2" i="2"/>
  <c r="AI1" i="2" s="1"/>
  <c r="AJ1" i="2" s="1"/>
  <c r="AK1" i="2" s="1"/>
  <c r="AL1" i="2" s="1"/>
  <c r="AM1" i="2" s="1"/>
  <c r="AN1" i="2" s="1"/>
  <c r="Q141" i="2"/>
  <c r="Q140" i="2"/>
  <c r="Q139" i="2"/>
  <c r="Q126" i="2"/>
  <c r="Q125" i="2"/>
  <c r="Q124" i="2"/>
  <c r="G5" i="9"/>
  <c r="H5" i="9"/>
  <c r="I5" i="9"/>
  <c r="AP254" i="9" s="1"/>
  <c r="H6" i="9"/>
  <c r="AL57" i="9" s="1"/>
  <c r="I7" i="9"/>
  <c r="BK254" i="9" s="1"/>
  <c r="I6" i="9"/>
  <c r="AU247" i="9" s="1"/>
  <c r="G5" i="2"/>
  <c r="H5" i="2"/>
  <c r="I5" i="2"/>
  <c r="H6" i="2"/>
  <c r="I6" i="2"/>
  <c r="AR74" i="1"/>
  <c r="AR54" i="1"/>
  <c r="F3" i="2"/>
  <c r="K9" i="1"/>
  <c r="G3" i="2" s="1"/>
  <c r="F3" i="9"/>
  <c r="BO14" i="9"/>
  <c r="BN30" i="9"/>
  <c r="BO30" i="9" s="1"/>
  <c r="BN46" i="9"/>
  <c r="BO46" i="9"/>
  <c r="I61" i="16"/>
  <c r="G62" i="16" s="1"/>
  <c r="BP14" i="9"/>
  <c r="BP30" i="9"/>
  <c r="I60" i="16"/>
  <c r="I62" i="16"/>
  <c r="H62" i="16" s="1"/>
  <c r="BO13" i="9"/>
  <c r="BN29" i="9"/>
  <c r="BP13" i="9"/>
  <c r="BQ13" i="9"/>
  <c r="BO12" i="9"/>
  <c r="BN28" i="9"/>
  <c r="BP12" i="9"/>
  <c r="BQ12" i="9"/>
  <c r="BQ28" i="9"/>
  <c r="BR12" i="9"/>
  <c r="BR28" i="9"/>
  <c r="BO11" i="9"/>
  <c r="BN27" i="9"/>
  <c r="BQ27" i="9" s="1"/>
  <c r="BO27" i="9"/>
  <c r="BP11" i="9"/>
  <c r="BQ11" i="9"/>
  <c r="BR11" i="9"/>
  <c r="BR27" i="9"/>
  <c r="BS11" i="9"/>
  <c r="BO10" i="9"/>
  <c r="BN26" i="9"/>
  <c r="BS26" i="9" s="1"/>
  <c r="BO26" i="9"/>
  <c r="BN42" i="9"/>
  <c r="BP10" i="9"/>
  <c r="BQ10" i="9"/>
  <c r="BQ26" i="9"/>
  <c r="BR10" i="9"/>
  <c r="BR26" i="9"/>
  <c r="BS10" i="9"/>
  <c r="BT10" i="9"/>
  <c r="BO9" i="9"/>
  <c r="BN25" i="9"/>
  <c r="BO25" i="9" s="1"/>
  <c r="BP9" i="9"/>
  <c r="BQ9" i="9"/>
  <c r="BR9" i="9"/>
  <c r="BS9" i="9"/>
  <c r="BS25" i="9"/>
  <c r="BT9" i="9"/>
  <c r="BU9" i="9"/>
  <c r="BU25" i="9"/>
  <c r="BO8" i="9"/>
  <c r="BN24" i="9"/>
  <c r="BO24" i="9"/>
  <c r="BP8" i="9"/>
  <c r="BQ8" i="9"/>
  <c r="BQ24" i="9"/>
  <c r="BR8" i="9"/>
  <c r="BR24" i="9"/>
  <c r="BS8" i="9"/>
  <c r="BT8" i="9"/>
  <c r="BU8" i="9"/>
  <c r="BU24" i="9"/>
  <c r="BV8" i="9"/>
  <c r="BV24" i="9"/>
  <c r="BO7" i="9"/>
  <c r="BN23" i="9"/>
  <c r="BP7" i="9"/>
  <c r="BQ7" i="9"/>
  <c r="BR7" i="9"/>
  <c r="BS7" i="9"/>
  <c r="BT7" i="9"/>
  <c r="BU7" i="9"/>
  <c r="BV7" i="9"/>
  <c r="BW7" i="9"/>
  <c r="BO6" i="9"/>
  <c r="BN22" i="9"/>
  <c r="BN38" i="9" s="1"/>
  <c r="BP6" i="9"/>
  <c r="BP22" i="9"/>
  <c r="BQ6" i="9"/>
  <c r="BQ22" i="9"/>
  <c r="BR6" i="9"/>
  <c r="BS6" i="9"/>
  <c r="BT6" i="9"/>
  <c r="BU6" i="9"/>
  <c r="BU22" i="9"/>
  <c r="BV6" i="9"/>
  <c r="BW6" i="9"/>
  <c r="BX6" i="9"/>
  <c r="BX22" i="9"/>
  <c r="BO5" i="9"/>
  <c r="BN21" i="9"/>
  <c r="BN37" i="9"/>
  <c r="BP5" i="9"/>
  <c r="BP21" i="9"/>
  <c r="BQ5" i="9"/>
  <c r="BQ21" i="9"/>
  <c r="BR5" i="9"/>
  <c r="BS5" i="9"/>
  <c r="BT5" i="9"/>
  <c r="BT21" i="9"/>
  <c r="BU5" i="9"/>
  <c r="BU21" i="9"/>
  <c r="BV5" i="9"/>
  <c r="BW5" i="9"/>
  <c r="BX5" i="9"/>
  <c r="BX21" i="9"/>
  <c r="BY5" i="9"/>
  <c r="BY21" i="9"/>
  <c r="BO4" i="9"/>
  <c r="BN20" i="9"/>
  <c r="BY20" i="9" s="1"/>
  <c r="BO20" i="9"/>
  <c r="BN36" i="9"/>
  <c r="BO36" i="9" s="1"/>
  <c r="BP4" i="9"/>
  <c r="BP36" i="9"/>
  <c r="BQ4" i="9"/>
  <c r="BQ20" i="9"/>
  <c r="BR4" i="9"/>
  <c r="BR20" i="9"/>
  <c r="BS4" i="9"/>
  <c r="BT4" i="9"/>
  <c r="BU4" i="9"/>
  <c r="BU20" i="9"/>
  <c r="BV4" i="9"/>
  <c r="BW4" i="9"/>
  <c r="BX4" i="9"/>
  <c r="BX20" i="9"/>
  <c r="BX36" i="9"/>
  <c r="BY4" i="9"/>
  <c r="BZ4" i="9"/>
  <c r="BO3" i="9"/>
  <c r="BN19" i="9"/>
  <c r="BO19" i="9"/>
  <c r="BP3" i="9"/>
  <c r="BQ3" i="9"/>
  <c r="BR3" i="9"/>
  <c r="BS3" i="9"/>
  <c r="BT3" i="9"/>
  <c r="BU3" i="9"/>
  <c r="BU19" i="9"/>
  <c r="BV3" i="9"/>
  <c r="BW3" i="9"/>
  <c r="BX3" i="9"/>
  <c r="BY3" i="9"/>
  <c r="BY19" i="9"/>
  <c r="BZ3" i="9"/>
  <c r="CA3" i="9"/>
  <c r="BO15" i="9"/>
  <c r="BN31" i="9"/>
  <c r="T4" i="9"/>
  <c r="B32" i="9"/>
  <c r="T15" i="9"/>
  <c r="B21" i="9" s="1"/>
  <c r="U2" i="9"/>
  <c r="U17" i="9" s="1"/>
  <c r="C18" i="9" s="1"/>
  <c r="W2" i="9"/>
  <c r="W17" i="9"/>
  <c r="E18" i="9"/>
  <c r="AF2" i="9"/>
  <c r="N34" i="9" s="1"/>
  <c r="T14" i="9"/>
  <c r="B22" i="9" s="1"/>
  <c r="T13" i="9"/>
  <c r="B23" i="9"/>
  <c r="T12" i="9"/>
  <c r="B24" i="9"/>
  <c r="T11" i="9"/>
  <c r="B25" i="9" s="1"/>
  <c r="T10" i="9"/>
  <c r="B26" i="9" s="1"/>
  <c r="T9" i="9"/>
  <c r="B27" i="9"/>
  <c r="T8" i="9"/>
  <c r="B28" i="9" s="1"/>
  <c r="T7" i="9"/>
  <c r="B29" i="9" s="1"/>
  <c r="T6" i="9"/>
  <c r="B30" i="9" s="1"/>
  <c r="T5" i="9"/>
  <c r="B31" i="9"/>
  <c r="T3" i="9"/>
  <c r="B33" i="9"/>
  <c r="AF293" i="9"/>
  <c r="AF325" i="9" s="1"/>
  <c r="EW224" i="9"/>
  <c r="EW285" i="9" s="1"/>
  <c r="EW238" i="9"/>
  <c r="EW254" i="9"/>
  <c r="EW301" i="9" s="1"/>
  <c r="EV224" i="9"/>
  <c r="EV238" i="9"/>
  <c r="EV254" i="9"/>
  <c r="EU224" i="9"/>
  <c r="EU239" i="9"/>
  <c r="EU254" i="9"/>
  <c r="ET224" i="9"/>
  <c r="ET239" i="9"/>
  <c r="ET269" i="9" s="1"/>
  <c r="ET285" i="9"/>
  <c r="ET301" i="9" s="1"/>
  <c r="ET254" i="9"/>
  <c r="ES224" i="9"/>
  <c r="ES239" i="9"/>
  <c r="ES285" i="9" s="1"/>
  <c r="ES254" i="9"/>
  <c r="ES301" i="9"/>
  <c r="ER224" i="9"/>
  <c r="ER239" i="9"/>
  <c r="ER254" i="9"/>
  <c r="EQ224" i="9"/>
  <c r="EQ269" i="9"/>
  <c r="EQ239" i="9"/>
  <c r="EQ285" i="9"/>
  <c r="EQ301" i="9"/>
  <c r="EQ333" i="9"/>
  <c r="EQ254" i="9"/>
  <c r="EP224" i="9"/>
  <c r="EP239" i="9"/>
  <c r="EP269" i="9"/>
  <c r="EP285" i="9"/>
  <c r="EP254" i="9"/>
  <c r="EP301" i="9" s="1"/>
  <c r="EP333" i="9" s="1"/>
  <c r="EO224" i="9"/>
  <c r="EO239" i="9"/>
  <c r="EO285" i="9"/>
  <c r="EO301" i="9" s="1"/>
  <c r="EO254" i="9"/>
  <c r="EN224" i="9"/>
  <c r="EN239" i="9"/>
  <c r="EN254" i="9"/>
  <c r="EM224" i="9"/>
  <c r="EM269" i="9" s="1"/>
  <c r="EM239" i="9"/>
  <c r="EM254" i="9"/>
  <c r="EW223" i="9"/>
  <c r="EW237" i="9"/>
  <c r="EW253" i="9"/>
  <c r="EV223" i="9"/>
  <c r="EV284" i="9" s="1"/>
  <c r="EV300" i="9" s="1"/>
  <c r="EV237" i="9"/>
  <c r="EV268" i="9"/>
  <c r="EV253" i="9"/>
  <c r="EU223" i="9"/>
  <c r="EU238" i="9"/>
  <c r="EU253" i="9"/>
  <c r="ET223" i="9"/>
  <c r="ET268" i="9" s="1"/>
  <c r="ET238" i="9"/>
  <c r="ET253" i="9"/>
  <c r="ES223" i="9"/>
  <c r="ES238" i="9"/>
  <c r="ES253" i="9"/>
  <c r="ER223" i="9"/>
  <c r="ER284" i="9" s="1"/>
  <c r="ER300" i="9" s="1"/>
  <c r="ER238" i="9"/>
  <c r="ER253" i="9"/>
  <c r="EQ223" i="9"/>
  <c r="EQ238" i="9"/>
  <c r="EQ253" i="9"/>
  <c r="EP223" i="9"/>
  <c r="EP238" i="9"/>
  <c r="EP253" i="9"/>
  <c r="EO223" i="9"/>
  <c r="EO238" i="9"/>
  <c r="EO284" i="9"/>
  <c r="EO300" i="9" s="1"/>
  <c r="EO253" i="9"/>
  <c r="EN223" i="9"/>
  <c r="EN284" i="9" s="1"/>
  <c r="EN300" i="9" s="1"/>
  <c r="EN238" i="9"/>
  <c r="EN253" i="9"/>
  <c r="EW222" i="9"/>
  <c r="EW236" i="9"/>
  <c r="EW252" i="9"/>
  <c r="EV222" i="9"/>
  <c r="EV283" i="9" s="1"/>
  <c r="EV299" i="9" s="1"/>
  <c r="EV267" i="9"/>
  <c r="EV331" i="9" s="1"/>
  <c r="EV236" i="9"/>
  <c r="EV252" i="9"/>
  <c r="EU222" i="9"/>
  <c r="EU237" i="9"/>
  <c r="EU267" i="9"/>
  <c r="EU252" i="9"/>
  <c r="ET222" i="9"/>
  <c r="ET283" i="9" s="1"/>
  <c r="ET299" i="9" s="1"/>
  <c r="ET237" i="9"/>
  <c r="ET252" i="9"/>
  <c r="ES222" i="9"/>
  <c r="ES237" i="9"/>
  <c r="ES252" i="9"/>
  <c r="ER222" i="9"/>
  <c r="ER267" i="9" s="1"/>
  <c r="ER237" i="9"/>
  <c r="ER252" i="9"/>
  <c r="EQ222" i="9"/>
  <c r="EQ237" i="9"/>
  <c r="EQ252" i="9"/>
  <c r="EP222" i="9"/>
  <c r="EP237" i="9"/>
  <c r="EP252" i="9"/>
  <c r="EO222" i="9"/>
  <c r="EO237" i="9"/>
  <c r="EO283" i="9"/>
  <c r="EO299" i="9" s="1"/>
  <c r="EO252" i="9"/>
  <c r="EW221" i="9"/>
  <c r="EW235" i="9"/>
  <c r="EW251" i="9"/>
  <c r="EV221" i="9"/>
  <c r="EV235" i="9"/>
  <c r="EV251" i="9"/>
  <c r="EU221" i="9"/>
  <c r="EU266" i="9" s="1"/>
  <c r="EU236" i="9"/>
  <c r="EU251" i="9"/>
  <c r="ET221" i="9"/>
  <c r="ET236" i="9"/>
  <c r="ET266" i="9"/>
  <c r="ET251" i="9"/>
  <c r="ES221" i="9"/>
  <c r="ES236" i="9"/>
  <c r="ES266" i="9" s="1"/>
  <c r="ES251" i="9"/>
  <c r="ER221" i="9"/>
  <c r="ER236" i="9"/>
  <c r="ER251" i="9"/>
  <c r="EQ221" i="9"/>
  <c r="EQ236" i="9"/>
  <c r="EQ251" i="9"/>
  <c r="EP221" i="9"/>
  <c r="EP266" i="9" s="1"/>
  <c r="EP236" i="9"/>
  <c r="EP282" i="9"/>
  <c r="EP298" i="9" s="1"/>
  <c r="EP314" i="9" s="1"/>
  <c r="EP251" i="9"/>
  <c r="EW220" i="9"/>
  <c r="EW234" i="9"/>
  <c r="EW265" i="9"/>
  <c r="EW250" i="9"/>
  <c r="EV220" i="9"/>
  <c r="EV234" i="9"/>
  <c r="EV250" i="9"/>
  <c r="EU220" i="9"/>
  <c r="EU265" i="9" s="1"/>
  <c r="EU235" i="9"/>
  <c r="EU250" i="9"/>
  <c r="ET220" i="9"/>
  <c r="ET235" i="9"/>
  <c r="ET250" i="9"/>
  <c r="ES220" i="9"/>
  <c r="ES235" i="9"/>
  <c r="ES265" i="9" s="1"/>
  <c r="ES250" i="9"/>
  <c r="ER220" i="9"/>
  <c r="ER235" i="9"/>
  <c r="ER250" i="9"/>
  <c r="EQ220" i="9"/>
  <c r="EQ235" i="9"/>
  <c r="EQ250" i="9"/>
  <c r="EW219" i="9"/>
  <c r="EW233" i="9"/>
  <c r="EW249" i="9"/>
  <c r="EV219" i="9"/>
  <c r="EV264" i="9" s="1"/>
  <c r="EV233" i="9"/>
  <c r="EV249" i="9"/>
  <c r="EU219" i="9"/>
  <c r="EU234" i="9"/>
  <c r="EU249" i="9"/>
  <c r="ET219" i="9"/>
  <c r="ET280" i="9" s="1"/>
  <c r="ET264" i="9"/>
  <c r="ET234" i="9"/>
  <c r="ET296" i="9"/>
  <c r="ET249" i="9"/>
  <c r="ES219" i="9"/>
  <c r="ES234" i="9"/>
  <c r="ES249" i="9"/>
  <c r="ER219" i="9"/>
  <c r="ER234" i="9"/>
  <c r="ER280" i="9" s="1"/>
  <c r="ER296" i="9" s="1"/>
  <c r="ER249" i="9"/>
  <c r="EW218" i="9"/>
  <c r="EW232" i="9"/>
  <c r="EW248" i="9"/>
  <c r="EV218" i="9"/>
  <c r="EV232" i="9"/>
  <c r="EV263" i="9" s="1"/>
  <c r="EV248" i="9"/>
  <c r="EU218" i="9"/>
  <c r="EU279" i="9" s="1"/>
  <c r="EU295" i="9" s="1"/>
  <c r="EU233" i="9"/>
  <c r="EU263" i="9" s="1"/>
  <c r="EU248" i="9"/>
  <c r="ET218" i="9"/>
  <c r="ET233" i="9"/>
  <c r="ET279" i="9"/>
  <c r="ET295" i="9" s="1"/>
  <c r="ET248" i="9"/>
  <c r="ES218" i="9"/>
  <c r="ES233" i="9"/>
  <c r="ES248" i="9"/>
  <c r="EW217" i="9"/>
  <c r="EW262" i="9"/>
  <c r="EW231" i="9"/>
  <c r="EW247" i="9"/>
  <c r="EV217" i="9"/>
  <c r="EV231" i="9"/>
  <c r="EV262" i="9"/>
  <c r="EV247" i="9"/>
  <c r="EU217" i="9"/>
  <c r="EU232" i="9"/>
  <c r="EU278" i="9" s="1"/>
  <c r="EU294" i="9" s="1"/>
  <c r="EU247" i="9"/>
  <c r="ET217" i="9"/>
  <c r="ET232" i="9"/>
  <c r="ET247" i="9"/>
  <c r="EW293" i="9"/>
  <c r="EV293" i="9"/>
  <c r="EV325" i="9" s="1"/>
  <c r="EU216" i="9"/>
  <c r="EU261" i="9" s="1"/>
  <c r="EU231" i="9"/>
  <c r="EU246" i="9"/>
  <c r="EW215" i="9"/>
  <c r="EW230" i="9"/>
  <c r="EW245" i="9"/>
  <c r="EV215" i="9"/>
  <c r="EV260" i="9" s="1"/>
  <c r="EV230" i="9"/>
  <c r="EV245" i="9"/>
  <c r="EW214" i="9"/>
  <c r="EW229" i="9"/>
  <c r="EW244" i="9"/>
  <c r="EH224" i="9"/>
  <c r="EH239" i="9"/>
  <c r="EH285" i="9"/>
  <c r="EH301" i="9"/>
  <c r="EH269" i="9"/>
  <c r="EH254" i="9"/>
  <c r="EG224" i="9"/>
  <c r="EG239" i="9"/>
  <c r="EG254" i="9"/>
  <c r="EF224" i="9"/>
  <c r="EF269" i="9" s="1"/>
  <c r="EF285" i="9"/>
  <c r="EF301" i="9"/>
  <c r="EF239" i="9"/>
  <c r="EF254" i="9"/>
  <c r="EE224" i="9"/>
  <c r="EE269" i="9" s="1"/>
  <c r="EE239" i="9"/>
  <c r="EE254" i="9"/>
  <c r="ED224" i="9"/>
  <c r="ED285" i="9" s="1"/>
  <c r="ED301" i="9" s="1"/>
  <c r="ED269" i="9"/>
  <c r="ED239" i="9"/>
  <c r="ED254" i="9"/>
  <c r="EC224" i="9"/>
  <c r="EC239" i="9"/>
  <c r="EC269" i="9"/>
  <c r="EC285" i="9"/>
  <c r="EC254" i="9"/>
  <c r="EB224" i="9"/>
  <c r="EB301" i="9"/>
  <c r="EB239" i="9"/>
  <c r="EB285" i="9" s="1"/>
  <c r="EB254" i="9"/>
  <c r="EA224" i="9"/>
  <c r="EA269" i="9"/>
  <c r="EA239" i="9"/>
  <c r="EA254" i="9"/>
  <c r="DZ224" i="9"/>
  <c r="DZ239" i="9"/>
  <c r="DZ254" i="9"/>
  <c r="DY224" i="9"/>
  <c r="DY239" i="9"/>
  <c r="DY269" i="9"/>
  <c r="DY333" i="9" s="1"/>
  <c r="DY285" i="9"/>
  <c r="DY301" i="9" s="1"/>
  <c r="DY254" i="9"/>
  <c r="DX224" i="9"/>
  <c r="DX239" i="9"/>
  <c r="DX285" i="9" s="1"/>
  <c r="DX301" i="9" s="1"/>
  <c r="DX269" i="9"/>
  <c r="DX254" i="9"/>
  <c r="EH223" i="9"/>
  <c r="EH268" i="9"/>
  <c r="EH238" i="9"/>
  <c r="EH253" i="9"/>
  <c r="EG223" i="9"/>
  <c r="EG238" i="9"/>
  <c r="EG268" i="9" s="1"/>
  <c r="EG253" i="9"/>
  <c r="EF223" i="9"/>
  <c r="EF238" i="9"/>
  <c r="EF268" i="9"/>
  <c r="EF284" i="9"/>
  <c r="EF300" i="9"/>
  <c r="EF253" i="9"/>
  <c r="EE223" i="9"/>
  <c r="EE284" i="9" s="1"/>
  <c r="EE238" i="9"/>
  <c r="EE268" i="9"/>
  <c r="EE253" i="9"/>
  <c r="ED223" i="9"/>
  <c r="ED268" i="9" s="1"/>
  <c r="ED238" i="9"/>
  <c r="ED253" i="9"/>
  <c r="EC223" i="9"/>
  <c r="EC268" i="9"/>
  <c r="EC238" i="9"/>
  <c r="EC284" i="9"/>
  <c r="EC300" i="9" s="1"/>
  <c r="EC253" i="9"/>
  <c r="EB223" i="9"/>
  <c r="EB268" i="9" s="1"/>
  <c r="EB238" i="9"/>
  <c r="EB284" i="9"/>
  <c r="EB300" i="9"/>
  <c r="EB316" i="9"/>
  <c r="EB253" i="9"/>
  <c r="EA223" i="9"/>
  <c r="EA284" i="9"/>
  <c r="EA300" i="9" s="1"/>
  <c r="EA238" i="9"/>
  <c r="EA268" i="9"/>
  <c r="EA253" i="9"/>
  <c r="DZ223" i="9"/>
  <c r="DZ268" i="9" s="1"/>
  <c r="DZ238" i="9"/>
  <c r="DZ253" i="9"/>
  <c r="DY223" i="9"/>
  <c r="DY238" i="9"/>
  <c r="DY253" i="9"/>
  <c r="EH222" i="9"/>
  <c r="EH237" i="9"/>
  <c r="EH252" i="9"/>
  <c r="EG222" i="9"/>
  <c r="EG283" i="9" s="1"/>
  <c r="EG237" i="9"/>
  <c r="EG267" i="9"/>
  <c r="EG252" i="9"/>
  <c r="EF222" i="9"/>
  <c r="EF267" i="9" s="1"/>
  <c r="EF237" i="9"/>
  <c r="EF252" i="9"/>
  <c r="EE222" i="9"/>
  <c r="EE267" i="9" s="1"/>
  <c r="EE237" i="9"/>
  <c r="EE283" i="9"/>
  <c r="EE252" i="9"/>
  <c r="EE299" i="9" s="1"/>
  <c r="ED222" i="9"/>
  <c r="ED237" i="9"/>
  <c r="ED267" i="9"/>
  <c r="ED283" i="9"/>
  <c r="ED252" i="9"/>
  <c r="ED299" i="9" s="1"/>
  <c r="ED315" i="9" s="1"/>
  <c r="EC222" i="9"/>
  <c r="EC283" i="9" s="1"/>
  <c r="EC299" i="9"/>
  <c r="EC237" i="9"/>
  <c r="EC267" i="9"/>
  <c r="EC252" i="9"/>
  <c r="EB222" i="9"/>
  <c r="EB267" i="9"/>
  <c r="EB237" i="9"/>
  <c r="EB252" i="9"/>
  <c r="EA222" i="9"/>
  <c r="EA237" i="9"/>
  <c r="EA252" i="9"/>
  <c r="DZ222" i="9"/>
  <c r="DZ237" i="9"/>
  <c r="DZ267" i="9"/>
  <c r="DZ283" i="9"/>
  <c r="DZ315" i="9"/>
  <c r="DZ252" i="9"/>
  <c r="DZ299" i="9" s="1"/>
  <c r="EH221" i="9"/>
  <c r="EH236" i="9"/>
  <c r="EH251" i="9"/>
  <c r="EG221" i="9"/>
  <c r="EG236" i="9"/>
  <c r="EG266" i="9" s="1"/>
  <c r="EG251" i="9"/>
  <c r="EF221" i="9"/>
  <c r="EF266" i="9"/>
  <c r="EF236" i="9"/>
  <c r="EF282" i="9"/>
  <c r="EF251" i="9"/>
  <c r="EF298" i="9" s="1"/>
  <c r="EE221" i="9"/>
  <c r="EE236" i="9"/>
  <c r="EE251" i="9"/>
  <c r="ED221" i="9"/>
  <c r="ED282" i="9"/>
  <c r="ED298" i="9" s="1"/>
  <c r="ED236" i="9"/>
  <c r="ED266" i="9"/>
  <c r="ED251" i="9"/>
  <c r="EC221" i="9"/>
  <c r="EC266" i="9"/>
  <c r="EC236" i="9"/>
  <c r="EC251" i="9"/>
  <c r="EB221" i="9"/>
  <c r="EB236" i="9"/>
  <c r="EB282" i="9" s="1"/>
  <c r="EB298" i="9" s="1"/>
  <c r="EB251" i="9"/>
  <c r="EA221" i="9"/>
  <c r="EA236" i="9"/>
  <c r="EA251" i="9"/>
  <c r="EH220" i="9"/>
  <c r="EH265" i="9" s="1"/>
  <c r="EH281" i="9"/>
  <c r="EH297" i="9"/>
  <c r="EH235" i="9"/>
  <c r="EH250" i="9"/>
  <c r="EG220" i="9"/>
  <c r="EG235" i="9"/>
  <c r="EG265" i="9" s="1"/>
  <c r="EG250" i="9"/>
  <c r="EF220" i="9"/>
  <c r="EF265" i="9" s="1"/>
  <c r="EF235" i="9"/>
  <c r="EF281" i="9"/>
  <c r="EF297" i="9" s="1"/>
  <c r="EF250" i="9"/>
  <c r="EE220" i="9"/>
  <c r="EE235" i="9"/>
  <c r="EE250" i="9"/>
  <c r="ED220" i="9"/>
  <c r="ED265" i="9" s="1"/>
  <c r="ED281" i="9"/>
  <c r="ED297" i="9"/>
  <c r="ED235" i="9"/>
  <c r="ED250" i="9"/>
  <c r="EC220" i="9"/>
  <c r="EC235" i="9"/>
  <c r="EC265" i="9" s="1"/>
  <c r="EC250" i="9"/>
  <c r="EB220" i="9"/>
  <c r="EB265" i="9" s="1"/>
  <c r="EB235" i="9"/>
  <c r="EB281" i="9"/>
  <c r="EB297" i="9" s="1"/>
  <c r="EB250" i="9"/>
  <c r="EH219" i="9"/>
  <c r="EH234" i="9"/>
  <c r="EH249" i="9"/>
  <c r="EG219" i="9"/>
  <c r="EG234" i="9"/>
  <c r="EG280" i="9" s="1"/>
  <c r="EG296" i="9" s="1"/>
  <c r="EG249" i="9"/>
  <c r="EF219" i="9"/>
  <c r="EF264" i="9" s="1"/>
  <c r="EF234" i="9"/>
  <c r="EF249" i="9"/>
  <c r="EE219" i="9"/>
  <c r="EE280" i="9" s="1"/>
  <c r="EE234" i="9"/>
  <c r="EE296" i="9"/>
  <c r="EE249" i="9"/>
  <c r="ED219" i="9"/>
  <c r="ED234" i="9"/>
  <c r="ED264" i="9"/>
  <c r="ED280" i="9"/>
  <c r="ED296" i="9" s="1"/>
  <c r="ED249" i="9"/>
  <c r="EC219" i="9"/>
  <c r="EC296" i="9"/>
  <c r="EC234" i="9"/>
  <c r="EC280" i="9" s="1"/>
  <c r="EC249" i="9"/>
  <c r="EH218" i="9"/>
  <c r="EH233" i="9"/>
  <c r="EH248" i="9"/>
  <c r="EG218" i="9"/>
  <c r="EG263" i="9"/>
  <c r="EG233" i="9"/>
  <c r="EG248" i="9"/>
  <c r="EF218" i="9"/>
  <c r="EF233" i="9"/>
  <c r="EF263" i="9"/>
  <c r="EF279" i="9"/>
  <c r="EF295" i="9" s="1"/>
  <c r="EF248" i="9"/>
  <c r="EE218" i="9"/>
  <c r="EE233" i="9"/>
  <c r="EE263" i="9" s="1"/>
  <c r="EE248" i="9"/>
  <c r="ED218" i="9"/>
  <c r="ED233" i="9"/>
  <c r="ED248" i="9"/>
  <c r="EH217" i="9"/>
  <c r="EH232" i="9"/>
  <c r="EH247" i="9"/>
  <c r="EG217" i="9"/>
  <c r="EG232" i="9"/>
  <c r="EG262" i="9"/>
  <c r="EG247" i="9"/>
  <c r="EF217" i="9"/>
  <c r="EF232" i="9"/>
  <c r="EF247" i="9"/>
  <c r="EE217" i="9"/>
  <c r="EE232" i="9"/>
  <c r="EE247" i="9"/>
  <c r="EH293" i="9"/>
  <c r="EG293" i="9"/>
  <c r="EG325" i="9" s="1"/>
  <c r="EF216" i="9"/>
  <c r="EF261" i="9" s="1"/>
  <c r="EF231" i="9"/>
  <c r="EF246" i="9"/>
  <c r="EH215" i="9"/>
  <c r="EH230" i="9"/>
  <c r="EH245" i="9"/>
  <c r="EG215" i="9"/>
  <c r="EG260" i="9"/>
  <c r="EG324" i="9" s="1"/>
  <c r="EG230" i="9"/>
  <c r="EG276" i="9"/>
  <c r="EG245" i="9"/>
  <c r="EG292" i="9" s="1"/>
  <c r="EH214" i="9"/>
  <c r="EH275" i="9" s="1"/>
  <c r="EH291" i="9" s="1"/>
  <c r="EH229" i="9"/>
  <c r="EH259" i="9"/>
  <c r="EH307" i="9" s="1"/>
  <c r="EH244" i="9"/>
  <c r="DS224" i="9"/>
  <c r="AG208" i="9"/>
  <c r="DS239" i="9" s="1"/>
  <c r="DS285" i="9"/>
  <c r="DS301" i="9" s="1"/>
  <c r="DS254" i="9"/>
  <c r="DR224" i="9"/>
  <c r="AF209" i="9"/>
  <c r="DR254" i="9"/>
  <c r="AE209" i="9"/>
  <c r="AD209" i="9"/>
  <c r="AC209" i="9"/>
  <c r="AB209" i="9"/>
  <c r="AA209" i="9"/>
  <c r="Z209" i="9"/>
  <c r="Y209" i="9"/>
  <c r="X209" i="9"/>
  <c r="W209" i="9"/>
  <c r="DS223" i="9"/>
  <c r="AG207" i="9"/>
  <c r="DS238" i="9"/>
  <c r="DS253" i="9"/>
  <c r="DR223" i="9"/>
  <c r="AF208" i="9"/>
  <c r="DR253" i="9"/>
  <c r="AE208" i="9"/>
  <c r="AD208" i="9"/>
  <c r="AC208" i="9"/>
  <c r="AB208" i="9"/>
  <c r="AA208" i="9"/>
  <c r="Z208" i="9"/>
  <c r="Y208" i="9"/>
  <c r="X208" i="9"/>
  <c r="DS222" i="9"/>
  <c r="AG206" i="9"/>
  <c r="DS237" i="9"/>
  <c r="DS252" i="9"/>
  <c r="DR222" i="9"/>
  <c r="DR267" i="9"/>
  <c r="AF207" i="9"/>
  <c r="DR237" i="9" s="1"/>
  <c r="DR283" i="9"/>
  <c r="DR299" i="9" s="1"/>
  <c r="DR252" i="9"/>
  <c r="AE207" i="9"/>
  <c r="AD207" i="9"/>
  <c r="AC207" i="9"/>
  <c r="AB207" i="9"/>
  <c r="AA207" i="9"/>
  <c r="Z207" i="9"/>
  <c r="Y207" i="9"/>
  <c r="DS221" i="9"/>
  <c r="AG205" i="9"/>
  <c r="DD236" i="9" s="1"/>
  <c r="DS236" i="9"/>
  <c r="DS282" i="9"/>
  <c r="DS298" i="9" s="1"/>
  <c r="DS251" i="9"/>
  <c r="DR221" i="9"/>
  <c r="AF206" i="9"/>
  <c r="DR236" i="9"/>
  <c r="DR251" i="9"/>
  <c r="AE206" i="9"/>
  <c r="AD206" i="9"/>
  <c r="AC206" i="9"/>
  <c r="AB206" i="9"/>
  <c r="AA206" i="9"/>
  <c r="Z206" i="9"/>
  <c r="DS220" i="9"/>
  <c r="AG204" i="9"/>
  <c r="DS235" i="9"/>
  <c r="DS250" i="9"/>
  <c r="DR220" i="9"/>
  <c r="AF205" i="9"/>
  <c r="DR235" i="9" s="1"/>
  <c r="DR250" i="9"/>
  <c r="AE205" i="9"/>
  <c r="AD205" i="9"/>
  <c r="AC205" i="9"/>
  <c r="AB205" i="9"/>
  <c r="AA205" i="9"/>
  <c r="DS219" i="9"/>
  <c r="AG203" i="9"/>
  <c r="DS234" i="9"/>
  <c r="DS249" i="9"/>
  <c r="DR219" i="9"/>
  <c r="AF204" i="9"/>
  <c r="DR234" i="9" s="1"/>
  <c r="DR249" i="9"/>
  <c r="AE204" i="9"/>
  <c r="AD204" i="9"/>
  <c r="AC204" i="9"/>
  <c r="AB204" i="9"/>
  <c r="DS218" i="9"/>
  <c r="AG202" i="9"/>
  <c r="DS248" i="9"/>
  <c r="DR218" i="9"/>
  <c r="AF203" i="9"/>
  <c r="DR233" i="9" s="1"/>
  <c r="DR279" i="9" s="1"/>
  <c r="DR295" i="9"/>
  <c r="DR248" i="9"/>
  <c r="AE203" i="9"/>
  <c r="AD203" i="9"/>
  <c r="AC203" i="9"/>
  <c r="DS217" i="9"/>
  <c r="DS262" i="9" s="1"/>
  <c r="AG201" i="9"/>
  <c r="DS232" i="9"/>
  <c r="DS278" i="9"/>
  <c r="DS294" i="9" s="1"/>
  <c r="DS247" i="9"/>
  <c r="DR217" i="9"/>
  <c r="AF202" i="9"/>
  <c r="DR232" i="9"/>
  <c r="DR278" i="9"/>
  <c r="DR247" i="9"/>
  <c r="DR294" i="9" s="1"/>
  <c r="AE202" i="9"/>
  <c r="AD202" i="9"/>
  <c r="DS293" i="9"/>
  <c r="DR293" i="9"/>
  <c r="DR309" i="9"/>
  <c r="AE201" i="9"/>
  <c r="DS215" i="9"/>
  <c r="AG200" i="9"/>
  <c r="DS230" i="9" s="1"/>
  <c r="DS276" i="9" s="1"/>
  <c r="DS292" i="9" s="1"/>
  <c r="DS245" i="9"/>
  <c r="DR215" i="9"/>
  <c r="AF200" i="9"/>
  <c r="DR230" i="9" s="1"/>
  <c r="DR276" i="9"/>
  <c r="DR292" i="9" s="1"/>
  <c r="DR260" i="9"/>
  <c r="DR245" i="9"/>
  <c r="AG199" i="9"/>
  <c r="DS214" i="9"/>
  <c r="DS244" i="9"/>
  <c r="DD224" i="9"/>
  <c r="DD269" i="9" s="1"/>
  <c r="DD239" i="9"/>
  <c r="DD254" i="9"/>
  <c r="DC224" i="9"/>
  <c r="DC254" i="9"/>
  <c r="DD223" i="9"/>
  <c r="DD268" i="9" s="1"/>
  <c r="DD238" i="9"/>
  <c r="DD284" i="9"/>
  <c r="DD253" i="9"/>
  <c r="DD300" i="9" s="1"/>
  <c r="DC223" i="9"/>
  <c r="DC253" i="9"/>
  <c r="DD222" i="9"/>
  <c r="DD267" i="9" s="1"/>
  <c r="DD237" i="9"/>
  <c r="DD252" i="9"/>
  <c r="DC222" i="9"/>
  <c r="DC237" i="9"/>
  <c r="DC267" i="9" s="1"/>
  <c r="DC252" i="9"/>
  <c r="DD221" i="9"/>
  <c r="DD251" i="9"/>
  <c r="DC221" i="9"/>
  <c r="DC236" i="9"/>
  <c r="DC251" i="9"/>
  <c r="DD220" i="9"/>
  <c r="DD235" i="9"/>
  <c r="DD265" i="9" s="1"/>
  <c r="DD250" i="9"/>
  <c r="DC220" i="9"/>
  <c r="DC265" i="9"/>
  <c r="DC235" i="9"/>
  <c r="DC250" i="9"/>
  <c r="DD219" i="9"/>
  <c r="DD249" i="9"/>
  <c r="DC219" i="9"/>
  <c r="DC264" i="9" s="1"/>
  <c r="DC234" i="9"/>
  <c r="DC280" i="9"/>
  <c r="DC296" i="9"/>
  <c r="DC328" i="9"/>
  <c r="DC249" i="9"/>
  <c r="DD218" i="9"/>
  <c r="DD248" i="9"/>
  <c r="DC218" i="9"/>
  <c r="DC248" i="9"/>
  <c r="DD217" i="9"/>
  <c r="DD232" i="9"/>
  <c r="DD247" i="9"/>
  <c r="DC217" i="9"/>
  <c r="DC232" i="9"/>
  <c r="DC247" i="9"/>
  <c r="DD293" i="9"/>
  <c r="DC293" i="9"/>
  <c r="DC309" i="9"/>
  <c r="DC325" i="9"/>
  <c r="DD215" i="9"/>
  <c r="DD245" i="9"/>
  <c r="DC215" i="9"/>
  <c r="DC230" i="9"/>
  <c r="DC245" i="9"/>
  <c r="DD214" i="9"/>
  <c r="DD244" i="9"/>
  <c r="CO293" i="9"/>
  <c r="CO325" i="9"/>
  <c r="CO309" i="9"/>
  <c r="CN293" i="9"/>
  <c r="CN325" i="9" s="1"/>
  <c r="CN309" i="9"/>
  <c r="BZ293" i="9"/>
  <c r="BZ325" i="9" s="1"/>
  <c r="BZ309" i="9"/>
  <c r="BY293" i="9"/>
  <c r="BY309" i="9"/>
  <c r="U370" i="9"/>
  <c r="U385" i="9" s="1"/>
  <c r="U403" i="9" s="1"/>
  <c r="T383" i="9"/>
  <c r="AI383" i="9"/>
  <c r="AX383" i="9" s="1"/>
  <c r="BM383" i="9" s="1"/>
  <c r="CB383" i="9"/>
  <c r="CQ383" i="9"/>
  <c r="DF383" i="9" s="1"/>
  <c r="DU383" i="9" s="1"/>
  <c r="EJ383" i="9"/>
  <c r="BK270" i="9"/>
  <c r="BK334" i="9" s="1"/>
  <c r="BK286" i="9"/>
  <c r="BK302" i="9"/>
  <c r="BJ270" i="9"/>
  <c r="BJ286" i="9"/>
  <c r="BJ302" i="9" s="1"/>
  <c r="BJ318" i="9" s="1"/>
  <c r="BI270" i="9"/>
  <c r="BI334" i="9" s="1"/>
  <c r="BI286" i="9"/>
  <c r="BI302" i="9"/>
  <c r="BH270" i="9"/>
  <c r="BH286" i="9"/>
  <c r="BH302" i="9"/>
  <c r="BH318" i="9" s="1"/>
  <c r="BH334" i="9"/>
  <c r="BG270" i="9"/>
  <c r="BG286" i="9"/>
  <c r="BG302" i="9"/>
  <c r="BG334" i="9" s="1"/>
  <c r="BF270" i="9"/>
  <c r="BF286" i="9"/>
  <c r="BF302" i="9"/>
  <c r="BE270" i="9"/>
  <c r="BE286" i="9"/>
  <c r="BE302" i="9"/>
  <c r="BD270" i="9"/>
  <c r="BD334" i="9" s="1"/>
  <c r="BD318" i="9"/>
  <c r="BD416" i="9" s="1"/>
  <c r="BD286" i="9"/>
  <c r="BD302" i="9" s="1"/>
  <c r="BC270" i="9"/>
  <c r="BC286" i="9"/>
  <c r="BC302" i="9"/>
  <c r="BC318" i="9" s="1"/>
  <c r="BB270" i="9"/>
  <c r="BB334" i="9" s="1"/>
  <c r="BB286" i="9"/>
  <c r="BB302" i="9" s="1"/>
  <c r="BA270" i="9"/>
  <c r="BA286" i="9"/>
  <c r="BA302" i="9"/>
  <c r="BA334" i="9"/>
  <c r="AZ270" i="9"/>
  <c r="AZ286" i="9"/>
  <c r="AZ302" i="9"/>
  <c r="BK293" i="9"/>
  <c r="BK325" i="9"/>
  <c r="BK309" i="9"/>
  <c r="BJ293" i="9"/>
  <c r="BJ325" i="9" s="1"/>
  <c r="BJ309" i="9"/>
  <c r="AG370" i="9"/>
  <c r="AG385" i="9" s="1"/>
  <c r="AG403" i="9" s="1"/>
  <c r="AV403" i="9" s="1"/>
  <c r="BK403" i="9" s="1"/>
  <c r="BZ403" i="9" s="1"/>
  <c r="CO403" i="9" s="1"/>
  <c r="DD403" i="9" s="1"/>
  <c r="DS403" i="9"/>
  <c r="EH403" i="9" s="1"/>
  <c r="EW403" i="9" s="1"/>
  <c r="AF370" i="9"/>
  <c r="AF385" i="9" s="1"/>
  <c r="AF403" i="9" s="1"/>
  <c r="AU403" i="9" s="1"/>
  <c r="BJ403" i="9" s="1"/>
  <c r="BY403" i="9" s="1"/>
  <c r="CN403" i="9" s="1"/>
  <c r="DC403" i="9" s="1"/>
  <c r="DR403" i="9" s="1"/>
  <c r="EG403" i="9" s="1"/>
  <c r="EV403" i="9" s="1"/>
  <c r="AE370" i="9"/>
  <c r="AE385" i="9" s="1"/>
  <c r="AD370" i="9"/>
  <c r="AD385" i="9" s="1"/>
  <c r="AC370" i="9"/>
  <c r="AC385" i="9"/>
  <c r="AC403" i="9"/>
  <c r="AR403" i="9"/>
  <c r="BG403" i="9" s="1"/>
  <c r="BV403" i="9" s="1"/>
  <c r="CK403" i="9" s="1"/>
  <c r="CZ403" i="9" s="1"/>
  <c r="DO403" i="9" s="1"/>
  <c r="ED403" i="9" s="1"/>
  <c r="ES403" i="9" s="1"/>
  <c r="AB370" i="9"/>
  <c r="AB385" i="9" s="1"/>
  <c r="AB403" i="9"/>
  <c r="AQ403" i="9" s="1"/>
  <c r="BF403" i="9" s="1"/>
  <c r="BU403" i="9"/>
  <c r="CJ403" i="9" s="1"/>
  <c r="CY403" i="9" s="1"/>
  <c r="DN403" i="9" s="1"/>
  <c r="EC403" i="9" s="1"/>
  <c r="ER403" i="9" s="1"/>
  <c r="AA370" i="9"/>
  <c r="AA385" i="9" s="1"/>
  <c r="Z370" i="9"/>
  <c r="Z385" i="9"/>
  <c r="Y370" i="9"/>
  <c r="Y385" i="9" s="1"/>
  <c r="Y403" i="9" s="1"/>
  <c r="AN403" i="9" s="1"/>
  <c r="BC403" i="9" s="1"/>
  <c r="BR403" i="9" s="1"/>
  <c r="CG403" i="9" s="1"/>
  <c r="CV403" i="9" s="1"/>
  <c r="DK403" i="9" s="1"/>
  <c r="DZ403" i="9" s="1"/>
  <c r="EO403" i="9" s="1"/>
  <c r="X370" i="9"/>
  <c r="X385" i="9"/>
  <c r="X403" i="9"/>
  <c r="AM403" i="9"/>
  <c r="BB403" i="9" s="1"/>
  <c r="BQ403" i="9" s="1"/>
  <c r="CF403" i="9" s="1"/>
  <c r="CU403" i="9" s="1"/>
  <c r="DJ403" i="9" s="1"/>
  <c r="DY403" i="9" s="1"/>
  <c r="EN403" i="9" s="1"/>
  <c r="W370" i="9"/>
  <c r="W385" i="9" s="1"/>
  <c r="V370" i="9"/>
  <c r="V385" i="9" s="1"/>
  <c r="V403" i="9" s="1"/>
  <c r="AK403" i="9" s="1"/>
  <c r="AZ403" i="9" s="1"/>
  <c r="BO403" i="9"/>
  <c r="CD403" i="9" s="1"/>
  <c r="CS403" i="9" s="1"/>
  <c r="DH403" i="9"/>
  <c r="DW403" i="9" s="1"/>
  <c r="EL403" i="9" s="1"/>
  <c r="AV270" i="9"/>
  <c r="AV286" i="9"/>
  <c r="AV302" i="9"/>
  <c r="AV334" i="9"/>
  <c r="AU270" i="9"/>
  <c r="AU286" i="9"/>
  <c r="AU302" i="9" s="1"/>
  <c r="AT270" i="9"/>
  <c r="AT286" i="9"/>
  <c r="AT302" i="9"/>
  <c r="AT334" i="9"/>
  <c r="AS270" i="9"/>
  <c r="AS286" i="9"/>
  <c r="AS302" i="9"/>
  <c r="AR270" i="9"/>
  <c r="AR286" i="9"/>
  <c r="AR302" i="9"/>
  <c r="AR334" i="9"/>
  <c r="AQ270" i="9"/>
  <c r="AQ286" i="9"/>
  <c r="AQ302" i="9"/>
  <c r="AP270" i="9"/>
  <c r="AP334" i="9" s="1"/>
  <c r="AP286" i="9"/>
  <c r="AP302" i="9" s="1"/>
  <c r="AO270" i="9"/>
  <c r="AO286" i="9"/>
  <c r="AO302" i="9" s="1"/>
  <c r="AN270" i="9"/>
  <c r="AN334" i="9" s="1"/>
  <c r="AN286" i="9"/>
  <c r="AN302" i="9" s="1"/>
  <c r="AM270" i="9"/>
  <c r="AM286" i="9"/>
  <c r="AM302" i="9"/>
  <c r="AL270" i="9"/>
  <c r="AL286" i="9"/>
  <c r="AL302" i="9" s="1"/>
  <c r="AK270" i="9"/>
  <c r="AK286" i="9"/>
  <c r="AK302" i="9"/>
  <c r="AF210" i="9"/>
  <c r="AV293" i="9"/>
  <c r="AV309" i="9" s="1"/>
  <c r="AU293" i="9"/>
  <c r="T398" i="9"/>
  <c r="T416" i="9"/>
  <c r="T382" i="9"/>
  <c r="T397" i="9"/>
  <c r="T415" i="9"/>
  <c r="T381" i="9"/>
  <c r="T396" i="9" s="1"/>
  <c r="T414" i="9" s="1"/>
  <c r="AI414" i="9" s="1"/>
  <c r="AX414" i="9" s="1"/>
  <c r="BM414" i="9" s="1"/>
  <c r="CB414" i="9"/>
  <c r="CQ414" i="9" s="1"/>
  <c r="DF414" i="9" s="1"/>
  <c r="DU414" i="9" s="1"/>
  <c r="EJ414" i="9" s="1"/>
  <c r="T380" i="9"/>
  <c r="T395" i="9"/>
  <c r="T413" i="9"/>
  <c r="T379" i="9"/>
  <c r="T378" i="9"/>
  <c r="T393" i="9" s="1"/>
  <c r="T411" i="9" s="1"/>
  <c r="T377" i="9"/>
  <c r="T392" i="9"/>
  <c r="T410" i="9"/>
  <c r="T376" i="9"/>
  <c r="AI376" i="9" s="1"/>
  <c r="AX376" i="9" s="1"/>
  <c r="BM376" i="9" s="1"/>
  <c r="CB376" i="9" s="1"/>
  <c r="CQ376" i="9" s="1"/>
  <c r="DF376" i="9" s="1"/>
  <c r="DU376" i="9" s="1"/>
  <c r="EJ376" i="9" s="1"/>
  <c r="T375" i="9"/>
  <c r="T390" i="9"/>
  <c r="T408" i="9"/>
  <c r="T374" i="9"/>
  <c r="AI374" i="9" s="1"/>
  <c r="T373" i="9"/>
  <c r="T372" i="9"/>
  <c r="T387" i="9"/>
  <c r="T405" i="9"/>
  <c r="T371" i="9"/>
  <c r="AI371" i="9" s="1"/>
  <c r="T386" i="9"/>
  <c r="T404" i="9" s="1"/>
  <c r="DT433" i="9"/>
  <c r="DE433" i="9"/>
  <c r="CP433" i="9"/>
  <c r="CA433" i="9"/>
  <c r="BL433" i="9"/>
  <c r="DT432" i="9"/>
  <c r="DE432" i="9"/>
  <c r="CP432" i="9"/>
  <c r="CA432" i="9"/>
  <c r="BL432" i="9"/>
  <c r="Q432" i="9"/>
  <c r="DT431" i="9"/>
  <c r="DE431" i="9"/>
  <c r="CP431" i="9"/>
  <c r="CA431" i="9"/>
  <c r="BL431" i="9"/>
  <c r="DT430" i="9"/>
  <c r="DE430" i="9"/>
  <c r="CP430" i="9"/>
  <c r="CA430" i="9"/>
  <c r="BL430" i="9"/>
  <c r="N430" i="9"/>
  <c r="DT429" i="9"/>
  <c r="DE429" i="9"/>
  <c r="CP429" i="9"/>
  <c r="CA429" i="9"/>
  <c r="BL429" i="9"/>
  <c r="N429" i="9"/>
  <c r="DT428" i="9"/>
  <c r="DE428" i="9"/>
  <c r="CP428" i="9"/>
  <c r="CA428" i="9"/>
  <c r="BL428" i="9"/>
  <c r="N428" i="9"/>
  <c r="DT427" i="9"/>
  <c r="DE427" i="9"/>
  <c r="CP427" i="9"/>
  <c r="CA427" i="9"/>
  <c r="BL427" i="9"/>
  <c r="N427" i="9"/>
  <c r="DT426" i="9"/>
  <c r="DE426" i="9"/>
  <c r="CP426" i="9"/>
  <c r="CA426" i="9"/>
  <c r="BL426" i="9"/>
  <c r="N426" i="9"/>
  <c r="DT425" i="9"/>
  <c r="DE425" i="9"/>
  <c r="CP425" i="9"/>
  <c r="CA425" i="9"/>
  <c r="BL425" i="9"/>
  <c r="N425" i="9"/>
  <c r="DT424" i="9"/>
  <c r="DE424" i="9"/>
  <c r="CP424" i="9"/>
  <c r="CA424" i="9"/>
  <c r="BL424" i="9"/>
  <c r="N424" i="9"/>
  <c r="DT423" i="9"/>
  <c r="DE423" i="9"/>
  <c r="CP423" i="9"/>
  <c r="CA423" i="9"/>
  <c r="BL423" i="9"/>
  <c r="DT422" i="9"/>
  <c r="DE422" i="9"/>
  <c r="CP422" i="9"/>
  <c r="CA422" i="9"/>
  <c r="BL422" i="9"/>
  <c r="DT421" i="9"/>
  <c r="DE421" i="9"/>
  <c r="CP421" i="9"/>
  <c r="CA421" i="9"/>
  <c r="BL421" i="9"/>
  <c r="DT420" i="9"/>
  <c r="DE420" i="9"/>
  <c r="CP420" i="9"/>
  <c r="CA420" i="9"/>
  <c r="BL420" i="9"/>
  <c r="DT419" i="9"/>
  <c r="DE419" i="9"/>
  <c r="CP419" i="9"/>
  <c r="CA419" i="9"/>
  <c r="BL419" i="9"/>
  <c r="AH419" i="9"/>
  <c r="AG419" i="9"/>
  <c r="AF419" i="9"/>
  <c r="AC419" i="9"/>
  <c r="AB419" i="9"/>
  <c r="Y419" i="9"/>
  <c r="X419" i="9"/>
  <c r="V419" i="9"/>
  <c r="DS270" i="9"/>
  <c r="DS334" i="9" s="1"/>
  <c r="DS286" i="9"/>
  <c r="DS302" i="9"/>
  <c r="DR270" i="9"/>
  <c r="DR286" i="9"/>
  <c r="DR302" i="9" s="1"/>
  <c r="DR334" i="9" s="1"/>
  <c r="DQ270" i="9"/>
  <c r="DQ286" i="9"/>
  <c r="DQ302" i="9"/>
  <c r="DP270" i="9"/>
  <c r="DP286" i="9"/>
  <c r="DP302" i="9" s="1"/>
  <c r="DO270" i="9"/>
  <c r="DO286" i="9"/>
  <c r="DO302" i="9"/>
  <c r="DO318" i="9" s="1"/>
  <c r="DN270" i="9"/>
  <c r="DN286" i="9"/>
  <c r="DN302" i="9" s="1"/>
  <c r="DM270" i="9"/>
  <c r="DM286" i="9"/>
  <c r="DM302" i="9"/>
  <c r="DM318" i="9" s="1"/>
  <c r="DL270" i="9"/>
  <c r="DL286" i="9"/>
  <c r="DL302" i="9"/>
  <c r="DK270" i="9"/>
  <c r="DK286" i="9"/>
  <c r="DK302" i="9"/>
  <c r="DJ270" i="9"/>
  <c r="DJ286" i="9"/>
  <c r="DJ302" i="9" s="1"/>
  <c r="DI270" i="9"/>
  <c r="DI286" i="9"/>
  <c r="DI302" i="9"/>
  <c r="DH270" i="9"/>
  <c r="DH286" i="9"/>
  <c r="DH302" i="9" s="1"/>
  <c r="DD270" i="9"/>
  <c r="DD286" i="9"/>
  <c r="DD302" i="9"/>
  <c r="DC270" i="9"/>
  <c r="DC286" i="9"/>
  <c r="DC302" i="9"/>
  <c r="DC318" i="9" s="1"/>
  <c r="DB270" i="9"/>
  <c r="DB334" i="9" s="1"/>
  <c r="DB286" i="9"/>
  <c r="DB302" i="9"/>
  <c r="DA270" i="9"/>
  <c r="DA286" i="9"/>
  <c r="DA302" i="9"/>
  <c r="DA334" i="9"/>
  <c r="CZ270" i="9"/>
  <c r="CZ286" i="9"/>
  <c r="CZ302" i="9"/>
  <c r="CZ318" i="9" s="1"/>
  <c r="CY270" i="9"/>
  <c r="CY286" i="9"/>
  <c r="CY302" i="9" s="1"/>
  <c r="CY334" i="9" s="1"/>
  <c r="CX270" i="9"/>
  <c r="CX286" i="9"/>
  <c r="CX302" i="9"/>
  <c r="CW270" i="9"/>
  <c r="CW334" i="9" s="1"/>
  <c r="CW286" i="9"/>
  <c r="CW302" i="9" s="1"/>
  <c r="CV270" i="9"/>
  <c r="CV286" i="9"/>
  <c r="CV302" i="9"/>
  <c r="CU270" i="9"/>
  <c r="CU286" i="9"/>
  <c r="CU302" i="9" s="1"/>
  <c r="CT270" i="9"/>
  <c r="CT286" i="9"/>
  <c r="CT302" i="9"/>
  <c r="CT318" i="9" s="1"/>
  <c r="CS270" i="9"/>
  <c r="CS286" i="9"/>
  <c r="CS302" i="9"/>
  <c r="CO270" i="9"/>
  <c r="CO286" i="9"/>
  <c r="CO302" i="9"/>
  <c r="CN270" i="9"/>
  <c r="CN318" i="9" s="1"/>
  <c r="CN286" i="9"/>
  <c r="CN302" i="9" s="1"/>
  <c r="CN334" i="9"/>
  <c r="CM270" i="9"/>
  <c r="CM286" i="9"/>
  <c r="CM302" i="9"/>
  <c r="CL270" i="9"/>
  <c r="CL286" i="9"/>
  <c r="CL302" i="9" s="1"/>
  <c r="CK270" i="9"/>
  <c r="CK318" i="9" s="1"/>
  <c r="CK286" i="9"/>
  <c r="CK302" i="9"/>
  <c r="CJ270" i="9"/>
  <c r="CJ286" i="9"/>
  <c r="CJ302" i="9"/>
  <c r="CI270" i="9"/>
  <c r="CI318" i="9" s="1"/>
  <c r="CI286" i="9"/>
  <c r="CI302" i="9"/>
  <c r="CH270" i="9"/>
  <c r="CH286" i="9"/>
  <c r="CH302" i="9" s="1"/>
  <c r="CG270" i="9"/>
  <c r="CG286" i="9"/>
  <c r="CG302" i="9"/>
  <c r="CG318" i="9" s="1"/>
  <c r="CF270" i="9"/>
  <c r="CF286" i="9"/>
  <c r="CF302" i="9" s="1"/>
  <c r="CE270" i="9"/>
  <c r="CE318" i="9" s="1"/>
  <c r="CE286" i="9"/>
  <c r="CE302" i="9"/>
  <c r="CD270" i="9"/>
  <c r="CD286" i="9"/>
  <c r="CD302" i="9"/>
  <c r="CD318" i="9" s="1"/>
  <c r="BZ270" i="9"/>
  <c r="BZ286" i="9"/>
  <c r="BZ302" i="9"/>
  <c r="BY270" i="9"/>
  <c r="BY286" i="9"/>
  <c r="BY302" i="9" s="1"/>
  <c r="BX270" i="9"/>
  <c r="BX286" i="9"/>
  <c r="BX302" i="9"/>
  <c r="BX318" i="9" s="1"/>
  <c r="BW270" i="9"/>
  <c r="BW286" i="9"/>
  <c r="BW302" i="9" s="1"/>
  <c r="BW318" i="9" s="1"/>
  <c r="BV270" i="9"/>
  <c r="BV286" i="9"/>
  <c r="BV302" i="9" s="1"/>
  <c r="BV318" i="9" s="1"/>
  <c r="BU270" i="9"/>
  <c r="BU286" i="9"/>
  <c r="BU302" i="9" s="1"/>
  <c r="BU318" i="9" s="1"/>
  <c r="BT270" i="9"/>
  <c r="BT286" i="9"/>
  <c r="BT302" i="9"/>
  <c r="BT318" i="9" s="1"/>
  <c r="BS270" i="9"/>
  <c r="BS286" i="9"/>
  <c r="BS302" i="9" s="1"/>
  <c r="BR270" i="9"/>
  <c r="BR286" i="9"/>
  <c r="BR302" i="9"/>
  <c r="BQ270" i="9"/>
  <c r="BQ286" i="9"/>
  <c r="BQ302" i="9" s="1"/>
  <c r="BP270" i="9"/>
  <c r="BP286" i="9"/>
  <c r="BP302" i="9"/>
  <c r="BO270" i="9"/>
  <c r="BO286" i="9"/>
  <c r="BO302" i="9" s="1"/>
  <c r="BO318" i="9" s="1"/>
  <c r="AG2" i="9"/>
  <c r="AG17" i="9" s="1"/>
  <c r="O34" i="9"/>
  <c r="AE2" i="9"/>
  <c r="M34" i="9" s="1"/>
  <c r="AD2" i="9"/>
  <c r="L34" i="9" s="1"/>
  <c r="AC2" i="9"/>
  <c r="K34" i="9" s="1"/>
  <c r="AB2" i="9"/>
  <c r="J34" i="9"/>
  <c r="AA2" i="9"/>
  <c r="I34" i="9"/>
  <c r="Z2" i="9"/>
  <c r="H34" i="9" s="1"/>
  <c r="Y2" i="9"/>
  <c r="G34" i="9" s="1"/>
  <c r="X2" i="9"/>
  <c r="F34" i="9"/>
  <c r="E34" i="9"/>
  <c r="V2" i="9"/>
  <c r="C34" i="9"/>
  <c r="EX399" i="9"/>
  <c r="EI399" i="9"/>
  <c r="DT399" i="9"/>
  <c r="DE399" i="9"/>
  <c r="CP399" i="9"/>
  <c r="CA399" i="9"/>
  <c r="BL399" i="9"/>
  <c r="AW399" i="9"/>
  <c r="Q399" i="9"/>
  <c r="P399" i="9" s="1"/>
  <c r="EX398" i="9"/>
  <c r="EI398" i="9"/>
  <c r="DT398" i="9"/>
  <c r="DE398" i="9"/>
  <c r="CP398" i="9"/>
  <c r="CA398" i="9"/>
  <c r="BL398" i="9"/>
  <c r="AW398" i="9"/>
  <c r="EX397" i="9"/>
  <c r="EI397" i="9"/>
  <c r="DT397" i="9"/>
  <c r="DE397" i="9"/>
  <c r="CP397" i="9"/>
  <c r="CA397" i="9"/>
  <c r="BL397" i="9"/>
  <c r="AW397" i="9"/>
  <c r="N397" i="9"/>
  <c r="EX396" i="9"/>
  <c r="EI396" i="9"/>
  <c r="DT396" i="9"/>
  <c r="DE396" i="9"/>
  <c r="CP396" i="9"/>
  <c r="CA396" i="9"/>
  <c r="BL396" i="9"/>
  <c r="AW396" i="9"/>
  <c r="N396" i="9"/>
  <c r="EX395" i="9"/>
  <c r="EI395" i="9"/>
  <c r="DT395" i="9"/>
  <c r="DE395" i="9"/>
  <c r="CP395" i="9"/>
  <c r="CA395" i="9"/>
  <c r="BL395" i="9"/>
  <c r="AW395" i="9"/>
  <c r="N395" i="9"/>
  <c r="EX394" i="9"/>
  <c r="EI394" i="9"/>
  <c r="DT394" i="9"/>
  <c r="DE394" i="9"/>
  <c r="CP394" i="9"/>
  <c r="CA394" i="9"/>
  <c r="BL394" i="9"/>
  <c r="AW394" i="9"/>
  <c r="N394" i="9"/>
  <c r="EX393" i="9"/>
  <c r="EI393" i="9"/>
  <c r="DT393" i="9"/>
  <c r="DE393" i="9"/>
  <c r="CP393" i="9"/>
  <c r="CA393" i="9"/>
  <c r="BL393" i="9"/>
  <c r="AW393" i="9"/>
  <c r="N393" i="9"/>
  <c r="EX392" i="9"/>
  <c r="EI392" i="9"/>
  <c r="DT392" i="9"/>
  <c r="DE392" i="9"/>
  <c r="CP392" i="9"/>
  <c r="CA392" i="9"/>
  <c r="BL392" i="9"/>
  <c r="AW392" i="9"/>
  <c r="N392" i="9"/>
  <c r="EX391" i="9"/>
  <c r="EI391" i="9"/>
  <c r="DT391" i="9"/>
  <c r="DE391" i="9"/>
  <c r="CP391" i="9"/>
  <c r="CA391" i="9"/>
  <c r="BL391" i="9"/>
  <c r="AW391" i="9"/>
  <c r="N391" i="9"/>
  <c r="EX390" i="9"/>
  <c r="EI390" i="9"/>
  <c r="DT390" i="9"/>
  <c r="DE390" i="9"/>
  <c r="CP390" i="9"/>
  <c r="CA390" i="9"/>
  <c r="BL390" i="9"/>
  <c r="AW390" i="9"/>
  <c r="EX389" i="9"/>
  <c r="EI389" i="9"/>
  <c r="DT389" i="9"/>
  <c r="DE389" i="9"/>
  <c r="CP389" i="9"/>
  <c r="CA389" i="9"/>
  <c r="BL389" i="9"/>
  <c r="AW389" i="9"/>
  <c r="EX388" i="9"/>
  <c r="EI388" i="9"/>
  <c r="DT388" i="9"/>
  <c r="DE388" i="9"/>
  <c r="CP388" i="9"/>
  <c r="CA388" i="9"/>
  <c r="BL388" i="9"/>
  <c r="AW388" i="9"/>
  <c r="AI382" i="9"/>
  <c r="AX382" i="9" s="1"/>
  <c r="BM382" i="9" s="1"/>
  <c r="CB382" i="9"/>
  <c r="CQ382" i="9" s="1"/>
  <c r="DF382" i="9" s="1"/>
  <c r="DU382" i="9" s="1"/>
  <c r="EJ382" i="9" s="1"/>
  <c r="AI381" i="9"/>
  <c r="AX381" i="9" s="1"/>
  <c r="BM381" i="9"/>
  <c r="CB381" i="9"/>
  <c r="CQ381" i="9" s="1"/>
  <c r="DF381" i="9" s="1"/>
  <c r="DU381" i="9" s="1"/>
  <c r="EJ381" i="9" s="1"/>
  <c r="AI380" i="9"/>
  <c r="AX380" i="9" s="1"/>
  <c r="BM380" i="9" s="1"/>
  <c r="CB380" i="9" s="1"/>
  <c r="CQ380" i="9" s="1"/>
  <c r="DF380" i="9" s="1"/>
  <c r="DU380" i="9" s="1"/>
  <c r="EJ380" i="9" s="1"/>
  <c r="AI378" i="9"/>
  <c r="AX378" i="9"/>
  <c r="BM378" i="9"/>
  <c r="CB378" i="9"/>
  <c r="CQ378" i="9" s="1"/>
  <c r="DF378" i="9" s="1"/>
  <c r="DU378" i="9" s="1"/>
  <c r="EJ378" i="9" s="1"/>
  <c r="AI377" i="9"/>
  <c r="AX377" i="9" s="1"/>
  <c r="BM377" i="9" s="1"/>
  <c r="CB377" i="9" s="1"/>
  <c r="CQ377" i="9" s="1"/>
  <c r="DF377" i="9" s="1"/>
  <c r="DU377" i="9" s="1"/>
  <c r="EJ377" i="9" s="1"/>
  <c r="AI375" i="9"/>
  <c r="AX375" i="9" s="1"/>
  <c r="BM375" i="9" s="1"/>
  <c r="CB375" i="9" s="1"/>
  <c r="CQ375" i="9" s="1"/>
  <c r="DF375" i="9" s="1"/>
  <c r="DU375" i="9" s="1"/>
  <c r="EJ375" i="9" s="1"/>
  <c r="AX374" i="9"/>
  <c r="BM374" i="9"/>
  <c r="CB374" i="9" s="1"/>
  <c r="CQ374" i="9" s="1"/>
  <c r="DF374" i="9" s="1"/>
  <c r="DU374" i="9" s="1"/>
  <c r="EJ374" i="9" s="1"/>
  <c r="AI372" i="9"/>
  <c r="AX372" i="9"/>
  <c r="BM372" i="9" s="1"/>
  <c r="CB372" i="9"/>
  <c r="CQ372" i="9" s="1"/>
  <c r="DF372" i="9" s="1"/>
  <c r="DU372" i="9" s="1"/>
  <c r="EJ372" i="9" s="1"/>
  <c r="AX371" i="9"/>
  <c r="BM371" i="9"/>
  <c r="CB371" i="9"/>
  <c r="CQ371" i="9" s="1"/>
  <c r="DF371" i="9" s="1"/>
  <c r="DU371" i="9" s="1"/>
  <c r="EJ371" i="9" s="1"/>
  <c r="EW370" i="9"/>
  <c r="EV370" i="9"/>
  <c r="EU370" i="9"/>
  <c r="ET370" i="9"/>
  <c r="ES370" i="9"/>
  <c r="ER370" i="9"/>
  <c r="EQ370" i="9"/>
  <c r="EP370" i="9"/>
  <c r="EO370" i="9"/>
  <c r="EN370" i="9"/>
  <c r="EM370" i="9"/>
  <c r="EL370" i="9"/>
  <c r="EK370" i="9"/>
  <c r="EH370" i="9"/>
  <c r="EG370" i="9"/>
  <c r="EF370" i="9"/>
  <c r="EE370" i="9"/>
  <c r="ED370" i="9"/>
  <c r="EC370" i="9"/>
  <c r="EB370" i="9"/>
  <c r="EA370" i="9"/>
  <c r="DZ370" i="9"/>
  <c r="DY370" i="9"/>
  <c r="DX370" i="9"/>
  <c r="DW370" i="9"/>
  <c r="DV370" i="9"/>
  <c r="DS370" i="9"/>
  <c r="DR370" i="9"/>
  <c r="DQ370" i="9"/>
  <c r="DP370" i="9"/>
  <c r="DO370" i="9"/>
  <c r="DN370" i="9"/>
  <c r="DM370" i="9"/>
  <c r="DL370" i="9"/>
  <c r="DK370" i="9"/>
  <c r="DJ370" i="9"/>
  <c r="DI370" i="9"/>
  <c r="DH370" i="9"/>
  <c r="DG370" i="9"/>
  <c r="DD370" i="9"/>
  <c r="DC370" i="9"/>
  <c r="DB370" i="9"/>
  <c r="DA370" i="9"/>
  <c r="CZ370" i="9"/>
  <c r="CY370" i="9"/>
  <c r="CX370" i="9"/>
  <c r="CW370" i="9"/>
  <c r="CV370" i="9"/>
  <c r="CU370" i="9"/>
  <c r="CT370" i="9"/>
  <c r="CS370" i="9"/>
  <c r="CR370" i="9"/>
  <c r="CO370" i="9"/>
  <c r="CN370" i="9"/>
  <c r="CM370" i="9"/>
  <c r="CL370" i="9"/>
  <c r="CK370" i="9"/>
  <c r="CJ370" i="9"/>
  <c r="CI370" i="9"/>
  <c r="CH370" i="9"/>
  <c r="CG370" i="9"/>
  <c r="CF370" i="9"/>
  <c r="CE370" i="9"/>
  <c r="CD370" i="9"/>
  <c r="CC370" i="9"/>
  <c r="BZ370" i="9"/>
  <c r="BY370" i="9"/>
  <c r="BX370" i="9"/>
  <c r="BW370" i="9"/>
  <c r="BV370" i="9"/>
  <c r="BU370" i="9"/>
  <c r="BT370" i="9"/>
  <c r="BS370" i="9"/>
  <c r="BR370" i="9"/>
  <c r="BQ370" i="9"/>
  <c r="BP370" i="9"/>
  <c r="BO370" i="9"/>
  <c r="BN370" i="9"/>
  <c r="BK370" i="9"/>
  <c r="BJ370" i="9"/>
  <c r="BI370" i="9"/>
  <c r="BH370" i="9"/>
  <c r="BG370" i="9"/>
  <c r="BF370" i="9"/>
  <c r="BE370" i="9"/>
  <c r="BD370" i="9"/>
  <c r="BC370" i="9"/>
  <c r="BB370" i="9"/>
  <c r="BA370" i="9"/>
  <c r="AZ370" i="9"/>
  <c r="AY370" i="9"/>
  <c r="AV370" i="9"/>
  <c r="AU370" i="9"/>
  <c r="AT370" i="9"/>
  <c r="AS370" i="9"/>
  <c r="AR370" i="9"/>
  <c r="AQ370" i="9"/>
  <c r="AP370" i="9"/>
  <c r="AO370" i="9"/>
  <c r="AN370" i="9"/>
  <c r="AM370" i="9"/>
  <c r="AL370" i="9"/>
  <c r="AK370" i="9"/>
  <c r="AJ370" i="9"/>
  <c r="DT434" i="9"/>
  <c r="DE434" i="9"/>
  <c r="CP434" i="9"/>
  <c r="CA434" i="9"/>
  <c r="BL434" i="9"/>
  <c r="DS318" i="9"/>
  <c r="DR318" i="9"/>
  <c r="DL318" i="9"/>
  <c r="DK318" i="9"/>
  <c r="DA318" i="9"/>
  <c r="CY318" i="9"/>
  <c r="CW318" i="9"/>
  <c r="CV318" i="9"/>
  <c r="CO318" i="9"/>
  <c r="CJ318" i="9"/>
  <c r="CH318" i="9"/>
  <c r="CF318" i="9"/>
  <c r="BZ318" i="9"/>
  <c r="BY318" i="9"/>
  <c r="BS318" i="9"/>
  <c r="BR318" i="9"/>
  <c r="BQ318" i="9"/>
  <c r="BP318" i="9"/>
  <c r="EX400" i="9"/>
  <c r="EI400" i="9"/>
  <c r="DT400" i="9"/>
  <c r="DE400" i="9"/>
  <c r="CP400" i="9"/>
  <c r="CA400" i="9"/>
  <c r="BL400" i="9"/>
  <c r="AW400" i="9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H162" i="16"/>
  <c r="G162" i="16"/>
  <c r="K161" i="16"/>
  <c r="H157" i="16"/>
  <c r="G157" i="16"/>
  <c r="H152" i="16"/>
  <c r="G152" i="16"/>
  <c r="H147" i="16"/>
  <c r="G147" i="16"/>
  <c r="I142" i="16"/>
  <c r="I141" i="16"/>
  <c r="I140" i="16"/>
  <c r="I139" i="16"/>
  <c r="S137" i="16"/>
  <c r="I137" i="16"/>
  <c r="I135" i="16"/>
  <c r="S136" i="16"/>
  <c r="Q137" i="16"/>
  <c r="I136" i="16"/>
  <c r="G137" i="16"/>
  <c r="S135" i="16"/>
  <c r="R137" i="16"/>
  <c r="S134" i="16"/>
  <c r="I134" i="16"/>
  <c r="S132" i="16"/>
  <c r="S131" i="16"/>
  <c r="Q132" i="16"/>
  <c r="I131" i="16"/>
  <c r="S130" i="16"/>
  <c r="R132" i="16"/>
  <c r="I130" i="16"/>
  <c r="S129" i="16"/>
  <c r="I129" i="16"/>
  <c r="S127" i="16"/>
  <c r="R127" i="16"/>
  <c r="Q127" i="16"/>
  <c r="I127" i="16"/>
  <c r="I126" i="16"/>
  <c r="I125" i="16"/>
  <c r="I124" i="16"/>
  <c r="S122" i="16"/>
  <c r="S121" i="16"/>
  <c r="Q122" i="16"/>
  <c r="I122" i="16"/>
  <c r="I120" i="16"/>
  <c r="H122" i="16" s="1"/>
  <c r="I121" i="16"/>
  <c r="G122" i="16" s="1"/>
  <c r="S120" i="16"/>
  <c r="R122" i="16"/>
  <c r="S119" i="16"/>
  <c r="I119" i="16"/>
  <c r="S117" i="16"/>
  <c r="S115" i="16"/>
  <c r="R117" i="16" s="1"/>
  <c r="I117" i="16"/>
  <c r="I116" i="16"/>
  <c r="G117" i="16" s="1"/>
  <c r="S116" i="16"/>
  <c r="Q117" i="16" s="1"/>
  <c r="I115" i="16"/>
  <c r="H117" i="16" s="1"/>
  <c r="S114" i="16"/>
  <c r="I114" i="16"/>
  <c r="S112" i="16"/>
  <c r="R112" i="16"/>
  <c r="Q112" i="16"/>
  <c r="I112" i="16"/>
  <c r="I110" i="16"/>
  <c r="I111" i="16"/>
  <c r="G112" i="16" s="1"/>
  <c r="I109" i="16"/>
  <c r="S107" i="16"/>
  <c r="S105" i="16"/>
  <c r="R107" i="16" s="1"/>
  <c r="I107" i="16"/>
  <c r="I106" i="16"/>
  <c r="G107" i="16" s="1"/>
  <c r="S106" i="16"/>
  <c r="Q107" i="16"/>
  <c r="I105" i="16"/>
  <c r="H107" i="16"/>
  <c r="S104" i="16"/>
  <c r="I104" i="16"/>
  <c r="S102" i="16"/>
  <c r="S101" i="16"/>
  <c r="Q102" i="16" s="1"/>
  <c r="I102" i="16"/>
  <c r="I101" i="16"/>
  <c r="G102" i="16"/>
  <c r="S100" i="16"/>
  <c r="R102" i="16" s="1"/>
  <c r="I100" i="16"/>
  <c r="H102" i="16" s="1"/>
  <c r="S99" i="16"/>
  <c r="I99" i="16"/>
  <c r="S97" i="16"/>
  <c r="R97" i="16" s="1"/>
  <c r="S96" i="16"/>
  <c r="Q97" i="16"/>
  <c r="I97" i="16"/>
  <c r="I96" i="16"/>
  <c r="G97" i="16" s="1"/>
  <c r="S95" i="16"/>
  <c r="I95" i="16"/>
  <c r="S94" i="16"/>
  <c r="I94" i="16"/>
  <c r="I91" i="16"/>
  <c r="G92" i="16" s="1"/>
  <c r="S92" i="16"/>
  <c r="S90" i="16"/>
  <c r="R92" i="16" s="1"/>
  <c r="I92" i="16"/>
  <c r="H92" i="16" s="1"/>
  <c r="G93" i="16"/>
  <c r="S91" i="16"/>
  <c r="Q92" i="16"/>
  <c r="I90" i="16"/>
  <c r="S89" i="16"/>
  <c r="I89" i="16"/>
  <c r="S87" i="16"/>
  <c r="S85" i="16"/>
  <c r="I87" i="16"/>
  <c r="I86" i="16"/>
  <c r="G87" i="16"/>
  <c r="S86" i="16"/>
  <c r="Q87" i="16"/>
  <c r="I85" i="16"/>
  <c r="H87" i="16" s="1"/>
  <c r="S84" i="16"/>
  <c r="I84" i="16"/>
  <c r="S82" i="16"/>
  <c r="S80" i="16"/>
  <c r="R82" i="16" s="1"/>
  <c r="I82" i="16"/>
  <c r="H82" i="16" s="1"/>
  <c r="I81" i="16"/>
  <c r="G82" i="16" s="1"/>
  <c r="S81" i="16"/>
  <c r="Q82" i="16"/>
  <c r="I80" i="16"/>
  <c r="S79" i="16"/>
  <c r="I79" i="16"/>
  <c r="S77" i="16"/>
  <c r="R77" i="16" s="1"/>
  <c r="Q77" i="16"/>
  <c r="I77" i="16"/>
  <c r="H77" i="16" s="1"/>
  <c r="I75" i="16"/>
  <c r="I76" i="16"/>
  <c r="G77" i="16"/>
  <c r="I74" i="16"/>
  <c r="S72" i="16"/>
  <c r="R72" i="16" s="1"/>
  <c r="S71" i="16"/>
  <c r="Q72" i="16" s="1"/>
  <c r="I72" i="16"/>
  <c r="I70" i="16"/>
  <c r="H72" i="16" s="1"/>
  <c r="I71" i="16"/>
  <c r="G72" i="16"/>
  <c r="S70" i="16"/>
  <c r="S69" i="16"/>
  <c r="I69" i="16"/>
  <c r="S67" i="16"/>
  <c r="S66" i="16"/>
  <c r="Q67" i="16"/>
  <c r="I67" i="16"/>
  <c r="I65" i="16"/>
  <c r="H67" i="16" s="1"/>
  <c r="I66" i="16"/>
  <c r="G67" i="16" s="1"/>
  <c r="S65" i="16"/>
  <c r="R67" i="16"/>
  <c r="S64" i="16"/>
  <c r="I64" i="16"/>
  <c r="S62" i="16"/>
  <c r="S60" i="16"/>
  <c r="R62" i="16"/>
  <c r="S61" i="16"/>
  <c r="Q62" i="16"/>
  <c r="S59" i="16"/>
  <c r="I59" i="16"/>
  <c r="I57" i="16"/>
  <c r="H57" i="16"/>
  <c r="I55" i="16"/>
  <c r="S56" i="16"/>
  <c r="I56" i="16"/>
  <c r="G57" i="16"/>
  <c r="S55" i="16"/>
  <c r="S54" i="16"/>
  <c r="I54" i="16"/>
  <c r="I52" i="16"/>
  <c r="S51" i="16"/>
  <c r="I51" i="16"/>
  <c r="S50" i="16"/>
  <c r="I50" i="16"/>
  <c r="S49" i="16"/>
  <c r="I49" i="16"/>
  <c r="S47" i="16"/>
  <c r="S45" i="16"/>
  <c r="R47" i="16" s="1"/>
  <c r="I47" i="16"/>
  <c r="H47" i="16" s="1"/>
  <c r="I46" i="16"/>
  <c r="G47" i="16"/>
  <c r="S46" i="16"/>
  <c r="Q47" i="16"/>
  <c r="I45" i="16"/>
  <c r="S44" i="16"/>
  <c r="I44" i="16"/>
  <c r="S42" i="16"/>
  <c r="I42" i="16"/>
  <c r="I41" i="16"/>
  <c r="G42" i="16"/>
  <c r="S41" i="16"/>
  <c r="Q42" i="16" s="1"/>
  <c r="S40" i="16"/>
  <c r="R42" i="16" s="1"/>
  <c r="I40" i="16"/>
  <c r="H42" i="16" s="1"/>
  <c r="S39" i="16"/>
  <c r="I39" i="16"/>
  <c r="S37" i="16"/>
  <c r="S35" i="16"/>
  <c r="R37" i="16" s="1"/>
  <c r="I37" i="16"/>
  <c r="I36" i="16"/>
  <c r="G37" i="16" s="1"/>
  <c r="S36" i="16"/>
  <c r="Q37" i="16"/>
  <c r="I35" i="16"/>
  <c r="H37" i="16" s="1"/>
  <c r="S34" i="16"/>
  <c r="I34" i="16"/>
  <c r="AF33" i="16"/>
  <c r="AF32" i="16"/>
  <c r="S32" i="16"/>
  <c r="S31" i="16"/>
  <c r="Q32" i="16"/>
  <c r="I32" i="16"/>
  <c r="I30" i="16"/>
  <c r="H32" i="16"/>
  <c r="AF31" i="16"/>
  <c r="I31" i="16"/>
  <c r="G32" i="16" s="1"/>
  <c r="AF30" i="16"/>
  <c r="S30" i="16"/>
  <c r="R32" i="16"/>
  <c r="AF29" i="16"/>
  <c r="S29" i="16"/>
  <c r="I29" i="16"/>
  <c r="AF28" i="16"/>
  <c r="AF27" i="16"/>
  <c r="S27" i="16"/>
  <c r="S25" i="16"/>
  <c r="R27" i="16"/>
  <c r="I27" i="16"/>
  <c r="I26" i="16"/>
  <c r="G27" i="16"/>
  <c r="AF26" i="16"/>
  <c r="S26" i="16"/>
  <c r="Q27" i="16"/>
  <c r="AF25" i="16"/>
  <c r="I25" i="16"/>
  <c r="H27" i="16" s="1"/>
  <c r="AF24" i="16"/>
  <c r="S24" i="16"/>
  <c r="I24" i="16"/>
  <c r="AF23" i="16"/>
  <c r="AF22" i="16"/>
  <c r="S22" i="16"/>
  <c r="S21" i="16"/>
  <c r="Q22" i="16"/>
  <c r="I22" i="16"/>
  <c r="I20" i="16"/>
  <c r="H22" i="16"/>
  <c r="AF21" i="16"/>
  <c r="I21" i="16"/>
  <c r="G22" i="16"/>
  <c r="AF20" i="16"/>
  <c r="S20" i="16"/>
  <c r="R22" i="16" s="1"/>
  <c r="AF19" i="16"/>
  <c r="S19" i="16"/>
  <c r="I19" i="16"/>
  <c r="AF18" i="16"/>
  <c r="AF17" i="16"/>
  <c r="S17" i="16"/>
  <c r="S15" i="16"/>
  <c r="R17" i="16" s="1"/>
  <c r="I17" i="16"/>
  <c r="I16" i="16"/>
  <c r="G17" i="16" s="1"/>
  <c r="AF16" i="16"/>
  <c r="S16" i="16"/>
  <c r="Q17" i="16"/>
  <c r="AF15" i="16"/>
  <c r="I15" i="16"/>
  <c r="H17" i="16" s="1"/>
  <c r="AF14" i="16"/>
  <c r="S14" i="16"/>
  <c r="I14" i="16"/>
  <c r="AF13" i="16"/>
  <c r="AF12" i="16"/>
  <c r="S12" i="16"/>
  <c r="S10" i="16"/>
  <c r="R12" i="16" s="1"/>
  <c r="I12" i="16"/>
  <c r="I11" i="16"/>
  <c r="G12" i="16" s="1"/>
  <c r="AF11" i="16"/>
  <c r="S11" i="16"/>
  <c r="Q12" i="16"/>
  <c r="AF10" i="16"/>
  <c r="I10" i="16"/>
  <c r="H12" i="16" s="1"/>
  <c r="AF9" i="16"/>
  <c r="S9" i="16"/>
  <c r="I9" i="16"/>
  <c r="AF8" i="16"/>
  <c r="AF7" i="16"/>
  <c r="AF6" i="16"/>
  <c r="AF5" i="16"/>
  <c r="AF4" i="16"/>
  <c r="AF3" i="16"/>
  <c r="Z17" i="9"/>
  <c r="Z47" i="9"/>
  <c r="Z62" i="9" s="1"/>
  <c r="Z77" i="9" s="1"/>
  <c r="Z182" i="9" s="1"/>
  <c r="Z197" i="9" s="1"/>
  <c r="Z212" i="9" s="1"/>
  <c r="AD17" i="9"/>
  <c r="AD47" i="9"/>
  <c r="AD62" i="9"/>
  <c r="AD77" i="9"/>
  <c r="AD182" i="9" s="1"/>
  <c r="AD197" i="9" s="1"/>
  <c r="AD212" i="9" s="1"/>
  <c r="T43" i="9"/>
  <c r="T39" i="9"/>
  <c r="T35" i="9"/>
  <c r="W47" i="9"/>
  <c r="W62" i="9"/>
  <c r="W77" i="9" s="1"/>
  <c r="W182" i="9" s="1"/>
  <c r="W197" i="9" s="1"/>
  <c r="W212" i="9" s="1"/>
  <c r="W227" i="9" s="1"/>
  <c r="X17" i="9"/>
  <c r="X47" i="9"/>
  <c r="X62" i="9"/>
  <c r="X77" i="9" s="1"/>
  <c r="X182" i="9"/>
  <c r="X197" i="9" s="1"/>
  <c r="X212" i="9" s="1"/>
  <c r="BB212" i="9" s="1"/>
  <c r="BB227" i="9" s="1"/>
  <c r="Y17" i="9"/>
  <c r="Y47" i="9"/>
  <c r="Y62" i="9"/>
  <c r="Y77" i="9"/>
  <c r="Y182" i="9" s="1"/>
  <c r="Y197" i="9"/>
  <c r="Y212" i="9" s="1"/>
  <c r="AA17" i="9"/>
  <c r="AA47" i="9" s="1"/>
  <c r="AA62" i="9" s="1"/>
  <c r="AA77" i="9" s="1"/>
  <c r="AA182" i="9" s="1"/>
  <c r="AA197" i="9"/>
  <c r="AA212" i="9"/>
  <c r="BE212" i="9" s="1"/>
  <c r="BT212" i="9" s="1"/>
  <c r="AB17" i="9"/>
  <c r="AB47" i="9" s="1"/>
  <c r="AB62" i="9" s="1"/>
  <c r="AB77" i="9" s="1"/>
  <c r="AB182" i="9" s="1"/>
  <c r="AB197" i="9"/>
  <c r="AB212" i="9" s="1"/>
  <c r="AC17" i="9"/>
  <c r="AC47" i="9" s="1"/>
  <c r="AC62" i="9"/>
  <c r="AC77" i="9" s="1"/>
  <c r="AC182" i="9" s="1"/>
  <c r="AC197" i="9" s="1"/>
  <c r="AC212" i="9"/>
  <c r="BG212" i="9" s="1"/>
  <c r="AE17" i="9"/>
  <c r="AE47" i="9" s="1"/>
  <c r="AE62" i="9"/>
  <c r="AE77" i="9" s="1"/>
  <c r="AE182" i="9" s="1"/>
  <c r="AE197" i="9" s="1"/>
  <c r="AE212" i="9" s="1"/>
  <c r="AF17" i="9"/>
  <c r="AF47" i="9" s="1"/>
  <c r="AF62" i="9"/>
  <c r="AF77" i="9"/>
  <c r="AF182" i="9" s="1"/>
  <c r="AF197" i="9" s="1"/>
  <c r="AF212" i="9" s="1"/>
  <c r="AG47" i="9"/>
  <c r="AG62" i="9"/>
  <c r="AG77" i="9" s="1"/>
  <c r="AG182" i="9" s="1"/>
  <c r="AG197" i="9" s="1"/>
  <c r="AG212" i="9" s="1"/>
  <c r="AF201" i="9"/>
  <c r="AG209" i="9"/>
  <c r="V210" i="9"/>
  <c r="W210" i="9"/>
  <c r="X210" i="9"/>
  <c r="Y210" i="9"/>
  <c r="Z210" i="9"/>
  <c r="AA210" i="9"/>
  <c r="AB210" i="9"/>
  <c r="AC210" i="9"/>
  <c r="AD210" i="9"/>
  <c r="AE210" i="9"/>
  <c r="AG210" i="9"/>
  <c r="T21" i="9"/>
  <c r="T51" i="9"/>
  <c r="T66" i="9" s="1"/>
  <c r="T81" i="9" s="1"/>
  <c r="T186" i="9" s="1"/>
  <c r="T201" i="9" s="1"/>
  <c r="U47" i="9"/>
  <c r="U62" i="9" s="1"/>
  <c r="U77" i="9" s="1"/>
  <c r="U182" i="9" s="1"/>
  <c r="U197" i="9" s="1"/>
  <c r="U212" i="9" s="1"/>
  <c r="T19" i="9"/>
  <c r="T49" i="9" s="1"/>
  <c r="T64" i="9" s="1"/>
  <c r="T79" i="9" s="1"/>
  <c r="T184" i="9"/>
  <c r="T199" i="9" s="1"/>
  <c r="T20" i="9"/>
  <c r="T50" i="9" s="1"/>
  <c r="T65" i="9" s="1"/>
  <c r="T80" i="9" s="1"/>
  <c r="T23" i="9"/>
  <c r="T53" i="9"/>
  <c r="T68" i="9" s="1"/>
  <c r="T83" i="9" s="1"/>
  <c r="T188" i="9" s="1"/>
  <c r="T203" i="9" s="1"/>
  <c r="T25" i="9"/>
  <c r="T55" i="9"/>
  <c r="T70" i="9"/>
  <c r="T85" i="9"/>
  <c r="T27" i="9"/>
  <c r="T57" i="9" s="1"/>
  <c r="T72" i="9" s="1"/>
  <c r="T87" i="9" s="1"/>
  <c r="T29" i="9"/>
  <c r="T59" i="9" s="1"/>
  <c r="T74" i="9"/>
  <c r="T89" i="9" s="1"/>
  <c r="T30" i="9"/>
  <c r="T60" i="9" s="1"/>
  <c r="T75" i="9" s="1"/>
  <c r="T90" i="9"/>
  <c r="T18" i="9"/>
  <c r="T48" i="9"/>
  <c r="T63" i="9" s="1"/>
  <c r="T78" i="9" s="1"/>
  <c r="T183" i="9" s="1"/>
  <c r="T198" i="9" s="1"/>
  <c r="T34" i="9"/>
  <c r="T36" i="9"/>
  <c r="T37" i="9"/>
  <c r="T38" i="9"/>
  <c r="T40" i="9"/>
  <c r="T41" i="9"/>
  <c r="T42" i="9"/>
  <c r="T44" i="9"/>
  <c r="T45" i="9"/>
  <c r="W32" i="9"/>
  <c r="X32" i="9"/>
  <c r="Y32" i="9"/>
  <c r="AA32" i="9"/>
  <c r="AB32" i="9"/>
  <c r="AC32" i="9"/>
  <c r="AE32" i="9"/>
  <c r="AF32" i="9"/>
  <c r="BN52" i="9"/>
  <c r="BN53" i="9"/>
  <c r="BN54" i="9"/>
  <c r="BN58" i="9"/>
  <c r="BN62" i="9"/>
  <c r="BP18" i="9"/>
  <c r="BP34" i="9"/>
  <c r="BP50" i="9"/>
  <c r="BQ18" i="9"/>
  <c r="BQ34" i="9"/>
  <c r="BQ50" i="9" s="1"/>
  <c r="BR18" i="9"/>
  <c r="BR34" i="9" s="1"/>
  <c r="BR50" i="9" s="1"/>
  <c r="BS18" i="9"/>
  <c r="BS34" i="9"/>
  <c r="BS50" i="9"/>
  <c r="BT18" i="9"/>
  <c r="BT34" i="9" s="1"/>
  <c r="BT50" i="9"/>
  <c r="BU18" i="9"/>
  <c r="BU34" i="9" s="1"/>
  <c r="BU50" i="9" s="1"/>
  <c r="BV18" i="9"/>
  <c r="BV34" i="9" s="1"/>
  <c r="BV50" i="9" s="1"/>
  <c r="BW18" i="9"/>
  <c r="BW34" i="9"/>
  <c r="BW50" i="9" s="1"/>
  <c r="BX18" i="9"/>
  <c r="BX34" i="9"/>
  <c r="BX50" i="9"/>
  <c r="BY18" i="9"/>
  <c r="BY34" i="9" s="1"/>
  <c r="BY50" i="9"/>
  <c r="BZ18" i="9"/>
  <c r="BZ34" i="9" s="1"/>
  <c r="BZ50" i="9" s="1"/>
  <c r="CA18" i="9"/>
  <c r="CA34" i="9"/>
  <c r="CA50" i="9"/>
  <c r="BO18" i="9"/>
  <c r="BO34" i="9"/>
  <c r="BO50" i="9" s="1"/>
  <c r="AJ16" i="9"/>
  <c r="AV2" i="9"/>
  <c r="T33" i="9"/>
  <c r="AF152" i="9"/>
  <c r="AF167" i="9"/>
  <c r="AU242" i="9"/>
  <c r="AE152" i="9"/>
  <c r="AE167" i="9" s="1"/>
  <c r="AD152" i="9"/>
  <c r="AD167" i="9"/>
  <c r="AC152" i="9"/>
  <c r="AC167" i="9"/>
  <c r="AB152" i="9"/>
  <c r="AB167" i="9" s="1"/>
  <c r="AA152" i="9"/>
  <c r="AA167" i="9" s="1"/>
  <c r="Z152" i="9"/>
  <c r="Z167" i="9"/>
  <c r="Y152" i="9"/>
  <c r="Y167" i="9"/>
  <c r="X152" i="9"/>
  <c r="X167" i="9" s="1"/>
  <c r="W152" i="9"/>
  <c r="W167" i="9" s="1"/>
  <c r="V152" i="9"/>
  <c r="V167" i="9"/>
  <c r="U152" i="9"/>
  <c r="U167" i="9"/>
  <c r="DS225" i="9"/>
  <c r="DS255" i="9"/>
  <c r="DR225" i="9"/>
  <c r="DR240" i="9"/>
  <c r="DR255" i="9"/>
  <c r="DQ225" i="9"/>
  <c r="DQ240" i="9"/>
  <c r="DQ255" i="9"/>
  <c r="DP225" i="9"/>
  <c r="DP240" i="9"/>
  <c r="DP255" i="9"/>
  <c r="DO225" i="9"/>
  <c r="DO240" i="9"/>
  <c r="DO255" i="9"/>
  <c r="DN225" i="9"/>
  <c r="DN240" i="9"/>
  <c r="DN255" i="9"/>
  <c r="DM225" i="9"/>
  <c r="DM240" i="9"/>
  <c r="DM255" i="9"/>
  <c r="DL225" i="9"/>
  <c r="DL240" i="9"/>
  <c r="DL255" i="9"/>
  <c r="DK225" i="9"/>
  <c r="DK240" i="9"/>
  <c r="DK255" i="9"/>
  <c r="DJ225" i="9"/>
  <c r="DJ240" i="9"/>
  <c r="DJ255" i="9"/>
  <c r="DI225" i="9"/>
  <c r="DI240" i="9"/>
  <c r="DI255" i="9"/>
  <c r="DH225" i="9"/>
  <c r="DH240" i="9"/>
  <c r="DH255" i="9"/>
  <c r="DD225" i="9"/>
  <c r="DD255" i="9"/>
  <c r="DC225" i="9"/>
  <c r="DC240" i="9"/>
  <c r="DC255" i="9"/>
  <c r="DB225" i="9"/>
  <c r="DB240" i="9"/>
  <c r="DB255" i="9"/>
  <c r="DA225" i="9"/>
  <c r="DA240" i="9"/>
  <c r="DA255" i="9"/>
  <c r="CZ225" i="9"/>
  <c r="CZ240" i="9"/>
  <c r="CZ255" i="9"/>
  <c r="CY225" i="9"/>
  <c r="CY240" i="9"/>
  <c r="CY255" i="9"/>
  <c r="CX225" i="9"/>
  <c r="CX240" i="9"/>
  <c r="CX255" i="9"/>
  <c r="CW225" i="9"/>
  <c r="CW240" i="9"/>
  <c r="CW255" i="9"/>
  <c r="CV225" i="9"/>
  <c r="CV240" i="9"/>
  <c r="CV255" i="9"/>
  <c r="CU225" i="9"/>
  <c r="CU240" i="9"/>
  <c r="CU255" i="9"/>
  <c r="CT225" i="9"/>
  <c r="CT240" i="9"/>
  <c r="CT255" i="9"/>
  <c r="CS225" i="9"/>
  <c r="CS240" i="9"/>
  <c r="CS255" i="9"/>
  <c r="EW225" i="9"/>
  <c r="EW240" i="9"/>
  <c r="EW255" i="9"/>
  <c r="EV225" i="9"/>
  <c r="EV240" i="9"/>
  <c r="EV255" i="9"/>
  <c r="EU225" i="9"/>
  <c r="EU240" i="9"/>
  <c r="EU255" i="9"/>
  <c r="ET225" i="9"/>
  <c r="ET240" i="9"/>
  <c r="ET255" i="9"/>
  <c r="ES225" i="9"/>
  <c r="ES240" i="9"/>
  <c r="ES255" i="9"/>
  <c r="ER225" i="9"/>
  <c r="ER240" i="9"/>
  <c r="ER255" i="9"/>
  <c r="EQ225" i="9"/>
  <c r="EQ240" i="9"/>
  <c r="EQ255" i="9"/>
  <c r="EP225" i="9"/>
  <c r="EP240" i="9"/>
  <c r="EP255" i="9"/>
  <c r="EO225" i="9"/>
  <c r="EO240" i="9"/>
  <c r="EO255" i="9"/>
  <c r="EN225" i="9"/>
  <c r="EN240" i="9"/>
  <c r="EN255" i="9"/>
  <c r="EM225" i="9"/>
  <c r="EM240" i="9"/>
  <c r="EM255" i="9"/>
  <c r="EL225" i="9"/>
  <c r="EL240" i="9"/>
  <c r="EL255" i="9"/>
  <c r="EH225" i="9"/>
  <c r="EH240" i="9"/>
  <c r="EH255" i="9"/>
  <c r="EG225" i="9"/>
  <c r="EG240" i="9"/>
  <c r="EG255" i="9"/>
  <c r="EF225" i="9"/>
  <c r="EF240" i="9"/>
  <c r="EF255" i="9"/>
  <c r="EE225" i="9"/>
  <c r="EE240" i="9"/>
  <c r="EE255" i="9"/>
  <c r="ED225" i="9"/>
  <c r="ED240" i="9"/>
  <c r="ED255" i="9"/>
  <c r="EC225" i="9"/>
  <c r="EC240" i="9"/>
  <c r="EC255" i="9"/>
  <c r="EB225" i="9"/>
  <c r="EB240" i="9"/>
  <c r="EB255" i="9"/>
  <c r="EA225" i="9"/>
  <c r="EA240" i="9"/>
  <c r="EA255" i="9"/>
  <c r="DZ225" i="9"/>
  <c r="DZ240" i="9"/>
  <c r="DZ255" i="9"/>
  <c r="DY225" i="9"/>
  <c r="DY240" i="9"/>
  <c r="DY255" i="9"/>
  <c r="DX225" i="9"/>
  <c r="DX240" i="9"/>
  <c r="DX255" i="9"/>
  <c r="DW225" i="9"/>
  <c r="DW240" i="9"/>
  <c r="DW255" i="9"/>
  <c r="EW239" i="9"/>
  <c r="EV239" i="9"/>
  <c r="EU270" i="9"/>
  <c r="EU286" i="9"/>
  <c r="EU302" i="9"/>
  <c r="EU318" i="9" s="1"/>
  <c r="ET270" i="9"/>
  <c r="ET286" i="9"/>
  <c r="ET302" i="9"/>
  <c r="ES270" i="9"/>
  <c r="ES286" i="9"/>
  <c r="ES302" i="9"/>
  <c r="ER270" i="9"/>
  <c r="ER286" i="9"/>
  <c r="ER302" i="9" s="1"/>
  <c r="EQ270" i="9"/>
  <c r="EQ286" i="9"/>
  <c r="EQ302" i="9" s="1"/>
  <c r="EQ318" i="9" s="1"/>
  <c r="EP270" i="9"/>
  <c r="EP286" i="9"/>
  <c r="EP302" i="9"/>
  <c r="EO270" i="9"/>
  <c r="EO286" i="9"/>
  <c r="EO302" i="9" s="1"/>
  <c r="EO334" i="9" s="1"/>
  <c r="EN270" i="9"/>
  <c r="EN286" i="9"/>
  <c r="EN302" i="9" s="1"/>
  <c r="EM270" i="9"/>
  <c r="EM286" i="9"/>
  <c r="EM302" i="9" s="1"/>
  <c r="EL270" i="9"/>
  <c r="EL286" i="9"/>
  <c r="EL302" i="9"/>
  <c r="EH270" i="9"/>
  <c r="EH286" i="9"/>
  <c r="EH302" i="9" s="1"/>
  <c r="EH318" i="9" s="1"/>
  <c r="EG270" i="9"/>
  <c r="EG286" i="9"/>
  <c r="EG302" i="9" s="1"/>
  <c r="EG318" i="9" s="1"/>
  <c r="EF270" i="9"/>
  <c r="EF286" i="9"/>
  <c r="EF302" i="9"/>
  <c r="EE270" i="9"/>
  <c r="EE334" i="9" s="1"/>
  <c r="EE286" i="9"/>
  <c r="EE302" i="9"/>
  <c r="ED270" i="9"/>
  <c r="ED286" i="9"/>
  <c r="ED302" i="9" s="1"/>
  <c r="EC270" i="9"/>
  <c r="EC286" i="9"/>
  <c r="EC302" i="9"/>
  <c r="EB270" i="9"/>
  <c r="EB286" i="9"/>
  <c r="EB302" i="9"/>
  <c r="EA270" i="9"/>
  <c r="EA286" i="9"/>
  <c r="EA302" i="9"/>
  <c r="EA318" i="9"/>
  <c r="DZ270" i="9"/>
  <c r="DZ334" i="9"/>
  <c r="DZ286" i="9"/>
  <c r="DZ302" i="9"/>
  <c r="DY270" i="9"/>
  <c r="DY286" i="9"/>
  <c r="DY302" i="9"/>
  <c r="DY318" i="9"/>
  <c r="DY350" i="9" s="1"/>
  <c r="DY334" i="9"/>
  <c r="DX270" i="9"/>
  <c r="DX286" i="9"/>
  <c r="DX302" i="9" s="1"/>
  <c r="DW270" i="9"/>
  <c r="DW286" i="9"/>
  <c r="DW302" i="9" s="1"/>
  <c r="EJ302" i="9"/>
  <c r="EJ318" i="9"/>
  <c r="EJ334" i="9" s="1"/>
  <c r="EJ350" i="9" s="1"/>
  <c r="DU302" i="9"/>
  <c r="DU318" i="9"/>
  <c r="DU334" i="9"/>
  <c r="DU350" i="9"/>
  <c r="DF302" i="9"/>
  <c r="DF318" i="9" s="1"/>
  <c r="DF334" i="9" s="1"/>
  <c r="DF350" i="9" s="1"/>
  <c r="CQ302" i="9"/>
  <c r="CQ318" i="9"/>
  <c r="CQ334" i="9" s="1"/>
  <c r="CQ350" i="9"/>
  <c r="CB302" i="9"/>
  <c r="CB318" i="9" s="1"/>
  <c r="CB334" i="9" s="1"/>
  <c r="CB350" i="9" s="1"/>
  <c r="BM302" i="9"/>
  <c r="BM318" i="9"/>
  <c r="BM334" i="9"/>
  <c r="BM350" i="9" s="1"/>
  <c r="AX302" i="9"/>
  <c r="AX318" i="9"/>
  <c r="AX334" i="9"/>
  <c r="AX350" i="9" s="1"/>
  <c r="EJ301" i="9"/>
  <c r="EJ317" i="9"/>
  <c r="EJ333" i="9" s="1"/>
  <c r="EJ349" i="9" s="1"/>
  <c r="DU301" i="9"/>
  <c r="DU317" i="9"/>
  <c r="DU333" i="9" s="1"/>
  <c r="DU349" i="9" s="1"/>
  <c r="DF301" i="9"/>
  <c r="DF317" i="9"/>
  <c r="DF333" i="9"/>
  <c r="DF349" i="9" s="1"/>
  <c r="CQ301" i="9"/>
  <c r="CQ317" i="9" s="1"/>
  <c r="CQ333" i="9" s="1"/>
  <c r="CQ349" i="9" s="1"/>
  <c r="CB301" i="9"/>
  <c r="CB317" i="9"/>
  <c r="CB333" i="9" s="1"/>
  <c r="CB349" i="9" s="1"/>
  <c r="BM301" i="9"/>
  <c r="BM317" i="9"/>
  <c r="BM333" i="9" s="1"/>
  <c r="BM349" i="9" s="1"/>
  <c r="AX301" i="9"/>
  <c r="AX317" i="9"/>
  <c r="AX333" i="9" s="1"/>
  <c r="AX349" i="9" s="1"/>
  <c r="EJ300" i="9"/>
  <c r="EJ316" i="9" s="1"/>
  <c r="EJ332" i="9" s="1"/>
  <c r="EJ348" i="9" s="1"/>
  <c r="DU300" i="9"/>
  <c r="DU316" i="9"/>
  <c r="DU332" i="9" s="1"/>
  <c r="DU348" i="9" s="1"/>
  <c r="DF300" i="9"/>
  <c r="DF316" i="9"/>
  <c r="DF332" i="9" s="1"/>
  <c r="DF348" i="9" s="1"/>
  <c r="CQ300" i="9"/>
  <c r="CQ316" i="9" s="1"/>
  <c r="CQ332" i="9"/>
  <c r="CQ348" i="9"/>
  <c r="CB300" i="9"/>
  <c r="CB316" i="9" s="1"/>
  <c r="CB332" i="9" s="1"/>
  <c r="CB348" i="9" s="1"/>
  <c r="BM300" i="9"/>
  <c r="BM316" i="9"/>
  <c r="BM332" i="9" s="1"/>
  <c r="BM348" i="9"/>
  <c r="AX300" i="9"/>
  <c r="AX316" i="9"/>
  <c r="AX332" i="9" s="1"/>
  <c r="AX348" i="9" s="1"/>
  <c r="EJ299" i="9"/>
  <c r="EJ315" i="9"/>
  <c r="EJ331" i="9" s="1"/>
  <c r="EJ347" i="9"/>
  <c r="DU299" i="9"/>
  <c r="DU315" i="9" s="1"/>
  <c r="DU331" i="9" s="1"/>
  <c r="DU347" i="9" s="1"/>
  <c r="DF299" i="9"/>
  <c r="DF315" i="9"/>
  <c r="DF331" i="9" s="1"/>
  <c r="DF347" i="9" s="1"/>
  <c r="CQ299" i="9"/>
  <c r="CQ315" i="9"/>
  <c r="CQ331" i="9" s="1"/>
  <c r="CQ347" i="9"/>
  <c r="CB299" i="9"/>
  <c r="CB315" i="9"/>
  <c r="CB331" i="9" s="1"/>
  <c r="CB347" i="9"/>
  <c r="BM299" i="9"/>
  <c r="BM315" i="9" s="1"/>
  <c r="BM331" i="9" s="1"/>
  <c r="BM347" i="9" s="1"/>
  <c r="AX299" i="9"/>
  <c r="AX315" i="9"/>
  <c r="AX331" i="9" s="1"/>
  <c r="AX347" i="9"/>
  <c r="EJ298" i="9"/>
  <c r="EJ314" i="9"/>
  <c r="EJ330" i="9" s="1"/>
  <c r="EJ346" i="9"/>
  <c r="DU298" i="9"/>
  <c r="DU314" i="9"/>
  <c r="DU330" i="9" s="1"/>
  <c r="DU346" i="9"/>
  <c r="DF298" i="9"/>
  <c r="DF314" i="9"/>
  <c r="DF330" i="9" s="1"/>
  <c r="DF346" i="9" s="1"/>
  <c r="CQ298" i="9"/>
  <c r="CQ314" i="9"/>
  <c r="CQ330" i="9" s="1"/>
  <c r="CQ346" i="9" s="1"/>
  <c r="CB298" i="9"/>
  <c r="CB314" i="9"/>
  <c r="CB330" i="9" s="1"/>
  <c r="CB346" i="9"/>
  <c r="BM298" i="9"/>
  <c r="BM314" i="9"/>
  <c r="BM330" i="9" s="1"/>
  <c r="BM346" i="9"/>
  <c r="AX298" i="9"/>
  <c r="AX314" i="9" s="1"/>
  <c r="AX330" i="9" s="1"/>
  <c r="AX346" i="9" s="1"/>
  <c r="EJ297" i="9"/>
  <c r="EJ313" i="9"/>
  <c r="EJ329" i="9" s="1"/>
  <c r="EJ345" i="9" s="1"/>
  <c r="DU297" i="9"/>
  <c r="DU313" i="9"/>
  <c r="DU329" i="9" s="1"/>
  <c r="DU345" i="9" s="1"/>
  <c r="DF297" i="9"/>
  <c r="DF313" i="9"/>
  <c r="DF329" i="9" s="1"/>
  <c r="DF345" i="9"/>
  <c r="CQ297" i="9"/>
  <c r="CQ313" i="9"/>
  <c r="CQ329" i="9" s="1"/>
  <c r="CQ345" i="9" s="1"/>
  <c r="CB297" i="9"/>
  <c r="CB313" i="9"/>
  <c r="CB329" i="9" s="1"/>
  <c r="CB345" i="9" s="1"/>
  <c r="BM297" i="9"/>
  <c r="BM313" i="9"/>
  <c r="BM329" i="9" s="1"/>
  <c r="BM345" i="9"/>
  <c r="AX297" i="9"/>
  <c r="AX313" i="9"/>
  <c r="AX329" i="9" s="1"/>
  <c r="AX345" i="9"/>
  <c r="EJ296" i="9"/>
  <c r="EJ312" i="9" s="1"/>
  <c r="EJ328" i="9" s="1"/>
  <c r="EJ344" i="9" s="1"/>
  <c r="DU296" i="9"/>
  <c r="DU312" i="9"/>
  <c r="DU328" i="9" s="1"/>
  <c r="DU344" i="9"/>
  <c r="DF296" i="9"/>
  <c r="DF312" i="9"/>
  <c r="DF328" i="9" s="1"/>
  <c r="DF344" i="9"/>
  <c r="CQ296" i="9"/>
  <c r="CQ312" i="9"/>
  <c r="CQ328" i="9" s="1"/>
  <c r="CQ344" i="9"/>
  <c r="CB296" i="9"/>
  <c r="CB312" i="9"/>
  <c r="CB328" i="9" s="1"/>
  <c r="CB344" i="9" s="1"/>
  <c r="BM296" i="9"/>
  <c r="BM312" i="9"/>
  <c r="BM328" i="9" s="1"/>
  <c r="BM344" i="9" s="1"/>
  <c r="AX296" i="9"/>
  <c r="AX312" i="9"/>
  <c r="AX328" i="9" s="1"/>
  <c r="AX344" i="9"/>
  <c r="EJ295" i="9"/>
  <c r="EJ311" i="9"/>
  <c r="EJ327" i="9" s="1"/>
  <c r="EJ343" i="9"/>
  <c r="DU295" i="9"/>
  <c r="DU311" i="9" s="1"/>
  <c r="DU327" i="9" s="1"/>
  <c r="DU343" i="9" s="1"/>
  <c r="DF295" i="9"/>
  <c r="DF311" i="9"/>
  <c r="DF327" i="9" s="1"/>
  <c r="DF343" i="9" s="1"/>
  <c r="CQ295" i="9"/>
  <c r="CQ311" i="9"/>
  <c r="CQ327" i="9" s="1"/>
  <c r="CQ343" i="9" s="1"/>
  <c r="CB295" i="9"/>
  <c r="CB311" i="9"/>
  <c r="CB327" i="9" s="1"/>
  <c r="CB343" i="9"/>
  <c r="BM295" i="9"/>
  <c r="BM311" i="9"/>
  <c r="BM327" i="9" s="1"/>
  <c r="BM343" i="9" s="1"/>
  <c r="AX295" i="9"/>
  <c r="AX311" i="9"/>
  <c r="AX327" i="9" s="1"/>
  <c r="AX343" i="9" s="1"/>
  <c r="EJ294" i="9"/>
  <c r="EJ310" i="9"/>
  <c r="EJ326" i="9" s="1"/>
  <c r="EJ342" i="9"/>
  <c r="DU294" i="9"/>
  <c r="DU310" i="9"/>
  <c r="DU326" i="9" s="1"/>
  <c r="DU342" i="9"/>
  <c r="DF294" i="9"/>
  <c r="DF310" i="9" s="1"/>
  <c r="DF326" i="9" s="1"/>
  <c r="DF342" i="9" s="1"/>
  <c r="CQ294" i="9"/>
  <c r="CQ310" i="9"/>
  <c r="CQ326" i="9" s="1"/>
  <c r="CQ342" i="9"/>
  <c r="CB294" i="9"/>
  <c r="CB310" i="9"/>
  <c r="CB326" i="9" s="1"/>
  <c r="CB342" i="9"/>
  <c r="BM294" i="9"/>
  <c r="BM310" i="9"/>
  <c r="BM326" i="9" s="1"/>
  <c r="BM342" i="9"/>
  <c r="AX294" i="9"/>
  <c r="AX310" i="9"/>
  <c r="AX326" i="9" s="1"/>
  <c r="AX342" i="9" s="1"/>
  <c r="EJ293" i="9"/>
  <c r="EJ309" i="9"/>
  <c r="EJ325" i="9" s="1"/>
  <c r="EJ341" i="9" s="1"/>
  <c r="DU293" i="9"/>
  <c r="DU309" i="9"/>
  <c r="DU325" i="9" s="1"/>
  <c r="DU341" i="9"/>
  <c r="DF293" i="9"/>
  <c r="DF309" i="9"/>
  <c r="DF325" i="9" s="1"/>
  <c r="DF341" i="9"/>
  <c r="CQ293" i="9"/>
  <c r="CQ309" i="9" s="1"/>
  <c r="CQ325" i="9" s="1"/>
  <c r="CQ341" i="9" s="1"/>
  <c r="CB293" i="9"/>
  <c r="CB309" i="9"/>
  <c r="CB325" i="9" s="1"/>
  <c r="CB341" i="9"/>
  <c r="BM293" i="9"/>
  <c r="BM309" i="9"/>
  <c r="BM325" i="9" s="1"/>
  <c r="BM341" i="9" s="1"/>
  <c r="AX293" i="9"/>
  <c r="AX309" i="9"/>
  <c r="AX325" i="9" s="1"/>
  <c r="AX341" i="9"/>
  <c r="EJ292" i="9"/>
  <c r="EJ308" i="9"/>
  <c r="EJ324" i="9" s="1"/>
  <c r="EJ340" i="9" s="1"/>
  <c r="DU292" i="9"/>
  <c r="DU308" i="9"/>
  <c r="DU324" i="9" s="1"/>
  <c r="DU340" i="9" s="1"/>
  <c r="DF292" i="9"/>
  <c r="DF308" i="9"/>
  <c r="DF324" i="9" s="1"/>
  <c r="DF340" i="9"/>
  <c r="CQ292" i="9"/>
  <c r="CQ308" i="9"/>
  <c r="CQ324" i="9" s="1"/>
  <c r="CQ340" i="9"/>
  <c r="CB292" i="9"/>
  <c r="CB308" i="9" s="1"/>
  <c r="CB324" i="9" s="1"/>
  <c r="CB340" i="9" s="1"/>
  <c r="BM292" i="9"/>
  <c r="BM308" i="9"/>
  <c r="BM324" i="9" s="1"/>
  <c r="BM340" i="9"/>
  <c r="AX292" i="9"/>
  <c r="AX308" i="9"/>
  <c r="AX324" i="9" s="1"/>
  <c r="AX340" i="9"/>
  <c r="EJ291" i="9"/>
  <c r="EJ307" i="9"/>
  <c r="EJ323" i="9" s="1"/>
  <c r="EJ339" i="9"/>
  <c r="DU291" i="9"/>
  <c r="DU307" i="9"/>
  <c r="DU323" i="9" s="1"/>
  <c r="DU339" i="9" s="1"/>
  <c r="DF291" i="9"/>
  <c r="DF307" i="9"/>
  <c r="DF323" i="9" s="1"/>
  <c r="DF339" i="9" s="1"/>
  <c r="CQ291" i="9"/>
  <c r="CQ307" i="9"/>
  <c r="CQ323" i="9" s="1"/>
  <c r="CQ339" i="9"/>
  <c r="CB291" i="9"/>
  <c r="CB307" i="9"/>
  <c r="CB323" i="9" s="1"/>
  <c r="CB339" i="9"/>
  <c r="BM291" i="9"/>
  <c r="BM307" i="9" s="1"/>
  <c r="BM323" i="9" s="1"/>
  <c r="BM339" i="9" s="1"/>
  <c r="AX291" i="9"/>
  <c r="AX307" i="9"/>
  <c r="AX323" i="9" s="1"/>
  <c r="AX339" i="9"/>
  <c r="EJ290" i="9"/>
  <c r="EJ306" i="9"/>
  <c r="EJ322" i="9" s="1"/>
  <c r="EJ338" i="9" s="1"/>
  <c r="DU290" i="9"/>
  <c r="DU306" i="9"/>
  <c r="DU322" i="9" s="1"/>
  <c r="DU338" i="9"/>
  <c r="DF290" i="9"/>
  <c r="DF306" i="9"/>
  <c r="DF322" i="9" s="1"/>
  <c r="DF338" i="9" s="1"/>
  <c r="CQ290" i="9"/>
  <c r="CQ306" i="9"/>
  <c r="CQ322" i="9" s="1"/>
  <c r="CQ338" i="9" s="1"/>
  <c r="CB290" i="9"/>
  <c r="CB306" i="9"/>
  <c r="CB322" i="9" s="1"/>
  <c r="CB338" i="9"/>
  <c r="BM290" i="9"/>
  <c r="BM306" i="9"/>
  <c r="BM322" i="9" s="1"/>
  <c r="BM338" i="9"/>
  <c r="AX290" i="9"/>
  <c r="AX306" i="9" s="1"/>
  <c r="AX322" i="9" s="1"/>
  <c r="AX338" i="9" s="1"/>
  <c r="BI212" i="9"/>
  <c r="BX212" i="9" s="1"/>
  <c r="DB212" i="9" s="1"/>
  <c r="CM212" i="9"/>
  <c r="CM227" i="9" s="1"/>
  <c r="DQ212" i="9"/>
  <c r="CI212" i="9"/>
  <c r="DM212" i="9"/>
  <c r="CF212" i="9"/>
  <c r="DJ212" i="9"/>
  <c r="CX212" i="9"/>
  <c r="BQ212" i="9"/>
  <c r="BQ227" i="9" s="1"/>
  <c r="BQ242" i="9" s="1"/>
  <c r="BQ257" i="9" s="1"/>
  <c r="BQ273" i="9" s="1"/>
  <c r="BQ289" i="9" s="1"/>
  <c r="BQ305" i="9" s="1"/>
  <c r="CU212" i="9"/>
  <c r="BQ321" i="9"/>
  <c r="BI227" i="9"/>
  <c r="BI242" i="9" s="1"/>
  <c r="BI257" i="9" s="1"/>
  <c r="BI273" i="9" s="1"/>
  <c r="BI289" i="9" s="1"/>
  <c r="BI305" i="9" s="1"/>
  <c r="BI321" i="9" s="1"/>
  <c r="BE227" i="9"/>
  <c r="BE242" i="9" s="1"/>
  <c r="BE257" i="9" s="1"/>
  <c r="BE273" i="9" s="1"/>
  <c r="BE289" i="9"/>
  <c r="BE305" i="9" s="1"/>
  <c r="BE321" i="9" s="1"/>
  <c r="BB242" i="9"/>
  <c r="BB257" i="9"/>
  <c r="BB273" i="9"/>
  <c r="BB289" i="9" s="1"/>
  <c r="BB305" i="9" s="1"/>
  <c r="BB321" i="9" s="1"/>
  <c r="AV242" i="9"/>
  <c r="AV257" i="9" s="1"/>
  <c r="AV273" i="9"/>
  <c r="AV289" i="9" s="1"/>
  <c r="AV305" i="9" s="1"/>
  <c r="AV321" i="9" s="1"/>
  <c r="AT289" i="9"/>
  <c r="AT305" i="9" s="1"/>
  <c r="AS289" i="9"/>
  <c r="AS305" i="9" s="1"/>
  <c r="AR289" i="9"/>
  <c r="AR305" i="9" s="1"/>
  <c r="AQ289" i="9"/>
  <c r="AQ305" i="9" s="1"/>
  <c r="AP289" i="9"/>
  <c r="AP305" i="9" s="1"/>
  <c r="AO289" i="9"/>
  <c r="AO305" i="9"/>
  <c r="AN289" i="9"/>
  <c r="AN305" i="9" s="1"/>
  <c r="AM289" i="9"/>
  <c r="AM305" i="9" s="1"/>
  <c r="AL289" i="9"/>
  <c r="AL305" i="9" s="1"/>
  <c r="AK289" i="9"/>
  <c r="AK305" i="9"/>
  <c r="AJ289" i="9"/>
  <c r="AJ305" i="9" s="1"/>
  <c r="T98" i="9"/>
  <c r="T113" i="9" s="1"/>
  <c r="T128" i="9" s="1"/>
  <c r="T142" i="9" s="1"/>
  <c r="T157" i="9" s="1"/>
  <c r="T172" i="9" s="1"/>
  <c r="T94" i="9"/>
  <c r="T109" i="9"/>
  <c r="T124" i="9"/>
  <c r="T139" i="9" s="1"/>
  <c r="T154" i="9" s="1"/>
  <c r="T169" i="9" s="1"/>
  <c r="T93" i="9"/>
  <c r="T108" i="9" s="1"/>
  <c r="T123" i="9" s="1"/>
  <c r="T138" i="9" s="1"/>
  <c r="T153" i="9" s="1"/>
  <c r="T168" i="9" s="1"/>
  <c r="AT242" i="9"/>
  <c r="AS242" i="9"/>
  <c r="AR242" i="9"/>
  <c r="AQ242" i="9"/>
  <c r="AP242" i="9"/>
  <c r="AO242" i="9"/>
  <c r="AN242" i="9"/>
  <c r="AM242" i="9"/>
  <c r="AL242" i="9"/>
  <c r="AK242" i="9"/>
  <c r="AJ242" i="9"/>
  <c r="AF105" i="9"/>
  <c r="AF120" i="9"/>
  <c r="AF135" i="9" s="1"/>
  <c r="AE105" i="9"/>
  <c r="AE120" i="9" s="1"/>
  <c r="AE135" i="9" s="1"/>
  <c r="AD105" i="9"/>
  <c r="AD120" i="9"/>
  <c r="AD135" i="9"/>
  <c r="AC105" i="9"/>
  <c r="AC120" i="9" s="1"/>
  <c r="AC135" i="9" s="1"/>
  <c r="AB105" i="9"/>
  <c r="AB120" i="9"/>
  <c r="AB135" i="9"/>
  <c r="AA105" i="9"/>
  <c r="AA120" i="9" s="1"/>
  <c r="AA135" i="9" s="1"/>
  <c r="Z105" i="9"/>
  <c r="Z120" i="9"/>
  <c r="Z135" i="9" s="1"/>
  <c r="Y105" i="9"/>
  <c r="Y120" i="9"/>
  <c r="Y135" i="9" s="1"/>
  <c r="X105" i="9"/>
  <c r="X120" i="9" s="1"/>
  <c r="X135" i="9" s="1"/>
  <c r="W105" i="9"/>
  <c r="W120" i="9" s="1"/>
  <c r="W135" i="9"/>
  <c r="V105" i="9"/>
  <c r="V120" i="9" s="1"/>
  <c r="V135" i="9"/>
  <c r="AF104" i="9"/>
  <c r="AF119" i="9" s="1"/>
  <c r="AF134" i="9" s="1"/>
  <c r="AF103" i="9"/>
  <c r="AF118" i="9"/>
  <c r="AF133" i="9"/>
  <c r="AF102" i="9"/>
  <c r="AF117" i="9"/>
  <c r="AF132" i="9" s="1"/>
  <c r="AF101" i="9"/>
  <c r="AF116" i="9"/>
  <c r="AF131" i="9" s="1"/>
  <c r="AF100" i="9"/>
  <c r="AF115" i="9" s="1"/>
  <c r="AF130" i="9" s="1"/>
  <c r="AF99" i="9"/>
  <c r="AF114" i="9" s="1"/>
  <c r="AF129" i="9" s="1"/>
  <c r="AF98" i="9"/>
  <c r="AF113" i="9" s="1"/>
  <c r="AF128" i="9"/>
  <c r="AF97" i="9"/>
  <c r="AF112" i="9" s="1"/>
  <c r="AF127" i="9" s="1"/>
  <c r="AF95" i="9"/>
  <c r="AF110" i="9" s="1"/>
  <c r="AF125" i="9" s="1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50" i="9"/>
  <c r="T165" i="9" s="1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AF96" i="9"/>
  <c r="AF111" i="9"/>
  <c r="AF126" i="9" s="1"/>
  <c r="AN68" i="9"/>
  <c r="AN69" i="9"/>
  <c r="AO69" i="9"/>
  <c r="AP69" i="9"/>
  <c r="AQ69" i="9"/>
  <c r="AR69" i="9"/>
  <c r="AS69" i="9"/>
  <c r="AT69" i="9"/>
  <c r="AN70" i="9"/>
  <c r="AN71" i="9"/>
  <c r="AO71" i="9"/>
  <c r="AP71" i="9"/>
  <c r="AQ71" i="9"/>
  <c r="AR71" i="9"/>
  <c r="AS71" i="9"/>
  <c r="AT71" i="9"/>
  <c r="AN72" i="9"/>
  <c r="AN73" i="9"/>
  <c r="AO73" i="9"/>
  <c r="AP73" i="9"/>
  <c r="AQ73" i="9"/>
  <c r="AR73" i="9"/>
  <c r="AS73" i="9"/>
  <c r="AT73" i="9"/>
  <c r="AN74" i="9"/>
  <c r="AO70" i="9"/>
  <c r="AO72" i="9"/>
  <c r="AO74" i="9"/>
  <c r="AO68" i="9"/>
  <c r="AP70" i="9"/>
  <c r="AP72" i="9"/>
  <c r="AP74" i="9"/>
  <c r="AP68" i="9"/>
  <c r="AQ70" i="9"/>
  <c r="AQ72" i="9"/>
  <c r="AQ74" i="9"/>
  <c r="AQ68" i="9"/>
  <c r="AR70" i="9"/>
  <c r="AU70" i="9"/>
  <c r="AR72" i="9"/>
  <c r="AR74" i="9"/>
  <c r="AR68" i="9"/>
  <c r="AR75" i="9"/>
  <c r="AS70" i="9"/>
  <c r="AS72" i="9"/>
  <c r="AS74" i="9"/>
  <c r="AS68" i="9"/>
  <c r="AT70" i="9"/>
  <c r="AT72" i="9"/>
  <c r="AT74" i="9"/>
  <c r="AT68" i="9"/>
  <c r="AT75" i="9"/>
  <c r="AN63" i="9"/>
  <c r="AO63" i="9"/>
  <c r="AP63" i="9"/>
  <c r="AQ63" i="9"/>
  <c r="AR63" i="9"/>
  <c r="AS63" i="9"/>
  <c r="AT63" i="9"/>
  <c r="AU62" i="9"/>
  <c r="AU61" i="9"/>
  <c r="AU60" i="9"/>
  <c r="AE60" i="9"/>
  <c r="AD60" i="9"/>
  <c r="AC60" i="9"/>
  <c r="AB60" i="9"/>
  <c r="AA60" i="9"/>
  <c r="Z60" i="9"/>
  <c r="Y60" i="9"/>
  <c r="X60" i="9"/>
  <c r="W60" i="9"/>
  <c r="V60" i="9"/>
  <c r="AU59" i="9"/>
  <c r="AU58" i="9"/>
  <c r="AU57" i="9"/>
  <c r="AU56" i="9"/>
  <c r="BX52" i="9"/>
  <c r="BO52" i="9"/>
  <c r="AV41" i="9"/>
  <c r="I18" i="9"/>
  <c r="L18" i="9"/>
  <c r="K18" i="9"/>
  <c r="J18" i="9"/>
  <c r="G18" i="9"/>
  <c r="H18" i="9"/>
  <c r="F18" i="9"/>
  <c r="U32" i="9"/>
  <c r="AV28" i="9"/>
  <c r="M18" i="9"/>
  <c r="AV15" i="9"/>
  <c r="CF227" i="9"/>
  <c r="CF242" i="9" s="1"/>
  <c r="CF257" i="9" s="1"/>
  <c r="CF273" i="9"/>
  <c r="CF289" i="9" s="1"/>
  <c r="CF305" i="9" s="1"/>
  <c r="CF321" i="9" s="1"/>
  <c r="BD350" i="9"/>
  <c r="DS350" i="9"/>
  <c r="EF212" i="9"/>
  <c r="EF227" i="9" s="1"/>
  <c r="EF242" i="9"/>
  <c r="EF257" i="9" s="1"/>
  <c r="EF273" i="9" s="1"/>
  <c r="EF289" i="9" s="1"/>
  <c r="EF305" i="9" s="1"/>
  <c r="EF321" i="9" s="1"/>
  <c r="DB227" i="9"/>
  <c r="DB242" i="9" s="1"/>
  <c r="DB257" i="9"/>
  <c r="DB273" i="9" s="1"/>
  <c r="DB289" i="9" s="1"/>
  <c r="DB305" i="9" s="1"/>
  <c r="DB321" i="9" s="1"/>
  <c r="EM334" i="9"/>
  <c r="EM318" i="9"/>
  <c r="EO318" i="9"/>
  <c r="EO350" i="9" s="1"/>
  <c r="EQ334" i="9"/>
  <c r="ES334" i="9"/>
  <c r="ES318" i="9"/>
  <c r="ES350" i="9" s="1"/>
  <c r="EU334" i="9"/>
  <c r="EB212" i="9"/>
  <c r="EB227" i="9" s="1"/>
  <c r="EB242" i="9" s="1"/>
  <c r="EB257" i="9"/>
  <c r="EB273" i="9" s="1"/>
  <c r="EB289" i="9" s="1"/>
  <c r="EB305" i="9" s="1"/>
  <c r="EB321" i="9" s="1"/>
  <c r="CX227" i="9"/>
  <c r="CX242" i="9" s="1"/>
  <c r="CX257" i="9" s="1"/>
  <c r="CX273" i="9"/>
  <c r="CX289" i="9"/>
  <c r="CX305" i="9" s="1"/>
  <c r="CX321" i="9" s="1"/>
  <c r="EU212" i="9"/>
  <c r="EU227" i="9" s="1"/>
  <c r="EU242" i="9" s="1"/>
  <c r="EU257" i="9" s="1"/>
  <c r="EU273" i="9" s="1"/>
  <c r="EU289" i="9" s="1"/>
  <c r="EU305" i="9" s="1"/>
  <c r="EU321" i="9" s="1"/>
  <c r="DQ227" i="9"/>
  <c r="DQ242" i="9" s="1"/>
  <c r="DQ257" i="9" s="1"/>
  <c r="DQ273" i="9" s="1"/>
  <c r="DQ289" i="9"/>
  <c r="DQ305" i="9"/>
  <c r="DQ321" i="9" s="1"/>
  <c r="EL334" i="9"/>
  <c r="EL318" i="9"/>
  <c r="EL350" i="9" s="1"/>
  <c r="EN334" i="9"/>
  <c r="EN318" i="9"/>
  <c r="EN350" i="9" s="1"/>
  <c r="EP334" i="9"/>
  <c r="EP318" i="9"/>
  <c r="EP350" i="9"/>
  <c r="ER334" i="9"/>
  <c r="ER318" i="9"/>
  <c r="ER350" i="9" s="1"/>
  <c r="ET334" i="9"/>
  <c r="ET318" i="9"/>
  <c r="BH350" i="9"/>
  <c r="BT227" i="9"/>
  <c r="BT242" i="9"/>
  <c r="BT257" i="9" s="1"/>
  <c r="BT273" i="9" s="1"/>
  <c r="BT289" i="9" s="1"/>
  <c r="BT305" i="9" s="1"/>
  <c r="BT321" i="9" s="1"/>
  <c r="BX227" i="9"/>
  <c r="BX242" i="9" s="1"/>
  <c r="BX257" i="9"/>
  <c r="BX273" i="9" s="1"/>
  <c r="BX289" i="9" s="1"/>
  <c r="BX305" i="9" s="1"/>
  <c r="BX321" i="9" s="1"/>
  <c r="CI227" i="9"/>
  <c r="CI242" i="9" s="1"/>
  <c r="CI257" i="9" s="1"/>
  <c r="CI273" i="9"/>
  <c r="CI289" i="9" s="1"/>
  <c r="CI305" i="9" s="1"/>
  <c r="CI321" i="9" s="1"/>
  <c r="CM242" i="9"/>
  <c r="CM257" i="9"/>
  <c r="CM273" i="9" s="1"/>
  <c r="CM289" i="9"/>
  <c r="CM305" i="9"/>
  <c r="CM321" i="9" s="1"/>
  <c r="AV212" i="9"/>
  <c r="AD32" i="9"/>
  <c r="Z32" i="9"/>
  <c r="V32" i="9"/>
  <c r="T26" i="9"/>
  <c r="T56" i="9"/>
  <c r="T71" i="9"/>
  <c r="T86" i="9" s="1"/>
  <c r="T191" i="9"/>
  <c r="T206" i="9" s="1"/>
  <c r="T22" i="9"/>
  <c r="T52" i="9" s="1"/>
  <c r="T67" i="9" s="1"/>
  <c r="T82" i="9" s="1"/>
  <c r="T28" i="9"/>
  <c r="T58" i="9"/>
  <c r="T73" i="9" s="1"/>
  <c r="T88" i="9" s="1"/>
  <c r="T24" i="9"/>
  <c r="T54" i="9" s="1"/>
  <c r="T69" i="9" s="1"/>
  <c r="T84" i="9" s="1"/>
  <c r="T189" i="9"/>
  <c r="T204" i="9" s="1"/>
  <c r="T99" i="9"/>
  <c r="T114" i="9" s="1"/>
  <c r="T129" i="9" s="1"/>
  <c r="T143" i="9" s="1"/>
  <c r="T158" i="9" s="1"/>
  <c r="T173" i="9" s="1"/>
  <c r="DA350" i="9"/>
  <c r="AD149" i="9" s="1"/>
  <c r="CW350" i="9"/>
  <c r="CY350" i="9"/>
  <c r="J2" i="9"/>
  <c r="K2" i="9"/>
  <c r="I2" i="9"/>
  <c r="L2" i="9"/>
  <c r="Q7" i="9"/>
  <c r="Q8" i="9"/>
  <c r="Q11" i="9"/>
  <c r="Q6" i="9"/>
  <c r="Q10" i="9"/>
  <c r="Q5" i="9"/>
  <c r="Q9" i="9"/>
  <c r="DW318" i="9"/>
  <c r="T195" i="9"/>
  <c r="T210" i="9" s="1"/>
  <c r="T105" i="9"/>
  <c r="T120" i="9"/>
  <c r="T135" i="9"/>
  <c r="T149" i="9"/>
  <c r="T164" i="9" s="1"/>
  <c r="T179" i="9" s="1"/>
  <c r="AB227" i="9"/>
  <c r="AL212" i="9"/>
  <c r="AL257" i="9"/>
  <c r="BA212" i="9"/>
  <c r="AD227" i="9"/>
  <c r="AS212" i="9"/>
  <c r="AS257" i="9" s="1"/>
  <c r="BH212" i="9"/>
  <c r="T101" i="9"/>
  <c r="T116" i="9" s="1"/>
  <c r="T131" i="9" s="1"/>
  <c r="T145" i="9" s="1"/>
  <c r="T160" i="9" s="1"/>
  <c r="T175" i="9" s="1"/>
  <c r="EC334" i="9"/>
  <c r="EC318" i="9"/>
  <c r="BV212" i="9"/>
  <c r="EA334" i="9"/>
  <c r="AP212" i="9"/>
  <c r="AP257" i="9" s="1"/>
  <c r="AA227" i="9"/>
  <c r="Z227" i="9"/>
  <c r="EW286" i="9"/>
  <c r="EW302" i="9"/>
  <c r="EW334" i="9" s="1"/>
  <c r="EW270" i="9"/>
  <c r="AT212" i="9"/>
  <c r="AT257" i="9" s="1"/>
  <c r="AE227" i="9"/>
  <c r="Y227" i="9"/>
  <c r="DZ318" i="9"/>
  <c r="DZ350" i="9" s="1"/>
  <c r="EA350" i="9"/>
  <c r="AR212" i="9"/>
  <c r="AR257" i="9"/>
  <c r="AC227" i="9"/>
  <c r="X227" i="9"/>
  <c r="AM212" i="9"/>
  <c r="AM257" i="9" s="1"/>
  <c r="H93" i="16"/>
  <c r="BO334" i="9"/>
  <c r="BO350" i="9"/>
  <c r="BQ334" i="9"/>
  <c r="BQ350" i="9"/>
  <c r="BS334" i="9"/>
  <c r="BS350" i="9"/>
  <c r="BU334" i="9"/>
  <c r="BU350" i="9" s="1"/>
  <c r="BW334" i="9"/>
  <c r="BW350" i="9"/>
  <c r="BY334" i="9"/>
  <c r="CD334" i="9"/>
  <c r="CD350" i="9"/>
  <c r="CF334" i="9"/>
  <c r="CF350" i="9" s="1"/>
  <c r="CH334" i="9"/>
  <c r="CH350" i="9"/>
  <c r="CJ334" i="9"/>
  <c r="CJ350" i="9"/>
  <c r="AA403" i="9"/>
  <c r="AP403" i="9" s="1"/>
  <c r="BE403" i="9" s="1"/>
  <c r="BT403" i="9" s="1"/>
  <c r="CI403" i="9" s="1"/>
  <c r="CX403" i="9"/>
  <c r="DM403" i="9"/>
  <c r="EB403" i="9" s="1"/>
  <c r="EQ403" i="9" s="1"/>
  <c r="AA419" i="9"/>
  <c r="T420" i="9"/>
  <c r="AI404" i="9"/>
  <c r="AX404" i="9"/>
  <c r="BM404" i="9"/>
  <c r="CB404" i="9"/>
  <c r="CQ404" i="9"/>
  <c r="DF404" i="9" s="1"/>
  <c r="DU404" i="9" s="1"/>
  <c r="EJ404" i="9" s="1"/>
  <c r="AI410" i="9"/>
  <c r="AX410" i="9"/>
  <c r="BM410" i="9"/>
  <c r="CB410" i="9" s="1"/>
  <c r="CQ410" i="9" s="1"/>
  <c r="DF410" i="9" s="1"/>
  <c r="DU410" i="9" s="1"/>
  <c r="EJ410" i="9" s="1"/>
  <c r="T426" i="9"/>
  <c r="AI413" i="9"/>
  <c r="AX413" i="9"/>
  <c r="BM413" i="9" s="1"/>
  <c r="CB413" i="9" s="1"/>
  <c r="CQ413" i="9" s="1"/>
  <c r="DF413" i="9" s="1"/>
  <c r="DU413" i="9" s="1"/>
  <c r="EJ413" i="9"/>
  <c r="T429" i="9"/>
  <c r="AI415" i="9"/>
  <c r="AX415" i="9"/>
  <c r="BM415" i="9" s="1"/>
  <c r="CB415" i="9" s="1"/>
  <c r="CQ415" i="9" s="1"/>
  <c r="DF415" i="9"/>
  <c r="DU415" i="9"/>
  <c r="EJ415" i="9"/>
  <c r="T431" i="9"/>
  <c r="AE403" i="9"/>
  <c r="AT403" i="9" s="1"/>
  <c r="BI403" i="9" s="1"/>
  <c r="BX403" i="9" s="1"/>
  <c r="CM403" i="9"/>
  <c r="DB403" i="9" s="1"/>
  <c r="DQ403" i="9" s="1"/>
  <c r="EF403" i="9" s="1"/>
  <c r="EU403" i="9" s="1"/>
  <c r="AE419" i="9"/>
  <c r="BP334" i="9"/>
  <c r="BP350" i="9" s="1"/>
  <c r="BR334" i="9"/>
  <c r="BR350" i="9"/>
  <c r="BT334" i="9"/>
  <c r="BT350" i="9" s="1"/>
  <c r="BV334" i="9"/>
  <c r="BV350" i="9" s="1"/>
  <c r="BX334" i="9"/>
  <c r="BX350" i="9" s="1"/>
  <c r="BZ334" i="9"/>
  <c r="BZ350" i="9"/>
  <c r="CE334" i="9"/>
  <c r="CE350" i="9" s="1"/>
  <c r="CG334" i="9"/>
  <c r="CG350" i="9" s="1"/>
  <c r="CI334" i="9"/>
  <c r="CI350" i="9" s="1"/>
  <c r="CK334" i="9"/>
  <c r="CK350" i="9" s="1"/>
  <c r="AI405" i="9"/>
  <c r="AX405" i="9" s="1"/>
  <c r="BM405" i="9"/>
  <c r="CB405" i="9" s="1"/>
  <c r="CQ405" i="9" s="1"/>
  <c r="DF405" i="9" s="1"/>
  <c r="DU405" i="9"/>
  <c r="EJ405" i="9"/>
  <c r="T421" i="9"/>
  <c r="AI408" i="9"/>
  <c r="AX408" i="9" s="1"/>
  <c r="BM408" i="9" s="1"/>
  <c r="CB408" i="9" s="1"/>
  <c r="CQ408" i="9"/>
  <c r="DF408" i="9"/>
  <c r="DU408" i="9" s="1"/>
  <c r="EJ408" i="9" s="1"/>
  <c r="T424" i="9"/>
  <c r="AI411" i="9"/>
  <c r="AX411" i="9"/>
  <c r="BM411" i="9" s="1"/>
  <c r="CB411" i="9"/>
  <c r="CQ411" i="9"/>
  <c r="DF411" i="9"/>
  <c r="DU411" i="9" s="1"/>
  <c r="EJ411" i="9"/>
  <c r="T427" i="9"/>
  <c r="T432" i="9"/>
  <c r="AI416" i="9"/>
  <c r="AX416" i="9"/>
  <c r="BM416" i="9"/>
  <c r="CB416" i="9"/>
  <c r="CQ416" i="9" s="1"/>
  <c r="DF416" i="9"/>
  <c r="DU416" i="9" s="1"/>
  <c r="EJ416" i="9" s="1"/>
  <c r="AK318" i="9"/>
  <c r="AM318" i="9"/>
  <c r="AO318" i="9"/>
  <c r="AQ318" i="9"/>
  <c r="AS318" i="9"/>
  <c r="AU318" i="9"/>
  <c r="BI318" i="9"/>
  <c r="AJ403" i="9"/>
  <c r="AY403" i="9" s="1"/>
  <c r="BN403" i="9"/>
  <c r="CC403" i="9" s="1"/>
  <c r="CR403" i="9"/>
  <c r="DG403" i="9" s="1"/>
  <c r="DV403" i="9"/>
  <c r="EK403" i="9" s="1"/>
  <c r="U419" i="9"/>
  <c r="DR262" i="9"/>
  <c r="DR263" i="9"/>
  <c r="AV325" i="9"/>
  <c r="AL318" i="9"/>
  <c r="AN318" i="9"/>
  <c r="AP318" i="9"/>
  <c r="AR318" i="9"/>
  <c r="AT318" i="9"/>
  <c r="AV318" i="9"/>
  <c r="BB318" i="9"/>
  <c r="BB350" i="9" s="1"/>
  <c r="BE334" i="9"/>
  <c r="BK318" i="9"/>
  <c r="BK416" i="9" s="1"/>
  <c r="DR324" i="9"/>
  <c r="DR315" i="9"/>
  <c r="DR380" i="9" s="1"/>
  <c r="DR331" i="9"/>
  <c r="T430" i="9"/>
  <c r="AK334" i="9"/>
  <c r="AM334" i="9"/>
  <c r="AO334" i="9"/>
  <c r="AQ334" i="9"/>
  <c r="AS334" i="9"/>
  <c r="AU334" i="9"/>
  <c r="AZ318" i="9"/>
  <c r="BH416" i="9"/>
  <c r="DD316" i="9"/>
  <c r="DD332" i="9"/>
  <c r="DS326" i="9"/>
  <c r="DS266" i="9"/>
  <c r="DS268" i="9"/>
  <c r="EH309" i="9"/>
  <c r="EH325" i="9"/>
  <c r="EH263" i="9"/>
  <c r="EH279" i="9"/>
  <c r="EH295" i="9"/>
  <c r="ED329" i="9"/>
  <c r="ED313" i="9"/>
  <c r="EF314" i="9"/>
  <c r="EF330" i="9"/>
  <c r="EC331" i="9"/>
  <c r="EC315" i="9"/>
  <c r="EC316" i="9"/>
  <c r="EC332" i="9"/>
  <c r="EC348" i="9" s="1"/>
  <c r="DX333" i="9"/>
  <c r="DX317" i="9"/>
  <c r="DC281" i="9"/>
  <c r="DC297" i="9"/>
  <c r="DC313" i="9" s="1"/>
  <c r="DC378" i="9" s="1"/>
  <c r="DC283" i="9"/>
  <c r="DC299" i="9" s="1"/>
  <c r="DC331" i="9" s="1"/>
  <c r="DC315" i="9"/>
  <c r="DS264" i="9"/>
  <c r="DS269" i="9"/>
  <c r="EF277" i="9"/>
  <c r="EF293" i="9"/>
  <c r="EF309" i="9"/>
  <c r="EF407" i="9" s="1"/>
  <c r="EE262" i="9"/>
  <c r="EE278" i="9"/>
  <c r="EE294" i="9" s="1"/>
  <c r="ED263" i="9"/>
  <c r="ED279" i="9"/>
  <c r="ED295" i="9"/>
  <c r="ED327" i="9" s="1"/>
  <c r="DZ331" i="9"/>
  <c r="EF332" i="9"/>
  <c r="ED317" i="9"/>
  <c r="ED333" i="9"/>
  <c r="BJ334" i="9"/>
  <c r="BJ416" i="9" s="1"/>
  <c r="BY325" i="9"/>
  <c r="DD230" i="9"/>
  <c r="DD234" i="9"/>
  <c r="DD281" i="9"/>
  <c r="DD297" i="9" s="1"/>
  <c r="DD313" i="9"/>
  <c r="DD345" i="9" s="1"/>
  <c r="DD283" i="9"/>
  <c r="DD299" i="9"/>
  <c r="DD331" i="9" s="1"/>
  <c r="DD285" i="9"/>
  <c r="DD301" i="9" s="1"/>
  <c r="DR325" i="9"/>
  <c r="DS280" i="9"/>
  <c r="DS296" i="9" s="1"/>
  <c r="DS265" i="9"/>
  <c r="DS267" i="9"/>
  <c r="EH323" i="9"/>
  <c r="EH405" i="9"/>
  <c r="EG308" i="9"/>
  <c r="EG309" i="9"/>
  <c r="EH278" i="9"/>
  <c r="EH294" i="9"/>
  <c r="EG279" i="9"/>
  <c r="EG295" i="9"/>
  <c r="EG311" i="9" s="1"/>
  <c r="EG327" i="9"/>
  <c r="ED328" i="9"/>
  <c r="EF313" i="9"/>
  <c r="EF329" i="9"/>
  <c r="EF378" i="9" s="1"/>
  <c r="ED330" i="9"/>
  <c r="ED314" i="9"/>
  <c r="EE315" i="9"/>
  <c r="EE413" i="9" s="1"/>
  <c r="EE331" i="9"/>
  <c r="EA332" i="9"/>
  <c r="EA316" i="9"/>
  <c r="EA381" i="9" s="1"/>
  <c r="EB332" i="9"/>
  <c r="EF333" i="9"/>
  <c r="EF317" i="9"/>
  <c r="DC233" i="9"/>
  <c r="DC263" i="9"/>
  <c r="DC311" i="9" s="1"/>
  <c r="DS281" i="9"/>
  <c r="DS297" i="9" s="1"/>
  <c r="EH260" i="9"/>
  <c r="EH276" i="9"/>
  <c r="EH292" i="9" s="1"/>
  <c r="EE279" i="9"/>
  <c r="EE295" i="9" s="1"/>
  <c r="EE327" i="9"/>
  <c r="EB313" i="9"/>
  <c r="EB329" i="9"/>
  <c r="EH329" i="9"/>
  <c r="EH313" i="9"/>
  <c r="EV309" i="9"/>
  <c r="EG269" i="9"/>
  <c r="EG285" i="9"/>
  <c r="EG301" i="9"/>
  <c r="EH333" i="9"/>
  <c r="EW260" i="9"/>
  <c r="EW276" i="9"/>
  <c r="EW292" i="9"/>
  <c r="EV280" i="9"/>
  <c r="EV296" i="9"/>
  <c r="ES281" i="9"/>
  <c r="ES297" i="9" s="1"/>
  <c r="ES313" i="9" s="1"/>
  <c r="EW281" i="9"/>
  <c r="EW297" i="9"/>
  <c r="ES282" i="9"/>
  <c r="ES298" i="9" s="1"/>
  <c r="ES330" i="9" s="1"/>
  <c r="EW282" i="9"/>
  <c r="EW298" i="9" s="1"/>
  <c r="EF280" i="9"/>
  <c r="EF296" i="9"/>
  <c r="EF312" i="9" s="1"/>
  <c r="EC281" i="9"/>
  <c r="EC297" i="9" s="1"/>
  <c r="EG281" i="9"/>
  <c r="EG297" i="9" s="1"/>
  <c r="EG313" i="9"/>
  <c r="EC282" i="9"/>
  <c r="EC298" i="9"/>
  <c r="EC330" i="9" s="1"/>
  <c r="EG282" i="9"/>
  <c r="EG298" i="9" s="1"/>
  <c r="EG314" i="9" s="1"/>
  <c r="EB283" i="9"/>
  <c r="EB299" i="9"/>
  <c r="EF283" i="9"/>
  <c r="EF299" i="9"/>
  <c r="DZ284" i="9"/>
  <c r="DZ300" i="9" s="1"/>
  <c r="DZ316" i="9" s="1"/>
  <c r="ED284" i="9"/>
  <c r="ED300" i="9"/>
  <c r="ED332" i="9" s="1"/>
  <c r="EH284" i="9"/>
  <c r="EH300" i="9" s="1"/>
  <c r="EA285" i="9"/>
  <c r="EA301" i="9" s="1"/>
  <c r="EA317" i="9" s="1"/>
  <c r="EE285" i="9"/>
  <c r="EE301" i="9"/>
  <c r="EE333" i="9" s="1"/>
  <c r="EH317" i="9"/>
  <c r="EH349" i="9" s="1"/>
  <c r="EV276" i="9"/>
  <c r="EV292" i="9"/>
  <c r="EV324" i="9" s="1"/>
  <c r="EW309" i="9"/>
  <c r="EW325" i="9"/>
  <c r="ET312" i="9"/>
  <c r="EV332" i="9"/>
  <c r="EV316" i="9"/>
  <c r="EU277" i="9"/>
  <c r="EU293" i="9" s="1"/>
  <c r="ET262" i="9"/>
  <c r="ET326" i="9" s="1"/>
  <c r="ET278" i="9"/>
  <c r="ET294" i="9"/>
  <c r="EU262" i="9"/>
  <c r="ES263" i="9"/>
  <c r="ES279" i="9"/>
  <c r="ES295" i="9" s="1"/>
  <c r="ES327" i="9" s="1"/>
  <c r="ET263" i="9"/>
  <c r="EW263" i="9"/>
  <c r="EW311" i="9" s="1"/>
  <c r="EW279" i="9"/>
  <c r="EW295" i="9"/>
  <c r="ER264" i="9"/>
  <c r="EU264" i="9"/>
  <c r="EU280" i="9"/>
  <c r="EU296" i="9" s="1"/>
  <c r="ER265" i="9"/>
  <c r="ER281" i="9"/>
  <c r="ER297" i="9" s="1"/>
  <c r="ER329" i="9" s="1"/>
  <c r="EV265" i="9"/>
  <c r="EV281" i="9"/>
  <c r="EV297" i="9"/>
  <c r="EV313" i="9" s="1"/>
  <c r="ER266" i="9"/>
  <c r="ER282" i="9"/>
  <c r="ER298" i="9" s="1"/>
  <c r="EV266" i="9"/>
  <c r="EV282" i="9"/>
  <c r="EV298" i="9"/>
  <c r="EQ267" i="9"/>
  <c r="EQ283" i="9"/>
  <c r="EQ299" i="9"/>
  <c r="EV315" i="9"/>
  <c r="EQ317" i="9"/>
  <c r="ES267" i="9"/>
  <c r="ES283" i="9"/>
  <c r="ES299" i="9" s="1"/>
  <c r="ET267" i="9"/>
  <c r="EW267" i="9"/>
  <c r="EW315" i="9" s="1"/>
  <c r="EW283" i="9"/>
  <c r="EW299" i="9"/>
  <c r="EN268" i="9"/>
  <c r="EN332" i="9" s="1"/>
  <c r="EN414" i="9" s="1"/>
  <c r="EQ268" i="9"/>
  <c r="EQ284" i="9"/>
  <c r="EQ300" i="9" s="1"/>
  <c r="EQ316" i="9" s="1"/>
  <c r="ER268" i="9"/>
  <c r="EU268" i="9"/>
  <c r="EU316" i="9" s="1"/>
  <c r="EU284" i="9"/>
  <c r="EU300" i="9"/>
  <c r="EN269" i="9"/>
  <c r="EN285" i="9"/>
  <c r="EN301" i="9"/>
  <c r="EO269" i="9"/>
  <c r="ER269" i="9"/>
  <c r="ER285" i="9"/>
  <c r="ER301" i="9" s="1"/>
  <c r="ES269" i="9"/>
  <c r="EV269" i="9"/>
  <c r="EV285" i="9"/>
  <c r="EV301" i="9" s="1"/>
  <c r="BP37" i="9"/>
  <c r="BP53" i="9" s="1"/>
  <c r="BT37" i="9"/>
  <c r="BT53" i="9" s="1"/>
  <c r="BX37" i="9"/>
  <c r="BX53" i="9" s="1"/>
  <c r="BO37" i="9"/>
  <c r="BO53" i="9" s="1"/>
  <c r="BS37" i="9"/>
  <c r="BW37" i="9"/>
  <c r="BW53" i="9" s="1"/>
  <c r="BR37" i="9"/>
  <c r="BV37" i="9"/>
  <c r="BQ37" i="9"/>
  <c r="BQ53" i="9"/>
  <c r="BU37" i="9"/>
  <c r="BU53" i="9"/>
  <c r="BY37" i="9"/>
  <c r="BY53" i="9"/>
  <c r="BP38" i="9"/>
  <c r="BP54" i="9"/>
  <c r="BT38" i="9"/>
  <c r="BX38" i="9"/>
  <c r="BX54" i="9"/>
  <c r="BO38" i="9"/>
  <c r="BO54" i="9" s="1"/>
  <c r="BS38" i="9"/>
  <c r="BW38" i="9"/>
  <c r="BW54" i="9" s="1"/>
  <c r="BR38" i="9"/>
  <c r="BV38" i="9"/>
  <c r="BV54" i="9"/>
  <c r="BQ38" i="9"/>
  <c r="BQ54" i="9"/>
  <c r="BU38" i="9"/>
  <c r="BU54" i="9"/>
  <c r="EW269" i="9"/>
  <c r="AF309" i="9"/>
  <c r="BO21" i="9"/>
  <c r="BO22" i="9"/>
  <c r="G3" i="9"/>
  <c r="CA19" i="9"/>
  <c r="BW19" i="9"/>
  <c r="BS19" i="9"/>
  <c r="BN35" i="9"/>
  <c r="BZ36" i="9"/>
  <c r="BV36" i="9"/>
  <c r="BR36" i="9"/>
  <c r="BR52" i="9"/>
  <c r="BV21" i="9"/>
  <c r="BR21" i="9"/>
  <c r="BR53" i="9" s="1"/>
  <c r="BV22" i="9"/>
  <c r="BR22" i="9"/>
  <c r="BR54" i="9" s="1"/>
  <c r="BS24" i="9"/>
  <c r="BN40" i="9"/>
  <c r="BT25" i="9"/>
  <c r="BP25" i="9"/>
  <c r="BT26" i="9"/>
  <c r="BQ42" i="9"/>
  <c r="BP26" i="9"/>
  <c r="BS27" i="9"/>
  <c r="BN43" i="9"/>
  <c r="BQ43" i="9" s="1"/>
  <c r="BQ59" i="9" s="1"/>
  <c r="BP46" i="9"/>
  <c r="BX19" i="9"/>
  <c r="BT19" i="9"/>
  <c r="BT51" i="9" s="1"/>
  <c r="BP19" i="9"/>
  <c r="BW36" i="9"/>
  <c r="BS36" i="9"/>
  <c r="BW21" i="9"/>
  <c r="BS21" i="9"/>
  <c r="BS53" i="9" s="1"/>
  <c r="BW22" i="9"/>
  <c r="BS22" i="9"/>
  <c r="BS54" i="9" s="1"/>
  <c r="BT24" i="9"/>
  <c r="BP24" i="9"/>
  <c r="BP27" i="9"/>
  <c r="EO333" i="9"/>
  <c r="EO317" i="9"/>
  <c r="EN316" i="9"/>
  <c r="ER328" i="9"/>
  <c r="ER312" i="9"/>
  <c r="ET310" i="9"/>
  <c r="EH411" i="9"/>
  <c r="EH378" i="9"/>
  <c r="EH345" i="9"/>
  <c r="ED415" i="9"/>
  <c r="ED382" i="9"/>
  <c r="ED349" i="9"/>
  <c r="DZ332" i="9"/>
  <c r="EC314" i="9"/>
  <c r="EF325" i="9"/>
  <c r="DD329" i="9"/>
  <c r="DR310" i="9"/>
  <c r="DR326" i="9"/>
  <c r="DR375" i="9" s="1"/>
  <c r="DD315" i="9"/>
  <c r="BI416" i="9"/>
  <c r="BI350" i="9"/>
  <c r="EW318" i="9"/>
  <c r="CZ212" i="9"/>
  <c r="BV227" i="9"/>
  <c r="BV242" i="9"/>
  <c r="BV257" i="9" s="1"/>
  <c r="BV273" i="9" s="1"/>
  <c r="BV289" i="9" s="1"/>
  <c r="BV305" i="9" s="1"/>
  <c r="BV321" i="9" s="1"/>
  <c r="EC350" i="9"/>
  <c r="BP43" i="9"/>
  <c r="BP59" i="9"/>
  <c r="BO43" i="9"/>
  <c r="BO59" i="9"/>
  <c r="BS43" i="9"/>
  <c r="BS59" i="9"/>
  <c r="BN59" i="9"/>
  <c r="BQ35" i="9"/>
  <c r="BU35" i="9"/>
  <c r="BU51" i="9" s="1"/>
  <c r="BY35" i="9"/>
  <c r="BY51" i="9" s="1"/>
  <c r="BT35" i="9"/>
  <c r="BX35" i="9"/>
  <c r="BO35" i="9"/>
  <c r="BO51" i="9" s="1"/>
  <c r="BW35" i="9"/>
  <c r="BW51" i="9" s="1"/>
  <c r="CA35" i="9"/>
  <c r="BR35" i="9"/>
  <c r="BZ35" i="9"/>
  <c r="BN51" i="9"/>
  <c r="ES333" i="9"/>
  <c r="ES317" i="9"/>
  <c r="ER332" i="9"/>
  <c r="ER316" i="9"/>
  <c r="ER330" i="9"/>
  <c r="ER313" i="9"/>
  <c r="ER378" i="9" s="1"/>
  <c r="DD264" i="9"/>
  <c r="DD328" i="9" s="1"/>
  <c r="DD280" i="9"/>
  <c r="DD296" i="9" s="1"/>
  <c r="EG329" i="9"/>
  <c r="EG378" i="9" s="1"/>
  <c r="EG411" i="9"/>
  <c r="ED311" i="9"/>
  <c r="DS317" i="9"/>
  <c r="DS333" i="9"/>
  <c r="DC279" i="9"/>
  <c r="DC295" i="9"/>
  <c r="DC329" i="9"/>
  <c r="AV416" i="9"/>
  <c r="AV350" i="9"/>
  <c r="AN416" i="9"/>
  <c r="AN350" i="9"/>
  <c r="BP212" i="9"/>
  <c r="CE212" i="9"/>
  <c r="BA227" i="9"/>
  <c r="BA242" i="9"/>
  <c r="BA257" i="9" s="1"/>
  <c r="BA273" i="9"/>
  <c r="BA289" i="9"/>
  <c r="BA305" i="9" s="1"/>
  <c r="BA321" i="9" s="1"/>
  <c r="BQ40" i="9"/>
  <c r="BU40" i="9"/>
  <c r="BP40" i="9"/>
  <c r="BT40" i="9"/>
  <c r="BO40" i="9"/>
  <c r="BS40" i="9"/>
  <c r="BR40" i="9"/>
  <c r="BV40" i="9"/>
  <c r="BV56" i="9" s="1"/>
  <c r="BN56" i="9"/>
  <c r="EW333" i="9"/>
  <c r="EW317" i="9"/>
  <c r="EN317" i="9"/>
  <c r="EN382" i="9" s="1"/>
  <c r="EN333" i="9"/>
  <c r="EW327" i="9"/>
  <c r="EW343" i="9" s="1"/>
  <c r="EU326" i="9"/>
  <c r="EU310" i="9"/>
  <c r="EU408" i="9" s="1"/>
  <c r="EV308" i="9"/>
  <c r="EB381" i="9"/>
  <c r="EB348" i="9"/>
  <c r="EE311" i="9"/>
  <c r="EG406" i="9"/>
  <c r="EG373" i="9"/>
  <c r="EB414" i="9"/>
  <c r="EC413" i="9"/>
  <c r="EC380" i="9"/>
  <c r="EC347" i="9"/>
  <c r="EF412" i="9"/>
  <c r="EF379" i="9"/>
  <c r="EF346" i="9"/>
  <c r="AT416" i="9"/>
  <c r="AT350" i="9"/>
  <c r="BW212" i="9"/>
  <c r="DA212" i="9" s="1"/>
  <c r="BH227" i="9"/>
  <c r="BH242" i="9" s="1"/>
  <c r="BH257" i="9"/>
  <c r="BH273" i="9"/>
  <c r="BH289" i="9" s="1"/>
  <c r="BH305" i="9" s="1"/>
  <c r="BH321" i="9" s="1"/>
  <c r="CL212" i="9"/>
  <c r="BV53" i="9"/>
  <c r="ER317" i="9"/>
  <c r="ER333" i="9"/>
  <c r="ET331" i="9"/>
  <c r="ET315" i="9"/>
  <c r="EQ415" i="9"/>
  <c r="EQ382" i="9"/>
  <c r="EQ349" i="9"/>
  <c r="EV413" i="9"/>
  <c r="EV380" i="9"/>
  <c r="ET327" i="9"/>
  <c r="ET311" i="9"/>
  <c r="EH415" i="9"/>
  <c r="EH382" i="9"/>
  <c r="EG317" i="9"/>
  <c r="EG333" i="9"/>
  <c r="EF415" i="9"/>
  <c r="EF382" i="9"/>
  <c r="EF349" i="9"/>
  <c r="EA414" i="9"/>
  <c r="EA348" i="9"/>
  <c r="EE380" i="9"/>
  <c r="EE347" i="9"/>
  <c r="EF345" i="9"/>
  <c r="DD260" i="9"/>
  <c r="DD276" i="9"/>
  <c r="DD292" i="9" s="1"/>
  <c r="DX415" i="9"/>
  <c r="DX382" i="9"/>
  <c r="DX349" i="9"/>
  <c r="EH311" i="9"/>
  <c r="EH409" i="9" s="1"/>
  <c r="EH327" i="9"/>
  <c r="DD414" i="9"/>
  <c r="DD381" i="9"/>
  <c r="DD348" i="9"/>
  <c r="DR413" i="9"/>
  <c r="BK350" i="9"/>
  <c r="BB416" i="9"/>
  <c r="AR416" i="9"/>
  <c r="AR350" i="9"/>
  <c r="DR311" i="9"/>
  <c r="DR409" i="9" s="1"/>
  <c r="DR327" i="9"/>
  <c r="DR376" i="9" s="1"/>
  <c r="AM416" i="9"/>
  <c r="AM350" i="9"/>
  <c r="DI212" i="9"/>
  <c r="CE227" i="9"/>
  <c r="CE242" i="9"/>
  <c r="CE257" i="9" s="1"/>
  <c r="CE273" i="9"/>
  <c r="CE289" i="9"/>
  <c r="CE305" i="9" s="1"/>
  <c r="CE321" i="9" s="1"/>
  <c r="DS415" i="9"/>
  <c r="DS382" i="9"/>
  <c r="DS349" i="9"/>
  <c r="DD312" i="9"/>
  <c r="DD410" i="9" s="1"/>
  <c r="EN381" i="9"/>
  <c r="EN348" i="9"/>
  <c r="EO415" i="9"/>
  <c r="EO382" i="9"/>
  <c r="EO349" i="9"/>
  <c r="DC411" i="9"/>
  <c r="DD308" i="9"/>
  <c r="ET413" i="9"/>
  <c r="ET380" i="9"/>
  <c r="ET347" i="9"/>
  <c r="BW227" i="9"/>
  <c r="BW242" i="9"/>
  <c r="BW257" i="9" s="1"/>
  <c r="BW273" i="9" s="1"/>
  <c r="BW289" i="9" s="1"/>
  <c r="BW305" i="9" s="1"/>
  <c r="BW321" i="9" s="1"/>
  <c r="CT212" i="9"/>
  <c r="BP227" i="9"/>
  <c r="BP242" i="9"/>
  <c r="BP257" i="9"/>
  <c r="BP273" i="9" s="1"/>
  <c r="BP289" i="9" s="1"/>
  <c r="BP305" i="9" s="1"/>
  <c r="BP321" i="9" s="1"/>
  <c r="ER414" i="9"/>
  <c r="ER381" i="9"/>
  <c r="ER348" i="9"/>
  <c r="DD378" i="9"/>
  <c r="EE409" i="9"/>
  <c r="EE376" i="9"/>
  <c r="EE343" i="9"/>
  <c r="EW409" i="9"/>
  <c r="EW376" i="9"/>
  <c r="ED409" i="9"/>
  <c r="ED376" i="9"/>
  <c r="ED343" i="9"/>
  <c r="EG409" i="9"/>
  <c r="EG376" i="9"/>
  <c r="ET408" i="9"/>
  <c r="ET375" i="9"/>
  <c r="ET342" i="9"/>
  <c r="EF374" i="9"/>
  <c r="DP212" i="9"/>
  <c r="CL227" i="9"/>
  <c r="CL242" i="9" s="1"/>
  <c r="CL257" i="9" s="1"/>
  <c r="CL273" i="9" s="1"/>
  <c r="CL289" i="9" s="1"/>
  <c r="CL305" i="9"/>
  <c r="CL321" i="9" s="1"/>
  <c r="ER345" i="9"/>
  <c r="ES349" i="9"/>
  <c r="EC412" i="9"/>
  <c r="EC379" i="9"/>
  <c r="EC346" i="9"/>
  <c r="EM212" i="9"/>
  <c r="EM227" i="9"/>
  <c r="EM242" i="9"/>
  <c r="EM257" i="9" s="1"/>
  <c r="EM273" i="9"/>
  <c r="EM289" i="9"/>
  <c r="EM305" i="9" s="1"/>
  <c r="EM321" i="9" s="1"/>
  <c r="DI227" i="9"/>
  <c r="DI242" i="9"/>
  <c r="DI257" i="9"/>
  <c r="DI273" i="9" s="1"/>
  <c r="DI289" i="9"/>
  <c r="DI305" i="9"/>
  <c r="DI321" i="9" s="1"/>
  <c r="DD344" i="9"/>
  <c r="DX212" i="9"/>
  <c r="DX227" i="9"/>
  <c r="DX242" i="9" s="1"/>
  <c r="DX257" i="9" s="1"/>
  <c r="DX273" i="9" s="1"/>
  <c r="DX289" i="9" s="1"/>
  <c r="DX305" i="9"/>
  <c r="DX321" i="9" s="1"/>
  <c r="CT227" i="9"/>
  <c r="CT242" i="9"/>
  <c r="CT257" i="9" s="1"/>
  <c r="CT273" i="9" s="1"/>
  <c r="CT289" i="9" s="1"/>
  <c r="CT305" i="9" s="1"/>
  <c r="CT321" i="9"/>
  <c r="H2" i="9"/>
  <c r="T73" i="1"/>
  <c r="T76" i="1"/>
  <c r="T74" i="1"/>
  <c r="T75" i="1"/>
  <c r="BI253" i="9" l="1"/>
  <c r="BI251" i="9"/>
  <c r="L7" i="9"/>
  <c r="BI249" i="9"/>
  <c r="BH247" i="9"/>
  <c r="BK245" i="9"/>
  <c r="BF249" i="9"/>
  <c r="BH252" i="9"/>
  <c r="BH251" i="9"/>
  <c r="BH253" i="9"/>
  <c r="BB255" i="9"/>
  <c r="BE251" i="9"/>
  <c r="BG250" i="9"/>
  <c r="BH254" i="9"/>
  <c r="BC252" i="9"/>
  <c r="BJ255" i="9"/>
  <c r="BH248" i="9"/>
  <c r="BK248" i="9"/>
  <c r="BF253" i="9"/>
  <c r="BI252" i="9"/>
  <c r="BE255" i="9"/>
  <c r="BK251" i="9"/>
  <c r="BJ250" i="9"/>
  <c r="BD252" i="9"/>
  <c r="BI248" i="9"/>
  <c r="BJ252" i="9"/>
  <c r="BD251" i="9"/>
  <c r="BG252" i="9"/>
  <c r="AM58" i="9"/>
  <c r="BE252" i="9"/>
  <c r="BH255" i="9"/>
  <c r="BC254" i="9"/>
  <c r="BG254" i="9"/>
  <c r="BB253" i="9"/>
  <c r="BC253" i="9"/>
  <c r="K6" i="9"/>
  <c r="O6" i="9"/>
  <c r="BJ251" i="9"/>
  <c r="BK249" i="9"/>
  <c r="BD253" i="9"/>
  <c r="BG255" i="9"/>
  <c r="BJ254" i="9"/>
  <c r="BJ253" i="9"/>
  <c r="BF252" i="9"/>
  <c r="BI255" i="9"/>
  <c r="BI247" i="9"/>
  <c r="BD255" i="9"/>
  <c r="BF255" i="9"/>
  <c r="BI250" i="9"/>
  <c r="BH249" i="9"/>
  <c r="BB254" i="9"/>
  <c r="BK253" i="9"/>
  <c r="BG251" i="9"/>
  <c r="BK247" i="9"/>
  <c r="BJ245" i="9"/>
  <c r="BG248" i="9"/>
  <c r="BK250" i="9"/>
  <c r="BJ249" i="9"/>
  <c r="BD254" i="9"/>
  <c r="BI254" i="9"/>
  <c r="AG220" i="9"/>
  <c r="EU312" i="9"/>
  <c r="EU328" i="9"/>
  <c r="ER411" i="9"/>
  <c r="ER382" i="9"/>
  <c r="ER349" i="9"/>
  <c r="ER415" i="9"/>
  <c r="EW413" i="9"/>
  <c r="DD333" i="9"/>
  <c r="DD317" i="9"/>
  <c r="DD413" i="9"/>
  <c r="DD380" i="9"/>
  <c r="DD347" i="9"/>
  <c r="BS56" i="9"/>
  <c r="EQ414" i="9"/>
  <c r="EU325" i="9"/>
  <c r="EU309" i="9"/>
  <c r="EW324" i="9"/>
  <c r="EW308" i="9"/>
  <c r="DS313" i="9"/>
  <c r="DS329" i="9"/>
  <c r="EE310" i="9"/>
  <c r="EE326" i="9"/>
  <c r="DC380" i="9"/>
  <c r="DC413" i="9"/>
  <c r="T187" i="9"/>
  <c r="T202" i="9" s="1"/>
  <c r="T97" i="9"/>
  <c r="T112" i="9" s="1"/>
  <c r="T127" i="9" s="1"/>
  <c r="T141" i="9" s="1"/>
  <c r="T156" i="9" s="1"/>
  <c r="T171" i="9" s="1"/>
  <c r="EV411" i="9"/>
  <c r="EV378" i="9"/>
  <c r="ET344" i="9"/>
  <c r="AQ416" i="9"/>
  <c r="AQ350" i="9"/>
  <c r="EH308" i="9"/>
  <c r="EH324" i="9"/>
  <c r="BO56" i="9"/>
  <c r="ES382" i="9"/>
  <c r="ES415" i="9"/>
  <c r="EV314" i="9"/>
  <c r="EV330" i="9"/>
  <c r="EW313" i="9"/>
  <c r="EW329" i="9"/>
  <c r="EH372" i="9"/>
  <c r="EH339" i="9"/>
  <c r="EW415" i="9"/>
  <c r="EW382" i="9"/>
  <c r="EW349" i="9"/>
  <c r="DC269" i="9"/>
  <c r="EG415" i="9"/>
  <c r="EG382" i="9"/>
  <c r="DZ414" i="9"/>
  <c r="DZ381" i="9"/>
  <c r="DZ348" i="9"/>
  <c r="AS75" i="9"/>
  <c r="AU68" i="9"/>
  <c r="EQ212" i="9"/>
  <c r="EQ227" i="9" s="1"/>
  <c r="EQ242" i="9" s="1"/>
  <c r="EQ257" i="9" s="1"/>
  <c r="EQ273" i="9" s="1"/>
  <c r="EQ289" i="9" s="1"/>
  <c r="EQ305" i="9" s="1"/>
  <c r="EQ321" i="9" s="1"/>
  <c r="DM227" i="9"/>
  <c r="DM242" i="9" s="1"/>
  <c r="DM257" i="9" s="1"/>
  <c r="DM273" i="9" s="1"/>
  <c r="DM289" i="9" s="1"/>
  <c r="DM305" i="9" s="1"/>
  <c r="DM321" i="9" s="1"/>
  <c r="ED412" i="9"/>
  <c r="ED379" i="9"/>
  <c r="ED346" i="9"/>
  <c r="DD334" i="9"/>
  <c r="DD318" i="9"/>
  <c r="DD350" i="9" s="1"/>
  <c r="DS330" i="9"/>
  <c r="DS314" i="9"/>
  <c r="AO350" i="9"/>
  <c r="AO416" i="9"/>
  <c r="ES331" i="9"/>
  <c r="ES315" i="9"/>
  <c r="EU342" i="9"/>
  <c r="ET212" i="9"/>
  <c r="ET227" i="9" s="1"/>
  <c r="ET242" i="9" s="1"/>
  <c r="ET257" i="9" s="1"/>
  <c r="ET273" i="9" s="1"/>
  <c r="ET289" i="9" s="1"/>
  <c r="ET305" i="9" s="1"/>
  <c r="ET321" i="9" s="1"/>
  <c r="DP227" i="9"/>
  <c r="DP242" i="9" s="1"/>
  <c r="DP257" i="9" s="1"/>
  <c r="DP273" i="9" s="1"/>
  <c r="DP289" i="9" s="1"/>
  <c r="DP305" i="9" s="1"/>
  <c r="DP321" i="9" s="1"/>
  <c r="EV406" i="9"/>
  <c r="EV373" i="9"/>
  <c r="ER410" i="9"/>
  <c r="ER344" i="9"/>
  <c r="ER377" i="9"/>
  <c r="EU375" i="9"/>
  <c r="DD324" i="9"/>
  <c r="DD373" i="9" s="1"/>
  <c r="ET409" i="9"/>
  <c r="ET343" i="9"/>
  <c r="ET376" i="9"/>
  <c r="DA227" i="9"/>
  <c r="DA242" i="9" s="1"/>
  <c r="DA257" i="9" s="1"/>
  <c r="DA273" i="9" s="1"/>
  <c r="DA289" i="9" s="1"/>
  <c r="DA305" i="9" s="1"/>
  <c r="DA321" i="9" s="1"/>
  <c r="EE212" i="9"/>
  <c r="EE227" i="9" s="1"/>
  <c r="EE242" i="9" s="1"/>
  <c r="EE257" i="9" s="1"/>
  <c r="EE273" i="9" s="1"/>
  <c r="EE289" i="9" s="1"/>
  <c r="EE305" i="9" s="1"/>
  <c r="EE321" i="9" s="1"/>
  <c r="BP56" i="9"/>
  <c r="EV317" i="9"/>
  <c r="EV333" i="9"/>
  <c r="EE317" i="9"/>
  <c r="EF331" i="9"/>
  <c r="EF315" i="9"/>
  <c r="ES411" i="9"/>
  <c r="AK416" i="9"/>
  <c r="AK350" i="9"/>
  <c r="EW331" i="9"/>
  <c r="EW347" i="9" s="1"/>
  <c r="EA333" i="9"/>
  <c r="EA415" i="9" s="1"/>
  <c r="BX51" i="9"/>
  <c r="ED212" i="9"/>
  <c r="ED227" i="9" s="1"/>
  <c r="ED242" i="9" s="1"/>
  <c r="ED257" i="9" s="1"/>
  <c r="ED273" i="9" s="1"/>
  <c r="ED289" i="9" s="1"/>
  <c r="ED305" i="9" s="1"/>
  <c r="ED321" i="9" s="1"/>
  <c r="CZ227" i="9"/>
  <c r="CZ242" i="9" s="1"/>
  <c r="CZ257" i="9" s="1"/>
  <c r="CZ273" i="9" s="1"/>
  <c r="CZ289" i="9" s="1"/>
  <c r="CZ305" i="9" s="1"/>
  <c r="CZ321" i="9" s="1"/>
  <c r="DR408" i="9"/>
  <c r="ER314" i="9"/>
  <c r="ES311" i="9"/>
  <c r="EC313" i="9"/>
  <c r="EC329" i="9"/>
  <c r="ES329" i="9"/>
  <c r="DZ413" i="9"/>
  <c r="DZ347" i="9"/>
  <c r="EC414" i="9"/>
  <c r="AQ75" i="9"/>
  <c r="CU227" i="9"/>
  <c r="CU242" i="9" s="1"/>
  <c r="CU257" i="9" s="1"/>
  <c r="CU273" i="9" s="1"/>
  <c r="CU289" i="9" s="1"/>
  <c r="CU305" i="9" s="1"/>
  <c r="CU321" i="9" s="1"/>
  <c r="DY212" i="9"/>
  <c r="DY227" i="9" s="1"/>
  <c r="DY242" i="9" s="1"/>
  <c r="DY257" i="9" s="1"/>
  <c r="DY273" i="9" s="1"/>
  <c r="DY289" i="9" s="1"/>
  <c r="DY305" i="9" s="1"/>
  <c r="DY321" i="9" s="1"/>
  <c r="BJ212" i="9"/>
  <c r="AU212" i="9"/>
  <c r="AF227" i="9"/>
  <c r="AQ212" i="9"/>
  <c r="AQ257" i="9" s="1"/>
  <c r="BF212" i="9"/>
  <c r="AU74" i="9"/>
  <c r="AU71" i="9"/>
  <c r="AP75" i="9"/>
  <c r="AO75" i="9"/>
  <c r="AU72" i="9"/>
  <c r="AU73" i="9"/>
  <c r="T104" i="9"/>
  <c r="T119" i="9" s="1"/>
  <c r="T134" i="9" s="1"/>
  <c r="T148" i="9" s="1"/>
  <c r="T163" i="9" s="1"/>
  <c r="T178" i="9" s="1"/>
  <c r="T194" i="9"/>
  <c r="T209" i="9" s="1"/>
  <c r="EQ315" i="9"/>
  <c r="EQ331" i="9"/>
  <c r="EV414" i="9"/>
  <c r="EV381" i="9"/>
  <c r="EB315" i="9"/>
  <c r="EB331" i="9"/>
  <c r="DD411" i="9"/>
  <c r="DD377" i="9"/>
  <c r="EU332" i="9"/>
  <c r="EU348" i="9" s="1"/>
  <c r="DC327" i="9"/>
  <c r="DC409" i="9" s="1"/>
  <c r="AS416" i="9"/>
  <c r="AS350" i="9"/>
  <c r="ES345" i="9"/>
  <c r="EH343" i="9"/>
  <c r="EV329" i="9"/>
  <c r="BR51" i="9"/>
  <c r="BP35" i="9"/>
  <c r="BP51" i="9" s="1"/>
  <c r="BS35" i="9"/>
  <c r="BS51" i="9" s="1"/>
  <c r="BV35" i="9"/>
  <c r="ED316" i="9"/>
  <c r="EF328" i="9"/>
  <c r="EF377" i="9" s="1"/>
  <c r="EF411" i="9"/>
  <c r="EU350" i="9"/>
  <c r="T95" i="9"/>
  <c r="T110" i="9" s="1"/>
  <c r="T125" i="9" s="1"/>
  <c r="T140" i="9" s="1"/>
  <c r="T155" i="9" s="1"/>
  <c r="T170" i="9" s="1"/>
  <c r="T185" i="9"/>
  <c r="T200" i="9" s="1"/>
  <c r="EA382" i="9"/>
  <c r="EF341" i="9"/>
  <c r="EV328" i="9"/>
  <c r="EV312" i="9"/>
  <c r="T103" i="9"/>
  <c r="T118" i="9" s="1"/>
  <c r="T133" i="9" s="1"/>
  <c r="T147" i="9" s="1"/>
  <c r="T162" i="9" s="1"/>
  <c r="T177" i="9" s="1"/>
  <c r="T193" i="9"/>
  <c r="T208" i="9" s="1"/>
  <c r="ES378" i="9"/>
  <c r="EH376" i="9"/>
  <c r="CA51" i="9"/>
  <c r="AU416" i="9"/>
  <c r="EN212" i="9"/>
  <c r="EN227" i="9" s="1"/>
  <c r="EN242" i="9" s="1"/>
  <c r="EN257" i="9" s="1"/>
  <c r="EN273" i="9" s="1"/>
  <c r="EN289" i="9" s="1"/>
  <c r="EN305" i="9" s="1"/>
  <c r="EN321" i="9" s="1"/>
  <c r="DJ227" i="9"/>
  <c r="DJ242" i="9" s="1"/>
  <c r="DJ257" i="9" s="1"/>
  <c r="DJ273" i="9" s="1"/>
  <c r="DJ289" i="9" s="1"/>
  <c r="DJ305" i="9" s="1"/>
  <c r="DJ321" i="9" s="1"/>
  <c r="EW350" i="9"/>
  <c r="EF344" i="9"/>
  <c r="EN349" i="9"/>
  <c r="EH316" i="9"/>
  <c r="EH332" i="9"/>
  <c r="EB411" i="9"/>
  <c r="EB378" i="9"/>
  <c r="DS312" i="9"/>
  <c r="DS328" i="9"/>
  <c r="EN415" i="9"/>
  <c r="EC381" i="9"/>
  <c r="DZ380" i="9"/>
  <c r="EB345" i="9"/>
  <c r="EQ332" i="9"/>
  <c r="ES314" i="9"/>
  <c r="EG330" i="9"/>
  <c r="ED411" i="9"/>
  <c r="ED378" i="9"/>
  <c r="ED345" i="9"/>
  <c r="DS332" i="9"/>
  <c r="AP416" i="9"/>
  <c r="AP350" i="9"/>
  <c r="DX318" i="9"/>
  <c r="DX350" i="9" s="1"/>
  <c r="DX334" i="9"/>
  <c r="EB318" i="9"/>
  <c r="EB334" i="9"/>
  <c r="EG334" i="9"/>
  <c r="Z149" i="9"/>
  <c r="ET350" i="9"/>
  <c r="EM350" i="9"/>
  <c r="AU63" i="9"/>
  <c r="EF318" i="9"/>
  <c r="EF350" i="9" s="1"/>
  <c r="EF334" i="9"/>
  <c r="DD240" i="9"/>
  <c r="DS240" i="9"/>
  <c r="CS318" i="9"/>
  <c r="CS334" i="9"/>
  <c r="DH334" i="9"/>
  <c r="DH318" i="9"/>
  <c r="DH350" i="9" s="1"/>
  <c r="V179" i="9" s="1"/>
  <c r="T192" i="9"/>
  <c r="T207" i="9" s="1"/>
  <c r="T102" i="9"/>
  <c r="T117" i="9" s="1"/>
  <c r="T132" i="9" s="1"/>
  <c r="T146" i="9" s="1"/>
  <c r="T161" i="9" s="1"/>
  <c r="T176" i="9" s="1"/>
  <c r="ED318" i="9"/>
  <c r="ED334" i="9"/>
  <c r="EQ350" i="9"/>
  <c r="T190" i="9"/>
  <c r="T205" i="9" s="1"/>
  <c r="T100" i="9"/>
  <c r="T115" i="9" s="1"/>
  <c r="T130" i="9" s="1"/>
  <c r="T144" i="9" s="1"/>
  <c r="T159" i="9" s="1"/>
  <c r="T174" i="9" s="1"/>
  <c r="CK212" i="9"/>
  <c r="BG227" i="9"/>
  <c r="BG242" i="9" s="1"/>
  <c r="BG257" i="9" s="1"/>
  <c r="BG273" i="9" s="1"/>
  <c r="BG289" i="9" s="1"/>
  <c r="BG305" i="9" s="1"/>
  <c r="BG321" i="9" s="1"/>
  <c r="BC212" i="9"/>
  <c r="AN212" i="9"/>
  <c r="AN257" i="9" s="1"/>
  <c r="DW334" i="9"/>
  <c r="DW350" i="9" s="1"/>
  <c r="U227" i="9"/>
  <c r="AY212" i="9"/>
  <c r="AJ212" i="9"/>
  <c r="AJ257" i="9" s="1"/>
  <c r="BK212" i="9"/>
  <c r="AG227" i="9"/>
  <c r="BR43" i="9"/>
  <c r="BR59" i="9" s="1"/>
  <c r="AB149" i="9"/>
  <c r="BD212" i="9"/>
  <c r="AO212" i="9"/>
  <c r="AO257" i="9" s="1"/>
  <c r="H112" i="16"/>
  <c r="D34" i="9"/>
  <c r="V17" i="9"/>
  <c r="T394" i="9"/>
  <c r="T412" i="9" s="1"/>
  <c r="AI379" i="9"/>
  <c r="AX379" i="9" s="1"/>
  <c r="BM379" i="9" s="1"/>
  <c r="CB379" i="9" s="1"/>
  <c r="CQ379" i="9" s="1"/>
  <c r="DF379" i="9" s="1"/>
  <c r="DU379" i="9" s="1"/>
  <c r="EJ379" i="9" s="1"/>
  <c r="CL334" i="9"/>
  <c r="CL318" i="9"/>
  <c r="CL350" i="9" s="1"/>
  <c r="AU69" i="9"/>
  <c r="H97" i="16"/>
  <c r="AN75" i="9"/>
  <c r="EV286" i="9"/>
  <c r="EV302" i="9" s="1"/>
  <c r="EV270" i="9"/>
  <c r="R87" i="16"/>
  <c r="DJ334" i="9"/>
  <c r="EH334" i="9"/>
  <c r="EH350" i="9" s="1"/>
  <c r="H137" i="16"/>
  <c r="DP318" i="9"/>
  <c r="DP334" i="9"/>
  <c r="T391" i="9"/>
  <c r="T409" i="9" s="1"/>
  <c r="CZ334" i="9"/>
  <c r="CZ350" i="9" s="1"/>
  <c r="AC149" i="9" s="1"/>
  <c r="DC334" i="9"/>
  <c r="AU325" i="9"/>
  <c r="AU309" i="9"/>
  <c r="AU374" i="9" s="1"/>
  <c r="EW259" i="9"/>
  <c r="EW275" i="9"/>
  <c r="EW291" i="9" s="1"/>
  <c r="EU330" i="9"/>
  <c r="DN334" i="9"/>
  <c r="DQ334" i="9"/>
  <c r="DQ318" i="9"/>
  <c r="DQ350" i="9" s="1"/>
  <c r="AE164" i="9" s="1"/>
  <c r="T388" i="9"/>
  <c r="T406" i="9" s="1"/>
  <c r="AI373" i="9"/>
  <c r="AX373" i="9" s="1"/>
  <c r="BM373" i="9" s="1"/>
  <c r="CB373" i="9" s="1"/>
  <c r="CQ373" i="9" s="1"/>
  <c r="DF373" i="9" s="1"/>
  <c r="DU373" i="9" s="1"/>
  <c r="EJ373" i="9" s="1"/>
  <c r="W419" i="9"/>
  <c r="W403" i="9"/>
  <c r="AL403" i="9" s="1"/>
  <c r="BA403" i="9" s="1"/>
  <c r="BP403" i="9" s="1"/>
  <c r="CE403" i="9" s="1"/>
  <c r="CT403" i="9" s="1"/>
  <c r="DI403" i="9" s="1"/>
  <c r="DX403" i="9" s="1"/>
  <c r="EM403" i="9" s="1"/>
  <c r="CU334" i="9"/>
  <c r="CX334" i="9"/>
  <c r="CX318" i="9"/>
  <c r="AD403" i="9"/>
  <c r="AS403" i="9" s="1"/>
  <c r="BH403" i="9" s="1"/>
  <c r="BW403" i="9" s="1"/>
  <c r="CL403" i="9" s="1"/>
  <c r="DA403" i="9" s="1"/>
  <c r="DP403" i="9" s="1"/>
  <c r="EE403" i="9" s="1"/>
  <c r="ET403" i="9" s="1"/>
  <c r="AD419" i="9"/>
  <c r="EQ266" i="9"/>
  <c r="EQ282" i="9"/>
  <c r="EQ298" i="9" s="1"/>
  <c r="EE318" i="9"/>
  <c r="EE350" i="9" s="1"/>
  <c r="DZ285" i="9"/>
  <c r="DZ301" i="9" s="1"/>
  <c r="DZ269" i="9"/>
  <c r="DJ318" i="9"/>
  <c r="DJ350" i="9" s="1"/>
  <c r="DL334" i="9"/>
  <c r="DL350" i="9" s="1"/>
  <c r="Z164" i="9" s="1"/>
  <c r="DC282" i="9"/>
  <c r="DC298" i="9" s="1"/>
  <c r="DC266" i="9"/>
  <c r="DR280" i="9"/>
  <c r="DR296" i="9" s="1"/>
  <c r="DR264" i="9"/>
  <c r="EH267" i="9"/>
  <c r="EH283" i="9"/>
  <c r="EH299" i="9" s="1"/>
  <c r="CM334" i="9"/>
  <c r="CM318" i="9"/>
  <c r="CM350" i="9" s="1"/>
  <c r="DI334" i="9"/>
  <c r="DI318" i="9"/>
  <c r="DI350" i="9" s="1"/>
  <c r="W179" i="9" s="1"/>
  <c r="BF334" i="9"/>
  <c r="DS233" i="9"/>
  <c r="DD233" i="9"/>
  <c r="DD279" i="9" s="1"/>
  <c r="DD295" i="9" s="1"/>
  <c r="AL334" i="9"/>
  <c r="BC334" i="9"/>
  <c r="EF262" i="9"/>
  <c r="EF278" i="9"/>
  <c r="EF294" i="9" s="1"/>
  <c r="EA267" i="9"/>
  <c r="EA283" i="9"/>
  <c r="EA299" i="9" s="1"/>
  <c r="EM333" i="9"/>
  <c r="AZ334" i="9"/>
  <c r="DD278" i="9"/>
  <c r="DD294" i="9" s="1"/>
  <c r="DD262" i="9"/>
  <c r="DS284" i="9"/>
  <c r="DS300" i="9" s="1"/>
  <c r="DS316" i="9" s="1"/>
  <c r="EH262" i="9"/>
  <c r="EE264" i="9"/>
  <c r="EC301" i="9"/>
  <c r="EC333" i="9" s="1"/>
  <c r="EW264" i="9"/>
  <c r="EW280" i="9"/>
  <c r="EW296" i="9" s="1"/>
  <c r="ER283" i="9"/>
  <c r="ER299" i="9" s="1"/>
  <c r="ER331" i="9" s="1"/>
  <c r="EU269" i="9"/>
  <c r="EU285" i="9"/>
  <c r="EU301" i="9" s="1"/>
  <c r="DR266" i="9"/>
  <c r="DR282" i="9"/>
  <c r="DR298" i="9" s="1"/>
  <c r="EG264" i="9"/>
  <c r="EE266" i="9"/>
  <c r="EE282" i="9"/>
  <c r="EE298" i="9" s="1"/>
  <c r="DY268" i="9"/>
  <c r="DY284" i="9"/>
  <c r="DY300" i="9" s="1"/>
  <c r="DY317" i="9"/>
  <c r="ET332" i="9"/>
  <c r="AG32" i="9"/>
  <c r="DB318" i="9"/>
  <c r="DB350" i="9" s="1"/>
  <c r="AE149" i="9" s="1"/>
  <c r="DN318" i="9"/>
  <c r="DN350" i="9" s="1"/>
  <c r="CV334" i="9"/>
  <c r="CV350" i="9" s="1"/>
  <c r="Y149" i="9" s="1"/>
  <c r="DO334" i="9"/>
  <c r="DO350" i="9" s="1"/>
  <c r="AC164" i="9" s="1"/>
  <c r="Z403" i="9"/>
  <c r="AO403" i="9" s="1"/>
  <c r="BD403" i="9" s="1"/>
  <c r="BS403" i="9" s="1"/>
  <c r="CH403" i="9" s="1"/>
  <c r="CW403" i="9" s="1"/>
  <c r="DL403" i="9" s="1"/>
  <c r="EA403" i="9" s="1"/>
  <c r="EP403" i="9" s="1"/>
  <c r="Z419" i="9"/>
  <c r="DC276" i="9"/>
  <c r="DC292" i="9" s="1"/>
  <c r="DC260" i="9"/>
  <c r="DC262" i="9"/>
  <c r="DC278" i="9"/>
  <c r="DC294" i="9" s="1"/>
  <c r="DS260" i="9"/>
  <c r="DR265" i="9"/>
  <c r="DR281" i="9"/>
  <c r="DR297" i="9" s="1"/>
  <c r="EF327" i="9"/>
  <c r="EF311" i="9"/>
  <c r="EA266" i="9"/>
  <c r="EA282" i="9"/>
  <c r="EA298" i="9" s="1"/>
  <c r="EG299" i="9"/>
  <c r="EW278" i="9"/>
  <c r="EW294" i="9" s="1"/>
  <c r="ES280" i="9"/>
  <c r="ES296" i="9" s="1"/>
  <c r="ES264" i="9"/>
  <c r="EP267" i="9"/>
  <c r="EP283" i="9"/>
  <c r="EP299" i="9" s="1"/>
  <c r="BO23" i="9"/>
  <c r="BN39" i="9"/>
  <c r="BU23" i="9"/>
  <c r="BU56" i="9" s="1"/>
  <c r="BP23" i="9"/>
  <c r="BS23" i="9"/>
  <c r="BV23" i="9"/>
  <c r="BT23" i="9"/>
  <c r="BT56" i="9" s="1"/>
  <c r="BQ23" i="9"/>
  <c r="BQ56" i="9" s="1"/>
  <c r="BR23" i="9"/>
  <c r="BR56" i="9" s="1"/>
  <c r="BW23" i="9"/>
  <c r="CT334" i="9"/>
  <c r="CT350" i="9" s="1"/>
  <c r="W149" i="9" s="1"/>
  <c r="DM334" i="9"/>
  <c r="DM350" i="9" s="1"/>
  <c r="AA164" i="9" s="1"/>
  <c r="T389" i="9"/>
  <c r="T407" i="9" s="1"/>
  <c r="DD266" i="9"/>
  <c r="DD282" i="9"/>
  <c r="DD298" i="9" s="1"/>
  <c r="DC239" i="9"/>
  <c r="DC285" i="9" s="1"/>
  <c r="DC301" i="9" s="1"/>
  <c r="DR239" i="9"/>
  <c r="DR269" i="9" s="1"/>
  <c r="EE281" i="9"/>
  <c r="EE297" i="9" s="1"/>
  <c r="EE265" i="9"/>
  <c r="EU327" i="9"/>
  <c r="EU311" i="9"/>
  <c r="EW266" i="9"/>
  <c r="CU318" i="9"/>
  <c r="CO334" i="9"/>
  <c r="CO350" i="9" s="1"/>
  <c r="DK334" i="9"/>
  <c r="DK350" i="9" s="1"/>
  <c r="BF318" i="9"/>
  <c r="DR308" i="9"/>
  <c r="DS310" i="9"/>
  <c r="EH280" i="9"/>
  <c r="EH296" i="9" s="1"/>
  <c r="EH264" i="9"/>
  <c r="EE300" i="9"/>
  <c r="ET265" i="9"/>
  <c r="ET281" i="9"/>
  <c r="ET297" i="9" s="1"/>
  <c r="EP268" i="9"/>
  <c r="EP284" i="9"/>
  <c r="EP300" i="9" s="1"/>
  <c r="ET317" i="9"/>
  <c r="EU282" i="9"/>
  <c r="EU298" i="9" s="1"/>
  <c r="EU314" i="9" s="1"/>
  <c r="BO31" i="9"/>
  <c r="BN47" i="9"/>
  <c r="BY36" i="9"/>
  <c r="BY52" i="9" s="1"/>
  <c r="BT36" i="9"/>
  <c r="BN41" i="9"/>
  <c r="BR25" i="9"/>
  <c r="BN45" i="9"/>
  <c r="BO29" i="9"/>
  <c r="BO62" i="9" s="1"/>
  <c r="BP29" i="9"/>
  <c r="BP62" i="9" s="1"/>
  <c r="BQ29" i="9"/>
  <c r="DC312" i="9"/>
  <c r="ED312" i="9"/>
  <c r="EB266" i="9"/>
  <c r="EP330" i="9"/>
  <c r="ES268" i="9"/>
  <c r="ES284" i="9"/>
  <c r="ES300" i="9" s="1"/>
  <c r="EW268" i="9"/>
  <c r="EW284" i="9"/>
  <c r="EW300" i="9" s="1"/>
  <c r="EP317" i="9"/>
  <c r="DS309" i="9"/>
  <c r="DS325" i="9"/>
  <c r="DS374" i="9" s="1"/>
  <c r="DR238" i="9"/>
  <c r="DR284" i="9" s="1"/>
  <c r="DR300" i="9" s="1"/>
  <c r="DC238" i="9"/>
  <c r="EG284" i="9"/>
  <c r="EG300" i="9" s="1"/>
  <c r="EV279" i="9"/>
  <c r="EV295" i="9" s="1"/>
  <c r="ET328" i="9"/>
  <c r="ET377" i="9" s="1"/>
  <c r="EQ265" i="9"/>
  <c r="EU281" i="9"/>
  <c r="EU297" i="9" s="1"/>
  <c r="EO267" i="9"/>
  <c r="EU283" i="9"/>
  <c r="EU299" i="9" s="1"/>
  <c r="EU315" i="9" s="1"/>
  <c r="EO268" i="9"/>
  <c r="BQ19" i="9"/>
  <c r="BQ51" i="9" s="1"/>
  <c r="BV19" i="9"/>
  <c r="BR19" i="9"/>
  <c r="BQ36" i="9"/>
  <c r="BQ52" i="9" s="1"/>
  <c r="BR42" i="9"/>
  <c r="BR58" i="9" s="1"/>
  <c r="BO42" i="9"/>
  <c r="BO58" i="9" s="1"/>
  <c r="BP42" i="9"/>
  <c r="BP58" i="9" s="1"/>
  <c r="BT42" i="9"/>
  <c r="BT58" i="9" s="1"/>
  <c r="BA318" i="9"/>
  <c r="BE318" i="9"/>
  <c r="EG278" i="9"/>
  <c r="EG294" i="9" s="1"/>
  <c r="EG310" i="9" s="1"/>
  <c r="EC264" i="9"/>
  <c r="EH282" i="9"/>
  <c r="EH298" i="9" s="1"/>
  <c r="EH266" i="9"/>
  <c r="EB269" i="9"/>
  <c r="EV278" i="9"/>
  <c r="EV294" i="9" s="1"/>
  <c r="ET282" i="9"/>
  <c r="ET298" i="9" s="1"/>
  <c r="ET333" i="9"/>
  <c r="BZ19" i="9"/>
  <c r="BZ51" i="9" s="1"/>
  <c r="BU36" i="9"/>
  <c r="BU52" i="9" s="1"/>
  <c r="BQ25" i="9"/>
  <c r="BQ58" i="9" s="1"/>
  <c r="BS42" i="9"/>
  <c r="BS58" i="9" s="1"/>
  <c r="BG318" i="9"/>
  <c r="DD325" i="9"/>
  <c r="DD309" i="9"/>
  <c r="DS283" i="9"/>
  <c r="DS299" i="9" s="1"/>
  <c r="ED331" i="9"/>
  <c r="EF316" i="9"/>
  <c r="BO28" i="9"/>
  <c r="BN44" i="9"/>
  <c r="BP28" i="9"/>
  <c r="EQ281" i="9"/>
  <c r="EQ297" i="9" s="1"/>
  <c r="ET284" i="9"/>
  <c r="ET300" i="9" s="1"/>
  <c r="ET316" i="9" s="1"/>
  <c r="EM285" i="9"/>
  <c r="EM301" i="9" s="1"/>
  <c r="EM317" i="9" s="1"/>
  <c r="BZ20" i="9"/>
  <c r="BZ52" i="9" s="1"/>
  <c r="BW20" i="9"/>
  <c r="BW52" i="9" s="1"/>
  <c r="BT20" i="9"/>
  <c r="BV20" i="9"/>
  <c r="BV52" i="9" s="1"/>
  <c r="BS20" i="9"/>
  <c r="BS52" i="9" s="1"/>
  <c r="BP20" i="9"/>
  <c r="BP52" i="9" s="1"/>
  <c r="BT22" i="9"/>
  <c r="BT54" i="9" s="1"/>
  <c r="AC251" i="9"/>
  <c r="L5" i="9"/>
  <c r="AF251" i="9"/>
  <c r="Z252" i="9"/>
  <c r="AF250" i="9"/>
  <c r="P5" i="9"/>
  <c r="AA251" i="9"/>
  <c r="AC252" i="9"/>
  <c r="AO254" i="9"/>
  <c r="AO251" i="9"/>
  <c r="AF248" i="9"/>
  <c r="AD249" i="9"/>
  <c r="AV254" i="9"/>
  <c r="AC249" i="9"/>
  <c r="AT247" i="9"/>
  <c r="AN252" i="9"/>
  <c r="AV249" i="9"/>
  <c r="AV253" i="9"/>
  <c r="AQ250" i="9"/>
  <c r="AP252" i="9"/>
  <c r="AR251" i="9"/>
  <c r="AC254" i="9"/>
  <c r="AQ253" i="9"/>
  <c r="AS247" i="9"/>
  <c r="AF247" i="9"/>
  <c r="AB253" i="9"/>
  <c r="Y254" i="9"/>
  <c r="AS253" i="9"/>
  <c r="Y253" i="9"/>
  <c r="AR250" i="9"/>
  <c r="X223" i="9"/>
  <c r="AD253" i="9"/>
  <c r="AC253" i="9"/>
  <c r="AC179" i="9"/>
  <c r="AE179" i="9"/>
  <c r="AB249" i="9"/>
  <c r="AN253" i="9"/>
  <c r="AE254" i="9"/>
  <c r="AC248" i="9"/>
  <c r="AP253" i="9"/>
  <c r="U2" i="2"/>
  <c r="T17" i="2"/>
  <c r="C21" i="2" s="1"/>
  <c r="T32" i="2"/>
  <c r="B22" i="2"/>
  <c r="S33" i="2"/>
  <c r="S48" i="2"/>
  <c r="S63" i="2" s="1"/>
  <c r="S78" i="2" s="1"/>
  <c r="S93" i="2" s="1"/>
  <c r="S108" i="2" s="1"/>
  <c r="S123" i="2" s="1"/>
  <c r="AJ123" i="2" s="1"/>
  <c r="N5" i="9"/>
  <c r="AK56" i="9"/>
  <c r="X253" i="9"/>
  <c r="AS250" i="9"/>
  <c r="AT251" i="9"/>
  <c r="AE251" i="9"/>
  <c r="AR253" i="9"/>
  <c r="AE223" i="9"/>
  <c r="W240" i="9"/>
  <c r="AF254" i="9"/>
  <c r="AB251" i="9"/>
  <c r="AT253" i="9"/>
  <c r="AA220" i="9"/>
  <c r="AB224" i="9"/>
  <c r="J5" i="9"/>
  <c r="AF245" i="9"/>
  <c r="AB250" i="9"/>
  <c r="AM254" i="9"/>
  <c r="Z253" i="9"/>
  <c r="AD248" i="9"/>
  <c r="AQ251" i="9"/>
  <c r="DC374" i="9"/>
  <c r="AG373" i="9"/>
  <c r="AG379" i="9"/>
  <c r="AG376" i="9"/>
  <c r="BK374" i="9"/>
  <c r="AF374" i="9"/>
  <c r="AV374" i="9"/>
  <c r="BY374" i="9"/>
  <c r="AG374" i="9"/>
  <c r="AG381" i="9"/>
  <c r="CN374" i="9"/>
  <c r="DR374" i="9"/>
  <c r="AG382" i="9"/>
  <c r="BJ374" i="9"/>
  <c r="AG380" i="9"/>
  <c r="AG375" i="9"/>
  <c r="EG374" i="9"/>
  <c r="AG378" i="9"/>
  <c r="BZ374" i="9"/>
  <c r="EV374" i="9"/>
  <c r="DD374" i="9"/>
  <c r="AG377" i="9"/>
  <c r="AG372" i="9"/>
  <c r="EW374" i="9"/>
  <c r="EH374" i="9"/>
  <c r="AG383" i="9"/>
  <c r="CO374" i="9"/>
  <c r="T47" i="2"/>
  <c r="T62" i="2" s="1"/>
  <c r="T77" i="2" s="1"/>
  <c r="T92" i="2" s="1"/>
  <c r="T107" i="2" s="1"/>
  <c r="T122" i="2" s="1"/>
  <c r="AU252" i="9"/>
  <c r="AU254" i="9"/>
  <c r="AV252" i="9"/>
  <c r="AU250" i="9"/>
  <c r="AM57" i="9"/>
  <c r="AU251" i="9"/>
  <c r="AU253" i="9"/>
  <c r="P6" i="9"/>
  <c r="AU245" i="9"/>
  <c r="AV247" i="9"/>
  <c r="L6" i="9"/>
  <c r="AV250" i="9"/>
  <c r="AD251" i="9"/>
  <c r="AR248" i="9"/>
  <c r="AE253" i="9"/>
  <c r="AE248" i="9"/>
  <c r="AR252" i="9"/>
  <c r="AQ254" i="9"/>
  <c r="AB254" i="9"/>
  <c r="AE252" i="9"/>
  <c r="AE250" i="9"/>
  <c r="AD247" i="9"/>
  <c r="AS248" i="9"/>
  <c r="AS251" i="9"/>
  <c r="AL254" i="9"/>
  <c r="V2" i="2"/>
  <c r="BC255" i="9"/>
  <c r="BI246" i="9"/>
  <c r="BK252" i="9"/>
  <c r="BJ247" i="9"/>
  <c r="BA254" i="9"/>
  <c r="BE250" i="9"/>
  <c r="BE253" i="9"/>
  <c r="BF254" i="9"/>
  <c r="AD254" i="9"/>
  <c r="Z251" i="9"/>
  <c r="AT248" i="9"/>
  <c r="AA253" i="9"/>
  <c r="AE247" i="9"/>
  <c r="AT252" i="9"/>
  <c r="AS254" i="9"/>
  <c r="AA254" i="9"/>
  <c r="AD252" i="9"/>
  <c r="AD250" i="9"/>
  <c r="AE246" i="9"/>
  <c r="AR249" i="9"/>
  <c r="AO252" i="9"/>
  <c r="AN254" i="9"/>
  <c r="BK244" i="9"/>
  <c r="BA255" i="9"/>
  <c r="BK255" i="9"/>
  <c r="BG249" i="9"/>
  <c r="P7" i="9"/>
  <c r="BH250" i="9"/>
  <c r="BE254" i="9"/>
  <c r="BF251" i="9"/>
  <c r="BG253" i="9"/>
  <c r="Z254" i="9"/>
  <c r="AC250" i="9"/>
  <c r="AQ249" i="9"/>
  <c r="AF252" i="9"/>
  <c r="AT246" i="9"/>
  <c r="AM253" i="9"/>
  <c r="X254" i="9"/>
  <c r="AB252" i="9"/>
  <c r="AA250" i="9"/>
  <c r="AT249" i="9"/>
  <c r="AQ252" i="9"/>
  <c r="AR254" i="9"/>
  <c r="AF253" i="9"/>
  <c r="AE249" i="9"/>
  <c r="AS249" i="9"/>
  <c r="Y252" i="9"/>
  <c r="AP251" i="9"/>
  <c r="AO253" i="9"/>
  <c r="AG244" i="9"/>
  <c r="W254" i="9"/>
  <c r="AA252" i="9"/>
  <c r="AF249" i="9"/>
  <c r="AP250" i="9"/>
  <c r="AT254" i="9"/>
  <c r="AU249" i="9"/>
  <c r="AV248" i="9"/>
  <c r="AV244" i="9"/>
  <c r="AU248" i="9"/>
  <c r="AV255" i="9"/>
  <c r="AV251" i="9"/>
  <c r="AV245" i="9"/>
  <c r="AT250" i="9"/>
  <c r="AS252" i="9"/>
  <c r="G7" i="9"/>
  <c r="G7" i="2"/>
  <c r="G6" i="2"/>
  <c r="G6" i="9"/>
  <c r="AS219" i="9" s="1"/>
  <c r="AZ255" i="9"/>
  <c r="BF250" i="9"/>
  <c r="BJ248" i="9"/>
  <c r="I7" i="2"/>
  <c r="H7" i="9"/>
  <c r="H7" i="2"/>
  <c r="G8" i="9"/>
  <c r="AK59" i="9" s="1"/>
  <c r="AL56" i="9"/>
  <c r="K5" i="9"/>
  <c r="AM239" i="9"/>
  <c r="AA223" i="9"/>
  <c r="Z225" i="9"/>
  <c r="AP237" i="9"/>
  <c r="AB221" i="9"/>
  <c r="AD239" i="9"/>
  <c r="AO238" i="9"/>
  <c r="AE220" i="9"/>
  <c r="Z239" i="9"/>
  <c r="V240" i="9"/>
  <c r="AQ234" i="9"/>
  <c r="AB237" i="9"/>
  <c r="AF239" i="9"/>
  <c r="AG238" i="9"/>
  <c r="AC219" i="9"/>
  <c r="Z223" i="9"/>
  <c r="AN239" i="9"/>
  <c r="AE236" i="9"/>
  <c r="AG239" i="9"/>
  <c r="AS236" i="9"/>
  <c r="Y237" i="9"/>
  <c r="AG215" i="9"/>
  <c r="AG231" i="9"/>
  <c r="AN238" i="9"/>
  <c r="W239" i="9"/>
  <c r="AG230" i="9"/>
  <c r="AE222" i="9"/>
  <c r="AD219" i="9"/>
  <c r="Y239" i="9"/>
  <c r="AP235" i="9"/>
  <c r="AR236" i="9"/>
  <c r="AD236" i="9"/>
  <c r="W225" i="9"/>
  <c r="AN237" i="9"/>
  <c r="Z236" i="9"/>
  <c r="AB239" i="9"/>
  <c r="AT238" i="9"/>
  <c r="AS233" i="9"/>
  <c r="AD237" i="9"/>
  <c r="AA225" i="9"/>
  <c r="AQ239" i="9"/>
  <c r="AE234" i="9"/>
  <c r="AB238" i="9"/>
  <c r="AR238" i="9"/>
  <c r="Y222" i="9"/>
  <c r="AG218" i="9"/>
  <c r="AR235" i="9"/>
  <c r="X238" i="9"/>
  <c r="AG237" i="9"/>
  <c r="Y225" i="9"/>
  <c r="AB220" i="9"/>
  <c r="AG222" i="9"/>
  <c r="AC218" i="9"/>
  <c r="AC238" i="9"/>
  <c r="AD221" i="9"/>
  <c r="AD235" i="9"/>
  <c r="AF218" i="9"/>
  <c r="Y238" i="9"/>
  <c r="AE240" i="9"/>
  <c r="AF230" i="9"/>
  <c r="AB222" i="9"/>
  <c r="Y240" i="9"/>
  <c r="AE219" i="9"/>
  <c r="AD238" i="9"/>
  <c r="AG240" i="9"/>
  <c r="AP236" i="9"/>
  <c r="AA221" i="9"/>
  <c r="AC224" i="9"/>
  <c r="AG236" i="9"/>
  <c r="AC234" i="9"/>
  <c r="Z238" i="9"/>
  <c r="AG235" i="9"/>
  <c r="AE216" i="9"/>
  <c r="Y224" i="9"/>
  <c r="AF219" i="9"/>
  <c r="AC240" i="9"/>
  <c r="AC222" i="9"/>
  <c r="AC233" i="9"/>
  <c r="AG219" i="9"/>
  <c r="O5" i="9"/>
  <c r="AG234" i="9"/>
  <c r="AT232" i="9"/>
  <c r="AB225" i="9"/>
  <c r="AB234" i="9"/>
  <c r="AB235" i="9"/>
  <c r="Z224" i="9"/>
  <c r="AO239" i="9"/>
  <c r="AD218" i="9"/>
  <c r="AF222" i="9"/>
  <c r="AG225" i="9"/>
  <c r="AS235" i="9"/>
  <c r="AC220" i="9"/>
  <c r="X224" i="9"/>
  <c r="AF240" i="9"/>
  <c r="AD232" i="9"/>
  <c r="AE221" i="9"/>
  <c r="X225" i="9"/>
  <c r="AT239" i="9"/>
  <c r="AA236" i="9"/>
  <c r="AC239" i="9"/>
  <c r="AP238" i="9"/>
  <c r="AB219" i="9"/>
  <c r="AE225" i="9"/>
  <c r="AC237" i="9"/>
  <c r="AE237" i="9"/>
  <c r="AF234" i="9"/>
  <c r="AF215" i="9"/>
  <c r="AG214" i="9"/>
  <c r="AB236" i="9"/>
  <c r="AM238" i="9"/>
  <c r="AF237" i="9"/>
  <c r="AL239" i="9"/>
  <c r="AF238" i="9"/>
  <c r="AG233" i="9"/>
  <c r="AA224" i="9"/>
  <c r="AE233" i="9"/>
  <c r="AO236" i="9"/>
  <c r="AR234" i="9"/>
  <c r="AE217" i="9"/>
  <c r="AG224" i="9"/>
  <c r="AF236" i="9"/>
  <c r="AR237" i="9"/>
  <c r="AB223" i="9"/>
  <c r="AT237" i="9"/>
  <c r="X239" i="9"/>
  <c r="AS239" i="9"/>
  <c r="V225" i="9"/>
  <c r="AF235" i="9"/>
  <c r="Y223" i="9"/>
  <c r="AQ236" i="9"/>
  <c r="AD234" i="9"/>
  <c r="Z240" i="9"/>
  <c r="AD222" i="9"/>
  <c r="AT236" i="9"/>
  <c r="AF223" i="9"/>
  <c r="AT231" i="9"/>
  <c r="AE239" i="9"/>
  <c r="AF232" i="9"/>
  <c r="AG221" i="9"/>
  <c r="AC223" i="9"/>
  <c r="Z221" i="9"/>
  <c r="AQ238" i="9"/>
  <c r="AD223" i="9"/>
  <c r="AS234" i="9"/>
  <c r="AE224" i="9"/>
  <c r="AF217" i="9"/>
  <c r="AF216" i="9"/>
  <c r="AE218" i="9"/>
  <c r="X240" i="9"/>
  <c r="W224" i="9"/>
  <c r="AD224" i="9"/>
  <c r="AT233" i="9"/>
  <c r="AE238" i="9"/>
  <c r="AF221" i="9"/>
  <c r="AQ235" i="9"/>
  <c r="AF224" i="9"/>
  <c r="AD217" i="9"/>
  <c r="AD225" i="9"/>
  <c r="AA235" i="9"/>
  <c r="AF220" i="9"/>
  <c r="AF281" i="9" s="1"/>
  <c r="AF231" i="9"/>
  <c r="AA239" i="9"/>
  <c r="AD220" i="9"/>
  <c r="AP239" i="9"/>
  <c r="AS238" i="9"/>
  <c r="AE231" i="9"/>
  <c r="Z237" i="9"/>
  <c r="AS232" i="9"/>
  <c r="AC225" i="9"/>
  <c r="AD233" i="9"/>
  <c r="AF225" i="9"/>
  <c r="AC235" i="9"/>
  <c r="AC236" i="9"/>
  <c r="AQ237" i="9"/>
  <c r="AG223" i="9"/>
  <c r="AO237" i="9"/>
  <c r="AT235" i="9"/>
  <c r="AR239" i="9"/>
  <c r="AE235" i="9"/>
  <c r="AB240" i="9"/>
  <c r="AD240" i="9"/>
  <c r="AA238" i="9"/>
  <c r="AG217" i="9"/>
  <c r="AA237" i="9"/>
  <c r="Z222" i="9"/>
  <c r="AE232" i="9"/>
  <c r="AC221" i="9"/>
  <c r="AT234" i="9"/>
  <c r="AF233" i="9"/>
  <c r="AA222" i="9"/>
  <c r="AR233" i="9"/>
  <c r="AS237" i="9"/>
  <c r="AG216" i="9"/>
  <c r="AG232" i="9"/>
  <c r="AA240" i="9"/>
  <c r="AG229" i="9"/>
  <c r="AA179" i="9" l="1"/>
  <c r="Z179" i="9"/>
  <c r="BG235" i="9"/>
  <c r="Y164" i="9"/>
  <c r="Y179" i="9"/>
  <c r="EU347" i="9"/>
  <c r="DS381" i="9"/>
  <c r="DS414" i="9"/>
  <c r="DS348" i="9"/>
  <c r="BG416" i="9"/>
  <c r="BG350" i="9"/>
  <c r="BA350" i="9"/>
  <c r="BA416" i="9"/>
  <c r="EE329" i="9"/>
  <c r="EE313" i="9"/>
  <c r="EG315" i="9"/>
  <c r="EG331" i="9"/>
  <c r="D18" i="9"/>
  <c r="V47" i="9"/>
  <c r="V62" i="9" s="1"/>
  <c r="V77" i="9" s="1"/>
  <c r="V182" i="9" s="1"/>
  <c r="V197" i="9" s="1"/>
  <c r="V212" i="9" s="1"/>
  <c r="DO212" i="9"/>
  <c r="CK227" i="9"/>
  <c r="CK242" i="9" s="1"/>
  <c r="CK257" i="9" s="1"/>
  <c r="CK273" i="9" s="1"/>
  <c r="CK289" i="9" s="1"/>
  <c r="CK305" i="9" s="1"/>
  <c r="CK321" i="9" s="1"/>
  <c r="EH330" i="9"/>
  <c r="EH314" i="9"/>
  <c r="ES316" i="9"/>
  <c r="ES332" i="9"/>
  <c r="BQ39" i="9"/>
  <c r="BQ55" i="9" s="1"/>
  <c r="BP39" i="9"/>
  <c r="BP55" i="9" s="1"/>
  <c r="BO39" i="9"/>
  <c r="BO55" i="9" s="1"/>
  <c r="BT39" i="9"/>
  <c r="BT55" i="9" s="1"/>
  <c r="BU39" i="9"/>
  <c r="BU55" i="9" s="1"/>
  <c r="BN55" i="9"/>
  <c r="BS39" i="9"/>
  <c r="BS55" i="9" s="1"/>
  <c r="BV39" i="9"/>
  <c r="BV55" i="9" s="1"/>
  <c r="BW39" i="9"/>
  <c r="BW55" i="9" s="1"/>
  <c r="BR39" i="9"/>
  <c r="BR55" i="9" s="1"/>
  <c r="EE314" i="9"/>
  <c r="EE330" i="9"/>
  <c r="EP379" i="9"/>
  <c r="EP346" i="9"/>
  <c r="EE332" i="9"/>
  <c r="EE316" i="9"/>
  <c r="DC308" i="9"/>
  <c r="DC324" i="9"/>
  <c r="EW323" i="9"/>
  <c r="EW307" i="9"/>
  <c r="AY227" i="9"/>
  <c r="AY242" i="9" s="1"/>
  <c r="AY257" i="9" s="1"/>
  <c r="AY273" i="9" s="1"/>
  <c r="AY289" i="9" s="1"/>
  <c r="AY305" i="9" s="1"/>
  <c r="AY321" i="9" s="1"/>
  <c r="CC212" i="9"/>
  <c r="BN212" i="9"/>
  <c r="EQ381" i="9"/>
  <c r="EQ348" i="9"/>
  <c r="V164" i="9"/>
  <c r="EV310" i="9"/>
  <c r="EV326" i="9"/>
  <c r="BE350" i="9"/>
  <c r="BE416" i="9"/>
  <c r="EV311" i="9"/>
  <c r="EV327" i="9"/>
  <c r="EW316" i="9"/>
  <c r="EW332" i="9"/>
  <c r="DC377" i="9"/>
  <c r="DC410" i="9"/>
  <c r="EP332" i="9"/>
  <c r="EP316" i="9"/>
  <c r="DS375" i="9"/>
  <c r="DS342" i="9"/>
  <c r="DS408" i="9"/>
  <c r="EW326" i="9"/>
  <c r="EW310" i="9"/>
  <c r="DS308" i="9"/>
  <c r="DS324" i="9"/>
  <c r="DY316" i="9"/>
  <c r="DY332" i="9"/>
  <c r="AL416" i="9"/>
  <c r="AL350" i="9"/>
  <c r="DZ317" i="9"/>
  <c r="DZ333" i="9"/>
  <c r="EP412" i="9"/>
  <c r="EV334" i="9"/>
  <c r="EV318" i="9"/>
  <c r="T428" i="9"/>
  <c r="AI412" i="9"/>
  <c r="AX412" i="9" s="1"/>
  <c r="BM412" i="9" s="1"/>
  <c r="CB412" i="9" s="1"/>
  <c r="CQ412" i="9" s="1"/>
  <c r="DF412" i="9" s="1"/>
  <c r="DU412" i="9" s="1"/>
  <c r="EJ412" i="9" s="1"/>
  <c r="EA349" i="9"/>
  <c r="BV51" i="9"/>
  <c r="BY212" i="9"/>
  <c r="BJ227" i="9"/>
  <c r="BJ242" i="9" s="1"/>
  <c r="BJ257" i="9" s="1"/>
  <c r="BJ273" i="9" s="1"/>
  <c r="BJ289" i="9" s="1"/>
  <c r="BJ305" i="9" s="1"/>
  <c r="BJ321" i="9" s="1"/>
  <c r="CN212" i="9"/>
  <c r="EE349" i="9"/>
  <c r="EE382" i="9"/>
  <c r="EE415" i="9"/>
  <c r="DS346" i="9"/>
  <c r="DS412" i="9"/>
  <c r="DS379" i="9"/>
  <c r="DD340" i="9"/>
  <c r="ET410" i="9"/>
  <c r="EG316" i="9"/>
  <c r="EG332" i="9"/>
  <c r="AB164" i="9"/>
  <c r="AB179" i="9"/>
  <c r="AZ416" i="9"/>
  <c r="AZ350" i="9"/>
  <c r="CO212" i="9"/>
  <c r="BZ212" i="9"/>
  <c r="BK227" i="9"/>
  <c r="BK242" i="9" s="1"/>
  <c r="BK257" i="9" s="1"/>
  <c r="BK273" i="9" s="1"/>
  <c r="BK289" i="9" s="1"/>
  <c r="BK305" i="9" s="1"/>
  <c r="BK321" i="9" s="1"/>
  <c r="DS410" i="9"/>
  <c r="DS377" i="9"/>
  <c r="DS344" i="9"/>
  <c r="ES412" i="9"/>
  <c r="ES379" i="9"/>
  <c r="ES346" i="9"/>
  <c r="ES376" i="9"/>
  <c r="ES409" i="9"/>
  <c r="ES343" i="9"/>
  <c r="EV415" i="9"/>
  <c r="EV382" i="9"/>
  <c r="DC376" i="9"/>
  <c r="DR406" i="9"/>
  <c r="DR373" i="9"/>
  <c r="EH315" i="9"/>
  <c r="EH331" i="9"/>
  <c r="T425" i="9"/>
  <c r="AI409" i="9"/>
  <c r="AX409" i="9" s="1"/>
  <c r="BM409" i="9" s="1"/>
  <c r="CB409" i="9" s="1"/>
  <c r="CQ409" i="9" s="1"/>
  <c r="DF409" i="9" s="1"/>
  <c r="DU409" i="9" s="1"/>
  <c r="EJ409" i="9" s="1"/>
  <c r="EO316" i="9"/>
  <c r="EO332" i="9"/>
  <c r="BF416" i="9"/>
  <c r="BF350" i="9"/>
  <c r="DC310" i="9"/>
  <c r="DC326" i="9"/>
  <c r="DS279" i="9"/>
  <c r="DS295" i="9" s="1"/>
  <c r="DS263" i="9"/>
  <c r="DD406" i="9"/>
  <c r="EU331" i="9"/>
  <c r="EU380" i="9" s="1"/>
  <c r="EA314" i="9"/>
  <c r="EA330" i="9"/>
  <c r="EG312" i="9"/>
  <c r="EG328" i="9"/>
  <c r="DP350" i="9"/>
  <c r="EQ380" i="9"/>
  <c r="EQ347" i="9"/>
  <c r="EQ413" i="9"/>
  <c r="DC317" i="9"/>
  <c r="DC333" i="9"/>
  <c r="AF297" i="9"/>
  <c r="EF381" i="9"/>
  <c r="EF348" i="9"/>
  <c r="EF414" i="9"/>
  <c r="EC328" i="9"/>
  <c r="EC312" i="9"/>
  <c r="EQ330" i="9"/>
  <c r="EQ314" i="9"/>
  <c r="CJ212" i="9"/>
  <c r="BF227" i="9"/>
  <c r="BF242" i="9" s="1"/>
  <c r="BF257" i="9" s="1"/>
  <c r="BF273" i="9" s="1"/>
  <c r="BF289" i="9" s="1"/>
  <c r="BF305" i="9" s="1"/>
  <c r="BF321" i="9" s="1"/>
  <c r="BU212" i="9"/>
  <c r="DS345" i="9"/>
  <c r="DS378" i="9"/>
  <c r="DS411" i="9"/>
  <c r="W164" i="9"/>
  <c r="ED380" i="9"/>
  <c r="ED347" i="9"/>
  <c r="ED413" i="9"/>
  <c r="EU329" i="9"/>
  <c r="EU313" i="9"/>
  <c r="EB330" i="9"/>
  <c r="EB314" i="9"/>
  <c r="EU412" i="9"/>
  <c r="EU379" i="9"/>
  <c r="EU346" i="9"/>
  <c r="CU350" i="9"/>
  <c r="X149" i="9" s="1"/>
  <c r="EP331" i="9"/>
  <c r="EP315" i="9"/>
  <c r="ER315" i="9"/>
  <c r="DR314" i="9"/>
  <c r="DR330" i="9"/>
  <c r="EH326" i="9"/>
  <c r="EH310" i="9"/>
  <c r="AI406" i="9"/>
  <c r="AX406" i="9" s="1"/>
  <c r="BM406" i="9" s="1"/>
  <c r="CB406" i="9" s="1"/>
  <c r="CQ406" i="9" s="1"/>
  <c r="DF406" i="9" s="1"/>
  <c r="DU406" i="9" s="1"/>
  <c r="EJ406" i="9" s="1"/>
  <c r="T422" i="9"/>
  <c r="CH212" i="9"/>
  <c r="BD227" i="9"/>
  <c r="BD242" i="9" s="1"/>
  <c r="BD257" i="9" s="1"/>
  <c r="BD273" i="9" s="1"/>
  <c r="BD289" i="9" s="1"/>
  <c r="BD305" i="9" s="1"/>
  <c r="BD321" i="9" s="1"/>
  <c r="BS212" i="9"/>
  <c r="EH348" i="9"/>
  <c r="EH414" i="9"/>
  <c r="EH381" i="9"/>
  <c r="EW378" i="9"/>
  <c r="EW411" i="9"/>
  <c r="EW345" i="9"/>
  <c r="EW340" i="9"/>
  <c r="EW406" i="9"/>
  <c r="EW373" i="9"/>
  <c r="ER346" i="9"/>
  <c r="ER379" i="9"/>
  <c r="ER412" i="9"/>
  <c r="EF409" i="9"/>
  <c r="EF376" i="9"/>
  <c r="EF343" i="9"/>
  <c r="EE312" i="9"/>
  <c r="EE328" i="9"/>
  <c r="DC314" i="9"/>
  <c r="DC330" i="9"/>
  <c r="CS350" i="9"/>
  <c r="V149" i="9" s="1"/>
  <c r="EH340" i="9"/>
  <c r="EH406" i="9"/>
  <c r="EH373" i="9"/>
  <c r="EM415" i="9"/>
  <c r="EM382" i="9"/>
  <c r="EM349" i="9"/>
  <c r="DS331" i="9"/>
  <c r="DS315" i="9"/>
  <c r="DR268" i="9"/>
  <c r="EQ329" i="9"/>
  <c r="EQ313" i="9"/>
  <c r="EP382" i="9"/>
  <c r="EP349" i="9"/>
  <c r="EP415" i="9"/>
  <c r="ED344" i="9"/>
  <c r="ED410" i="9"/>
  <c r="ED377" i="9"/>
  <c r="BR41" i="9"/>
  <c r="BR57" i="9" s="1"/>
  <c r="BS41" i="9"/>
  <c r="BS57" i="9" s="1"/>
  <c r="BP41" i="9"/>
  <c r="BP57" i="9" s="1"/>
  <c r="BT41" i="9"/>
  <c r="BT57" i="9" s="1"/>
  <c r="BO41" i="9"/>
  <c r="BO57" i="9" s="1"/>
  <c r="BN57" i="9"/>
  <c r="BU41" i="9"/>
  <c r="BU57" i="9" s="1"/>
  <c r="BQ41" i="9"/>
  <c r="BQ57" i="9" s="1"/>
  <c r="ET382" i="9"/>
  <c r="ET349" i="9"/>
  <c r="ET415" i="9"/>
  <c r="DR285" i="9"/>
  <c r="DR301" i="9" s="1"/>
  <c r="DR317" i="9" s="1"/>
  <c r="EW330" i="9"/>
  <c r="EW314" i="9"/>
  <c r="DD330" i="9"/>
  <c r="DD314" i="9"/>
  <c r="ES312" i="9"/>
  <c r="ES328" i="9"/>
  <c r="DY382" i="9"/>
  <c r="DY349" i="9"/>
  <c r="DY415" i="9"/>
  <c r="EF326" i="9"/>
  <c r="EF310" i="9"/>
  <c r="ED350" i="9"/>
  <c r="EW380" i="9"/>
  <c r="EF347" i="9"/>
  <c r="EF413" i="9"/>
  <c r="EF380" i="9"/>
  <c r="DD349" i="9"/>
  <c r="DD382" i="9"/>
  <c r="DD415" i="9"/>
  <c r="EB333" i="9"/>
  <c r="EB317" i="9"/>
  <c r="BO47" i="9"/>
  <c r="BO63" i="9" s="1"/>
  <c r="BN63" i="9"/>
  <c r="EG412" i="9"/>
  <c r="EG379" i="9"/>
  <c r="EC411" i="9"/>
  <c r="EC378" i="9"/>
  <c r="EC345" i="9"/>
  <c r="BQ44" i="9"/>
  <c r="BQ60" i="9" s="1"/>
  <c r="BP44" i="9"/>
  <c r="BP60" i="9" s="1"/>
  <c r="BO44" i="9"/>
  <c r="BO60" i="9" s="1"/>
  <c r="BN60" i="9"/>
  <c r="BR44" i="9"/>
  <c r="BR60" i="9" s="1"/>
  <c r="DC284" i="9"/>
  <c r="DC300" i="9" s="1"/>
  <c r="DC268" i="9"/>
  <c r="ET313" i="9"/>
  <c r="ET329" i="9"/>
  <c r="EW312" i="9"/>
  <c r="EW328" i="9"/>
  <c r="DR312" i="9"/>
  <c r="DR328" i="9"/>
  <c r="AU75" i="9"/>
  <c r="EE408" i="9"/>
  <c r="EE375" i="9"/>
  <c r="EE342" i="9"/>
  <c r="EV410" i="9"/>
  <c r="EV377" i="9"/>
  <c r="EU381" i="9"/>
  <c r="EU414" i="9"/>
  <c r="EO315" i="9"/>
  <c r="EO331" i="9"/>
  <c r="EC317" i="9"/>
  <c r="BN61" i="9"/>
  <c r="BP45" i="9"/>
  <c r="BP61" i="9" s="1"/>
  <c r="BO45" i="9"/>
  <c r="BO61" i="9" s="1"/>
  <c r="BQ45" i="9"/>
  <c r="BQ61" i="9" s="1"/>
  <c r="EH312" i="9"/>
  <c r="EH328" i="9"/>
  <c r="EA315" i="9"/>
  <c r="EA331" i="9"/>
  <c r="ES380" i="9"/>
  <c r="ES347" i="9"/>
  <c r="ES413" i="9"/>
  <c r="ET381" i="9"/>
  <c r="ET414" i="9"/>
  <c r="ET348" i="9"/>
  <c r="ET314" i="9"/>
  <c r="ET330" i="9"/>
  <c r="DD263" i="9"/>
  <c r="EG326" i="9"/>
  <c r="EG408" i="9" s="1"/>
  <c r="BT52" i="9"/>
  <c r="EU409" i="9"/>
  <c r="EU376" i="9"/>
  <c r="EU343" i="9"/>
  <c r="AI407" i="9"/>
  <c r="AX407" i="9" s="1"/>
  <c r="BM407" i="9" s="1"/>
  <c r="CB407" i="9" s="1"/>
  <c r="CQ407" i="9" s="1"/>
  <c r="DF407" i="9" s="1"/>
  <c r="DU407" i="9" s="1"/>
  <c r="EJ407" i="9" s="1"/>
  <c r="T423" i="9"/>
  <c r="DR313" i="9"/>
  <c r="DR329" i="9"/>
  <c r="EU333" i="9"/>
  <c r="EU317" i="9"/>
  <c r="DD310" i="9"/>
  <c r="DD326" i="9"/>
  <c r="BC350" i="9"/>
  <c r="BC416" i="9"/>
  <c r="X179" i="9"/>
  <c r="X164" i="9"/>
  <c r="CX350" i="9"/>
  <c r="AA149" i="9" s="1"/>
  <c r="CG212" i="9"/>
  <c r="BC227" i="9"/>
  <c r="BC242" i="9" s="1"/>
  <c r="BC257" i="9" s="1"/>
  <c r="BC273" i="9" s="1"/>
  <c r="BC289" i="9" s="1"/>
  <c r="BC305" i="9" s="1"/>
  <c r="BC321" i="9" s="1"/>
  <c r="BR212" i="9"/>
  <c r="EB350" i="9"/>
  <c r="EF410" i="9"/>
  <c r="ED414" i="9"/>
  <c r="ED381" i="9"/>
  <c r="ED348" i="9"/>
  <c r="EB347" i="9"/>
  <c r="EB413" i="9"/>
  <c r="EB380" i="9"/>
  <c r="AU273" i="9"/>
  <c r="AU289" i="9" s="1"/>
  <c r="AU257" i="9"/>
  <c r="EV412" i="9"/>
  <c r="EV379" i="9"/>
  <c r="EU374" i="9"/>
  <c r="EU341" i="9"/>
  <c r="EU407" i="9"/>
  <c r="EU410" i="9"/>
  <c r="EU344" i="9"/>
  <c r="EU377" i="9"/>
  <c r="X268" i="9"/>
  <c r="AE268" i="9"/>
  <c r="J8" i="9"/>
  <c r="S138" i="2"/>
  <c r="S153" i="2" s="1"/>
  <c r="S168" i="2" s="1"/>
  <c r="S183" i="2" s="1"/>
  <c r="S198" i="2" s="1"/>
  <c r="S213" i="2" s="1"/>
  <c r="AB285" i="9"/>
  <c r="AB301" i="9" s="1"/>
  <c r="B20" i="1"/>
  <c r="B38" i="2"/>
  <c r="AA265" i="9"/>
  <c r="BG236" i="9"/>
  <c r="U32" i="2"/>
  <c r="U17" i="2"/>
  <c r="C19" i="1"/>
  <c r="C37" i="2"/>
  <c r="AK122" i="2"/>
  <c r="T137" i="2"/>
  <c r="AE284" i="9"/>
  <c r="AE300" i="9" s="1"/>
  <c r="X284" i="9"/>
  <c r="X300" i="9" s="1"/>
  <c r="W2" i="2"/>
  <c r="V17" i="2"/>
  <c r="V32" i="2"/>
  <c r="AD263" i="9"/>
  <c r="AS280" i="9"/>
  <c r="AS296" i="9" s="1"/>
  <c r="AK225" i="9"/>
  <c r="J6" i="9"/>
  <c r="AT221" i="9"/>
  <c r="AT266" i="9" s="1"/>
  <c r="AV219" i="9"/>
  <c r="AV216" i="9"/>
  <c r="AV232" i="9"/>
  <c r="AO221" i="9"/>
  <c r="AO282" i="9" s="1"/>
  <c r="AO298" i="9" s="1"/>
  <c r="AN223" i="9"/>
  <c r="AN284" i="9" s="1"/>
  <c r="AN300" i="9" s="1"/>
  <c r="AT225" i="9"/>
  <c r="AU232" i="9"/>
  <c r="AU235" i="9"/>
  <c r="AO223" i="9"/>
  <c r="AO268" i="9" s="1"/>
  <c r="AR219" i="9"/>
  <c r="AR280" i="9" s="1"/>
  <c r="AR296" i="9" s="1"/>
  <c r="AS222" i="9"/>
  <c r="AS283" i="9" s="1"/>
  <c r="AS299" i="9" s="1"/>
  <c r="AL225" i="9"/>
  <c r="N6" i="9"/>
  <c r="AQ222" i="9"/>
  <c r="AQ267" i="9" s="1"/>
  <c r="AT220" i="9"/>
  <c r="AT281" i="9" s="1"/>
  <c r="AT297" i="9" s="1"/>
  <c r="AU216" i="9"/>
  <c r="AS218" i="9"/>
  <c r="AS263" i="9" s="1"/>
  <c r="AR221" i="9"/>
  <c r="AR282" i="9" s="1"/>
  <c r="AR298" i="9" s="1"/>
  <c r="AQ223" i="9"/>
  <c r="AQ268" i="9" s="1"/>
  <c r="AO225" i="9"/>
  <c r="AV217" i="9"/>
  <c r="AV220" i="9"/>
  <c r="AT223" i="9"/>
  <c r="AT268" i="9" s="1"/>
  <c r="AV214" i="9"/>
  <c r="AU222" i="9"/>
  <c r="AP225" i="9"/>
  <c r="AU238" i="9"/>
  <c r="AS223" i="9"/>
  <c r="AS268" i="9" s="1"/>
  <c r="AQ221" i="9"/>
  <c r="AQ282" i="9" s="1"/>
  <c r="AQ298" i="9" s="1"/>
  <c r="AS225" i="9"/>
  <c r="AU218" i="9"/>
  <c r="AU223" i="9"/>
  <c r="AT218" i="9"/>
  <c r="AT279" i="9" s="1"/>
  <c r="AT295" i="9" s="1"/>
  <c r="AP221" i="9"/>
  <c r="AP282" i="9" s="1"/>
  <c r="AP298" i="9" s="1"/>
  <c r="AV234" i="9"/>
  <c r="AM223" i="9"/>
  <c r="AM284" i="9" s="1"/>
  <c r="AM300" i="9" s="1"/>
  <c r="AM225" i="9"/>
  <c r="AV223" i="9"/>
  <c r="AT222" i="9"/>
  <c r="AT267" i="9" s="1"/>
  <c r="AQ219" i="9"/>
  <c r="AQ280" i="9" s="1"/>
  <c r="AQ296" i="9" s="1"/>
  <c r="AV236" i="9"/>
  <c r="AN224" i="9"/>
  <c r="AN285" i="9" s="1"/>
  <c r="AN301" i="9" s="1"/>
  <c r="AU236" i="9"/>
  <c r="AL224" i="9"/>
  <c r="AL285" i="9" s="1"/>
  <c r="AL301" i="9" s="1"/>
  <c r="AS217" i="9"/>
  <c r="AS262" i="9" s="1"/>
  <c r="AQ220" i="9"/>
  <c r="AQ265" i="9" s="1"/>
  <c r="AR223" i="9"/>
  <c r="AR268" i="9" s="1"/>
  <c r="AQ225" i="9"/>
  <c r="AP224" i="9"/>
  <c r="AP269" i="9" s="1"/>
  <c r="AT217" i="9"/>
  <c r="AT278" i="9" s="1"/>
  <c r="AT294" i="9" s="1"/>
  <c r="AP223" i="9"/>
  <c r="AP268" i="9" s="1"/>
  <c r="AU219" i="9"/>
  <c r="AO222" i="9"/>
  <c r="AO283" i="9" s="1"/>
  <c r="AO299" i="9" s="1"/>
  <c r="AQ224" i="9"/>
  <c r="AQ285" i="9" s="1"/>
  <c r="AQ301" i="9" s="1"/>
  <c r="AT219" i="9"/>
  <c r="AT280" i="9" s="1"/>
  <c r="AT296" i="9" s="1"/>
  <c r="AV221" i="9"/>
  <c r="AO224" i="9"/>
  <c r="AO269" i="9" s="1"/>
  <c r="AU217" i="9"/>
  <c r="AU220" i="9"/>
  <c r="AN225" i="9"/>
  <c r="AV224" i="9"/>
  <c r="AV218" i="9"/>
  <c r="AU239" i="9"/>
  <c r="AU230" i="9"/>
  <c r="AR220" i="9"/>
  <c r="AR265" i="9" s="1"/>
  <c r="AR222" i="9"/>
  <c r="AR283" i="9" s="1"/>
  <c r="AR299" i="9" s="1"/>
  <c r="AU224" i="9"/>
  <c r="AV229" i="9"/>
  <c r="AP222" i="9"/>
  <c r="AP267" i="9" s="1"/>
  <c r="AT224" i="9"/>
  <c r="AT269" i="9" s="1"/>
  <c r="AR218" i="9"/>
  <c r="AR263" i="9" s="1"/>
  <c r="AS221" i="9"/>
  <c r="AS266" i="9" s="1"/>
  <c r="AV238" i="9"/>
  <c r="AR225" i="9"/>
  <c r="AV230" i="9"/>
  <c r="AU234" i="9"/>
  <c r="AS224" i="9"/>
  <c r="AS269" i="9" s="1"/>
  <c r="AV215" i="9"/>
  <c r="AV225" i="9"/>
  <c r="AU215" i="9"/>
  <c r="AP220" i="9"/>
  <c r="AP265" i="9" s="1"/>
  <c r="AU237" i="9"/>
  <c r="AU221" i="9"/>
  <c r="AM224" i="9"/>
  <c r="AK57" i="9"/>
  <c r="AU233" i="9"/>
  <c r="AV239" i="9"/>
  <c r="AV235" i="9"/>
  <c r="AV237" i="9"/>
  <c r="AU225" i="9"/>
  <c r="AT216" i="9"/>
  <c r="AT261" i="9" s="1"/>
  <c r="AS220" i="9"/>
  <c r="AS281" i="9" s="1"/>
  <c r="AS297" i="9" s="1"/>
  <c r="AV222" i="9"/>
  <c r="AV233" i="9"/>
  <c r="AN222" i="9"/>
  <c r="AN283" i="9" s="1"/>
  <c r="AN299" i="9" s="1"/>
  <c r="AR224" i="9"/>
  <c r="AR269" i="9" s="1"/>
  <c r="AA281" i="9"/>
  <c r="AA297" i="9" s="1"/>
  <c r="J7" i="9"/>
  <c r="N7" i="9"/>
  <c r="AK58" i="9"/>
  <c r="G8" i="2"/>
  <c r="BD238" i="9"/>
  <c r="BI239" i="9"/>
  <c r="K7" i="9"/>
  <c r="BG225" i="9"/>
  <c r="BD225" i="9"/>
  <c r="AZ240" i="9"/>
  <c r="BJ224" i="9"/>
  <c r="BK235" i="9"/>
  <c r="BG234" i="9"/>
  <c r="BB224" i="9"/>
  <c r="BG222" i="9"/>
  <c r="BH220" i="9"/>
  <c r="BG233" i="9"/>
  <c r="BD239" i="9"/>
  <c r="BI237" i="9"/>
  <c r="BJ235" i="9"/>
  <c r="BK217" i="9"/>
  <c r="BE224" i="9"/>
  <c r="BB223" i="9"/>
  <c r="BE221" i="9"/>
  <c r="BK218" i="9"/>
  <c r="BA239" i="9"/>
  <c r="BF240" i="9"/>
  <c r="BC240" i="9"/>
  <c r="BI218" i="9"/>
  <c r="BK236" i="9"/>
  <c r="BE236" i="9"/>
  <c r="BK223" i="9"/>
  <c r="BE222" i="9"/>
  <c r="BF220" i="9"/>
  <c r="BJ232" i="9"/>
  <c r="BB239" i="9"/>
  <c r="BG237" i="9"/>
  <c r="BH235" i="9"/>
  <c r="BI217" i="9"/>
  <c r="BJ222" i="9"/>
  <c r="BK220" i="9"/>
  <c r="BH233" i="9"/>
  <c r="BF237" i="9"/>
  <c r="BC225" i="9"/>
  <c r="AZ225" i="9"/>
  <c r="BJ225" i="9"/>
  <c r="BJ219" i="9"/>
  <c r="BJ237" i="9"/>
  <c r="BD237" i="9"/>
  <c r="BI223" i="9"/>
  <c r="BC222" i="9"/>
  <c r="BE235" i="9"/>
  <c r="BH232" i="9"/>
  <c r="BK238" i="9"/>
  <c r="BE237" i="9"/>
  <c r="BF235" i="9"/>
  <c r="BK230" i="9"/>
  <c r="BC224" i="9"/>
  <c r="BH222" i="9"/>
  <c r="BK232" i="9"/>
  <c r="BI234" i="9"/>
  <c r="BI231" i="9"/>
  <c r="AL58" i="9"/>
  <c r="BB240" i="9"/>
  <c r="BI225" i="9"/>
  <c r="BI240" i="9"/>
  <c r="BI235" i="9"/>
  <c r="BH238" i="9"/>
  <c r="BB238" i="9"/>
  <c r="BG223" i="9"/>
  <c r="BJ221" i="9"/>
  <c r="BJ234" i="9"/>
  <c r="BK215" i="9"/>
  <c r="BI238" i="9"/>
  <c r="BI268" i="9" s="1"/>
  <c r="BC237" i="9"/>
  <c r="BK219" i="9"/>
  <c r="BK229" i="9"/>
  <c r="BA224" i="9"/>
  <c r="BF222" i="9"/>
  <c r="BI220" i="9"/>
  <c r="BI232" i="9"/>
  <c r="BG218" i="9"/>
  <c r="BH240" i="9"/>
  <c r="BF225" i="9"/>
  <c r="BI236" i="9"/>
  <c r="BE239" i="9"/>
  <c r="BJ238" i="9"/>
  <c r="BJ239" i="9"/>
  <c r="BE223" i="9"/>
  <c r="BH221" i="9"/>
  <c r="BH219" i="9"/>
  <c r="BK214" i="9"/>
  <c r="BG238" i="9"/>
  <c r="BJ236" i="9"/>
  <c r="BH234" i="9"/>
  <c r="BK239" i="9"/>
  <c r="BJ223" i="9"/>
  <c r="BD222" i="9"/>
  <c r="BG220" i="9"/>
  <c r="BG265" i="9" s="1"/>
  <c r="BI216" i="9"/>
  <c r="BK225" i="9"/>
  <c r="BH225" i="9"/>
  <c r="BD240" i="9"/>
  <c r="BB225" i="9"/>
  <c r="BF238" i="9"/>
  <c r="BK233" i="9"/>
  <c r="BJ230" i="9"/>
  <c r="BF224" i="9"/>
  <c r="BK222" i="9"/>
  <c r="BD221" i="9"/>
  <c r="BJ218" i="9"/>
  <c r="BH239" i="9"/>
  <c r="BC238" i="9"/>
  <c r="BF236" i="9"/>
  <c r="BJ233" i="9"/>
  <c r="BF223" i="9"/>
  <c r="BI221" i="9"/>
  <c r="BI219" i="9"/>
  <c r="O7" i="9"/>
  <c r="BJ240" i="9"/>
  <c r="BG240" i="9"/>
  <c r="BA225" i="9"/>
  <c r="BA240" i="9"/>
  <c r="BC239" i="9"/>
  <c r="BE220" i="9"/>
  <c r="BJ217" i="9"/>
  <c r="BD224" i="9"/>
  <c r="BI222" i="9"/>
  <c r="BJ220" i="9"/>
  <c r="BI233" i="9"/>
  <c r="BF239" i="9"/>
  <c r="BK237" i="9"/>
  <c r="BD236" i="9"/>
  <c r="BH218" i="9"/>
  <c r="BG224" i="9"/>
  <c r="BD223" i="9"/>
  <c r="BG221" i="9"/>
  <c r="BG219" i="9"/>
  <c r="BE240" i="9"/>
  <c r="BF234" i="9"/>
  <c r="BH224" i="9"/>
  <c r="BI224" i="9"/>
  <c r="BC223" i="9"/>
  <c r="BH223" i="9"/>
  <c r="BH237" i="9"/>
  <c r="BF221" i="9"/>
  <c r="BK221" i="9"/>
  <c r="BF219" i="9"/>
  <c r="BK234" i="9"/>
  <c r="BE225" i="9"/>
  <c r="BG239" i="9"/>
  <c r="BH217" i="9"/>
  <c r="BE238" i="9"/>
  <c r="BH236" i="9"/>
  <c r="BJ215" i="9"/>
  <c r="BJ276" i="9" s="1"/>
  <c r="BJ292" i="9" s="1"/>
  <c r="BK240" i="9"/>
  <c r="BK224" i="9"/>
  <c r="H8" i="2"/>
  <c r="H8" i="9"/>
  <c r="BX224" i="9" s="1"/>
  <c r="I8" i="9"/>
  <c r="I8" i="2"/>
  <c r="AD280" i="9"/>
  <c r="AD296" i="9" s="1"/>
  <c r="AS284" i="9"/>
  <c r="AS300" i="9" s="1"/>
  <c r="AS264" i="9"/>
  <c r="AS328" i="9" s="1"/>
  <c r="N8" i="9"/>
  <c r="AD279" i="9"/>
  <c r="AD295" i="9" s="1"/>
  <c r="AF265" i="9"/>
  <c r="AE266" i="9"/>
  <c r="AE282" i="9"/>
  <c r="AE298" i="9" s="1"/>
  <c r="AA270" i="9"/>
  <c r="AA286" i="9"/>
  <c r="AA302" i="9" s="1"/>
  <c r="Z268" i="9"/>
  <c r="Z284" i="9"/>
  <c r="Z300" i="9" s="1"/>
  <c r="AE265" i="9"/>
  <c r="AE281" i="9"/>
  <c r="AE297" i="9" s="1"/>
  <c r="AD269" i="9"/>
  <c r="AD285" i="9"/>
  <c r="AD301" i="9" s="1"/>
  <c r="AD284" i="9"/>
  <c r="AD300" i="9" s="1"/>
  <c r="AD268" i="9"/>
  <c r="AF268" i="9"/>
  <c r="AF284" i="9"/>
  <c r="AF300" i="9" s="1"/>
  <c r="V270" i="9"/>
  <c r="V286" i="9"/>
  <c r="V302" i="9" s="1"/>
  <c r="AE262" i="9"/>
  <c r="AE278" i="9"/>
  <c r="AE294" i="9" s="1"/>
  <c r="AE270" i="9"/>
  <c r="AE286" i="9"/>
  <c r="AE302" i="9" s="1"/>
  <c r="AE280" i="9"/>
  <c r="AE296" i="9" s="1"/>
  <c r="AE264" i="9"/>
  <c r="AD282" i="9"/>
  <c r="AD298" i="9" s="1"/>
  <c r="AD266" i="9"/>
  <c r="AC280" i="9"/>
  <c r="AC296" i="9" s="1"/>
  <c r="AC264" i="9"/>
  <c r="AA283" i="9"/>
  <c r="AA299" i="9" s="1"/>
  <c r="AA267" i="9"/>
  <c r="AD286" i="9"/>
  <c r="AD302" i="9" s="1"/>
  <c r="AD270" i="9"/>
  <c r="W269" i="9"/>
  <c r="W285" i="9"/>
  <c r="W301" i="9" s="1"/>
  <c r="AB280" i="9"/>
  <c r="AB296" i="9" s="1"/>
  <c r="AB264" i="9"/>
  <c r="Z269" i="9"/>
  <c r="Z285" i="9"/>
  <c r="Z301" i="9" s="1"/>
  <c r="AD262" i="9"/>
  <c r="AD278" i="9"/>
  <c r="AD294" i="9" s="1"/>
  <c r="Z282" i="9"/>
  <c r="Z298" i="9" s="1"/>
  <c r="Z266" i="9"/>
  <c r="AD267" i="9"/>
  <c r="AD283" i="9"/>
  <c r="AD299" i="9" s="1"/>
  <c r="X269" i="9"/>
  <c r="X285" i="9"/>
  <c r="X301" i="9" s="1"/>
  <c r="AC267" i="9"/>
  <c r="AC283" i="9"/>
  <c r="AC299" i="9" s="1"/>
  <c r="AB283" i="9"/>
  <c r="AB299" i="9" s="1"/>
  <c r="AB267" i="9"/>
  <c r="AC279" i="9"/>
  <c r="AC295" i="9" s="1"/>
  <c r="AC263" i="9"/>
  <c r="Y283" i="9"/>
  <c r="Y299" i="9" s="1"/>
  <c r="Y267" i="9"/>
  <c r="AB282" i="9"/>
  <c r="AB298" i="9" s="1"/>
  <c r="AB266" i="9"/>
  <c r="AF285" i="9"/>
  <c r="AF301" i="9" s="1"/>
  <c r="AF269" i="9"/>
  <c r="AE263" i="9"/>
  <c r="AE279" i="9"/>
  <c r="AE295" i="9" s="1"/>
  <c r="AC268" i="9"/>
  <c r="AC284" i="9"/>
  <c r="AC300" i="9" s="1"/>
  <c r="AC265" i="9"/>
  <c r="AC281" i="9"/>
  <c r="AC297" i="9" s="1"/>
  <c r="AC285" i="9"/>
  <c r="AC301" i="9" s="1"/>
  <c r="AC269" i="9"/>
  <c r="AD264" i="9"/>
  <c r="AC282" i="9"/>
  <c r="AC298" i="9" s="1"/>
  <c r="AC266" i="9"/>
  <c r="AF286" i="9"/>
  <c r="AF302" i="9" s="1"/>
  <c r="AF270" i="9"/>
  <c r="AD265" i="9"/>
  <c r="AD281" i="9"/>
  <c r="AD297" i="9" s="1"/>
  <c r="AB284" i="9"/>
  <c r="AB300" i="9" s="1"/>
  <c r="AB268" i="9"/>
  <c r="AA269" i="9"/>
  <c r="AA285" i="9"/>
  <c r="AA301" i="9" s="1"/>
  <c r="AF260" i="9"/>
  <c r="AF276" i="9"/>
  <c r="AF292" i="9" s="1"/>
  <c r="AB286" i="9"/>
  <c r="AB302" i="9" s="1"/>
  <c r="AB270" i="9"/>
  <c r="AF264" i="9"/>
  <c r="AF280" i="9"/>
  <c r="AF296" i="9" s="1"/>
  <c r="AA282" i="9"/>
  <c r="AA298" i="9" s="1"/>
  <c r="AA266" i="9"/>
  <c r="AB281" i="9"/>
  <c r="AB297" i="9" s="1"/>
  <c r="AB265" i="9"/>
  <c r="AE267" i="9"/>
  <c r="AE283" i="9"/>
  <c r="AE299" i="9" s="1"/>
  <c r="Z286" i="9"/>
  <c r="Z302" i="9" s="1"/>
  <c r="Z270" i="9"/>
  <c r="AF266" i="9"/>
  <c r="AF282" i="9"/>
  <c r="AF298" i="9" s="1"/>
  <c r="AF262" i="9"/>
  <c r="AF278" i="9"/>
  <c r="AF294" i="9" s="1"/>
  <c r="Y285" i="9"/>
  <c r="Y301" i="9" s="1"/>
  <c r="Y269" i="9"/>
  <c r="Y286" i="9"/>
  <c r="Y302" i="9" s="1"/>
  <c r="Y270" i="9"/>
  <c r="AA268" i="9"/>
  <c r="AA284" i="9"/>
  <c r="AA300" i="9" s="1"/>
  <c r="AB269" i="9"/>
  <c r="Z267" i="9"/>
  <c r="Z283" i="9"/>
  <c r="Z299" i="9" s="1"/>
  <c r="AC286" i="9"/>
  <c r="AC302" i="9" s="1"/>
  <c r="AC270" i="9"/>
  <c r="AE285" i="9"/>
  <c r="AE301" i="9" s="1"/>
  <c r="AE269" i="9"/>
  <c r="Y284" i="9"/>
  <c r="Y300" i="9" s="1"/>
  <c r="Y268" i="9"/>
  <c r="X270" i="9"/>
  <c r="X286" i="9"/>
  <c r="X302" i="9" s="1"/>
  <c r="AF283" i="9"/>
  <c r="AF299" i="9" s="1"/>
  <c r="AF267" i="9"/>
  <c r="AE261" i="9"/>
  <c r="AE277" i="9"/>
  <c r="AE293" i="9" s="1"/>
  <c r="AF263" i="9"/>
  <c r="AF279" i="9"/>
  <c r="AF295" i="9" s="1"/>
  <c r="W286" i="9"/>
  <c r="W302" i="9" s="1"/>
  <c r="W270" i="9"/>
  <c r="AR284" i="9" l="1"/>
  <c r="AR300" i="9" s="1"/>
  <c r="AT265" i="9"/>
  <c r="AN269" i="9"/>
  <c r="DD342" i="9"/>
  <c r="DD408" i="9"/>
  <c r="DD375" i="9"/>
  <c r="EH377" i="9"/>
  <c r="EH344" i="9"/>
  <c r="EH410" i="9"/>
  <c r="DC379" i="9"/>
  <c r="DC412" i="9"/>
  <c r="EG381" i="9"/>
  <c r="EG414" i="9"/>
  <c r="DY414" i="9"/>
  <c r="DY381" i="9"/>
  <c r="DY348" i="9"/>
  <c r="EP414" i="9"/>
  <c r="EP381" i="9"/>
  <c r="EP348" i="9"/>
  <c r="DG212" i="9"/>
  <c r="CC227" i="9"/>
  <c r="CC242" i="9" s="1"/>
  <c r="CC257" i="9" s="1"/>
  <c r="CC273" i="9" s="1"/>
  <c r="CC289" i="9" s="1"/>
  <c r="CC305" i="9" s="1"/>
  <c r="CC321" i="9" s="1"/>
  <c r="EH412" i="9"/>
  <c r="EH379" i="9"/>
  <c r="EH346" i="9"/>
  <c r="EE378" i="9"/>
  <c r="EE345" i="9"/>
  <c r="EE411" i="9"/>
  <c r="DK212" i="9"/>
  <c r="CG227" i="9"/>
  <c r="CG242" i="9" s="1"/>
  <c r="CG257" i="9" s="1"/>
  <c r="CG273" i="9" s="1"/>
  <c r="CG289" i="9" s="1"/>
  <c r="CG305" i="9" s="1"/>
  <c r="CG321" i="9" s="1"/>
  <c r="EU349" i="9"/>
  <c r="EU382" i="9"/>
  <c r="EU415" i="9"/>
  <c r="DR410" i="9"/>
  <c r="DR377" i="9"/>
  <c r="CJ227" i="9"/>
  <c r="CJ242" i="9" s="1"/>
  <c r="CJ257" i="9" s="1"/>
  <c r="CJ273" i="9" s="1"/>
  <c r="CJ289" i="9" s="1"/>
  <c r="CJ305" i="9" s="1"/>
  <c r="CJ321" i="9" s="1"/>
  <c r="DN212" i="9"/>
  <c r="EG410" i="9"/>
  <c r="EG377" i="9"/>
  <c r="DC375" i="9"/>
  <c r="DC408" i="9"/>
  <c r="EH413" i="9"/>
  <c r="EH347" i="9"/>
  <c r="EH380" i="9"/>
  <c r="DD212" i="9"/>
  <c r="BZ227" i="9"/>
  <c r="BZ242" i="9" s="1"/>
  <c r="BZ257" i="9" s="1"/>
  <c r="BZ273" i="9" s="1"/>
  <c r="BZ289" i="9" s="1"/>
  <c r="BZ305" i="9" s="1"/>
  <c r="BZ321" i="9" s="1"/>
  <c r="DR212" i="9"/>
  <c r="CN227" i="9"/>
  <c r="CN242" i="9" s="1"/>
  <c r="CN257" i="9" s="1"/>
  <c r="CN273" i="9" s="1"/>
  <c r="CN289" i="9" s="1"/>
  <c r="CN305" i="9" s="1"/>
  <c r="CN321" i="9" s="1"/>
  <c r="EE377" i="9"/>
  <c r="EE344" i="9"/>
  <c r="EE410" i="9"/>
  <c r="CW212" i="9"/>
  <c r="BS227" i="9"/>
  <c r="BS242" i="9" s="1"/>
  <c r="BS257" i="9" s="1"/>
  <c r="BS273" i="9" s="1"/>
  <c r="BS289" i="9" s="1"/>
  <c r="BS305" i="9" s="1"/>
  <c r="BS321" i="9" s="1"/>
  <c r="DR412" i="9"/>
  <c r="DR379" i="9"/>
  <c r="EB346" i="9"/>
  <c r="EB412" i="9"/>
  <c r="EB379" i="9"/>
  <c r="EQ412" i="9"/>
  <c r="EQ346" i="9"/>
  <c r="EQ379" i="9"/>
  <c r="CO227" i="9"/>
  <c r="CO242" i="9" s="1"/>
  <c r="CO257" i="9" s="1"/>
  <c r="CO273" i="9" s="1"/>
  <c r="CO289" i="9" s="1"/>
  <c r="CO305" i="9" s="1"/>
  <c r="CO321" i="9" s="1"/>
  <c r="DS212" i="9"/>
  <c r="DS406" i="9"/>
  <c r="DS373" i="9"/>
  <c r="DS340" i="9"/>
  <c r="EW372" i="9"/>
  <c r="EW405" i="9"/>
  <c r="EW339" i="9"/>
  <c r="EU413" i="9"/>
  <c r="EW377" i="9"/>
  <c r="EW410" i="9"/>
  <c r="EW344" i="9"/>
  <c r="EQ411" i="9"/>
  <c r="EQ345" i="9"/>
  <c r="EQ378" i="9"/>
  <c r="ER413" i="9"/>
  <c r="ER347" i="9"/>
  <c r="ER380" i="9"/>
  <c r="DC382" i="9"/>
  <c r="DC415" i="9"/>
  <c r="EA346" i="9"/>
  <c r="EA412" i="9"/>
  <c r="EA379" i="9"/>
  <c r="DC212" i="9"/>
  <c r="BY227" i="9"/>
  <c r="BY242" i="9" s="1"/>
  <c r="BY257" i="9" s="1"/>
  <c r="BY273" i="9" s="1"/>
  <c r="BY289" i="9" s="1"/>
  <c r="BY305" i="9" s="1"/>
  <c r="BY321" i="9" s="1"/>
  <c r="EW408" i="9"/>
  <c r="EW375" i="9"/>
  <c r="EW342" i="9"/>
  <c r="EV375" i="9"/>
  <c r="EV408" i="9"/>
  <c r="EE379" i="9"/>
  <c r="EE412" i="9"/>
  <c r="EE346" i="9"/>
  <c r="ES212" i="9"/>
  <c r="ES227" i="9" s="1"/>
  <c r="ES242" i="9" s="1"/>
  <c r="ES257" i="9" s="1"/>
  <c r="ES273" i="9" s="1"/>
  <c r="ES289" i="9" s="1"/>
  <c r="ES305" i="9" s="1"/>
  <c r="ES321" i="9" s="1"/>
  <c r="DO227" i="9"/>
  <c r="DO242" i="9" s="1"/>
  <c r="DO257" i="9" s="1"/>
  <c r="DO273" i="9" s="1"/>
  <c r="DO289" i="9" s="1"/>
  <c r="DO305" i="9" s="1"/>
  <c r="DO321" i="9" s="1"/>
  <c r="DL212" i="9"/>
  <c r="CH227" i="9"/>
  <c r="CH242" i="9" s="1"/>
  <c r="CH257" i="9" s="1"/>
  <c r="CH273" i="9" s="1"/>
  <c r="CH289" i="9" s="1"/>
  <c r="CH305" i="9" s="1"/>
  <c r="CH321" i="9" s="1"/>
  <c r="EP413" i="9"/>
  <c r="EP347" i="9"/>
  <c r="EP380" i="9"/>
  <c r="EU345" i="9"/>
  <c r="EU411" i="9"/>
  <c r="EU378" i="9"/>
  <c r="EC410" i="9"/>
  <c r="EC344" i="9"/>
  <c r="EC377" i="9"/>
  <c r="DZ415" i="9"/>
  <c r="DZ382" i="9"/>
  <c r="DZ349" i="9"/>
  <c r="V227" i="9"/>
  <c r="AK212" i="9"/>
  <c r="AK257" i="9" s="1"/>
  <c r="AZ212" i="9"/>
  <c r="DR333" i="9"/>
  <c r="DR415" i="9" s="1"/>
  <c r="DR411" i="9"/>
  <c r="DR378" i="9"/>
  <c r="DD311" i="9"/>
  <c r="DD327" i="9"/>
  <c r="ES377" i="9"/>
  <c r="ES410" i="9"/>
  <c r="ES344" i="9"/>
  <c r="X316" i="9"/>
  <c r="AJ138" i="2"/>
  <c r="AU321" i="9"/>
  <c r="AU305" i="9"/>
  <c r="EC382" i="9"/>
  <c r="EC349" i="9"/>
  <c r="EC415" i="9"/>
  <c r="ET378" i="9"/>
  <c r="ET345" i="9"/>
  <c r="ET411" i="9"/>
  <c r="DD412" i="9"/>
  <c r="DD346" i="9"/>
  <c r="DD379" i="9"/>
  <c r="DR316" i="9"/>
  <c r="DR332" i="9"/>
  <c r="EO381" i="9"/>
  <c r="EO348" i="9"/>
  <c r="EO414" i="9"/>
  <c r="EW381" i="9"/>
  <c r="EW348" i="9"/>
  <c r="EW414" i="9"/>
  <c r="DC373" i="9"/>
  <c r="DC406" i="9"/>
  <c r="AE332" i="9"/>
  <c r="ET379" i="9"/>
  <c r="ET412" i="9"/>
  <c r="ET346" i="9"/>
  <c r="EA347" i="9"/>
  <c r="EA380" i="9"/>
  <c r="EA413" i="9"/>
  <c r="DC316" i="9"/>
  <c r="DC332" i="9"/>
  <c r="EF342" i="9"/>
  <c r="EF408" i="9"/>
  <c r="EF375" i="9"/>
  <c r="DS413" i="9"/>
  <c r="DS380" i="9"/>
  <c r="DS347" i="9"/>
  <c r="EG375" i="9"/>
  <c r="DS311" i="9"/>
  <c r="DS327" i="9"/>
  <c r="EE381" i="9"/>
  <c r="EE348" i="9"/>
  <c r="EE414" i="9"/>
  <c r="EB349" i="9"/>
  <c r="EB382" i="9"/>
  <c r="EB415" i="9"/>
  <c r="AN267" i="9"/>
  <c r="AN315" i="9" s="1"/>
  <c r="BR227" i="9"/>
  <c r="BR242" i="9" s="1"/>
  <c r="BR257" i="9" s="1"/>
  <c r="BR273" i="9" s="1"/>
  <c r="BR289" i="9" s="1"/>
  <c r="BR305" i="9" s="1"/>
  <c r="BR321" i="9" s="1"/>
  <c r="CV212" i="9"/>
  <c r="EO380" i="9"/>
  <c r="EO413" i="9"/>
  <c r="EO347" i="9"/>
  <c r="EW412" i="9"/>
  <c r="EW379" i="9"/>
  <c r="EW346" i="9"/>
  <c r="EH408" i="9"/>
  <c r="EH342" i="9"/>
  <c r="EH375" i="9"/>
  <c r="BU227" i="9"/>
  <c r="BU242" i="9" s="1"/>
  <c r="BU257" i="9" s="1"/>
  <c r="BU273" i="9" s="1"/>
  <c r="BU289" i="9" s="1"/>
  <c r="BU305" i="9" s="1"/>
  <c r="BU321" i="9" s="1"/>
  <c r="CY212" i="9"/>
  <c r="AD179" i="9"/>
  <c r="AD164" i="9"/>
  <c r="EV376" i="9"/>
  <c r="EV409" i="9"/>
  <c r="CR212" i="9"/>
  <c r="BN227" i="9"/>
  <c r="BN242" i="9" s="1"/>
  <c r="BN257" i="9" s="1"/>
  <c r="BN273" i="9" s="1"/>
  <c r="BN289" i="9" s="1"/>
  <c r="BN305" i="9" s="1"/>
  <c r="BN321" i="9" s="1"/>
  <c r="ES381" i="9"/>
  <c r="ES348" i="9"/>
  <c r="ES414" i="9"/>
  <c r="EG413" i="9"/>
  <c r="EG380" i="9"/>
  <c r="BK279" i="9"/>
  <c r="BK295" i="9" s="1"/>
  <c r="BG279" i="9"/>
  <c r="BG295" i="9" s="1"/>
  <c r="AT262" i="9"/>
  <c r="AT310" i="9" s="1"/>
  <c r="X332" i="9"/>
  <c r="AQ266" i="9"/>
  <c r="AQ330" i="9" s="1"/>
  <c r="AM268" i="9"/>
  <c r="AM316" i="9" s="1"/>
  <c r="AS265" i="9"/>
  <c r="AS329" i="9" s="1"/>
  <c r="AP281" i="9"/>
  <c r="AP297" i="9" s="1"/>
  <c r="AP313" i="9" s="1"/>
  <c r="AF326" i="9"/>
  <c r="AP266" i="9"/>
  <c r="AP314" i="9" s="1"/>
  <c r="BZ224" i="9"/>
  <c r="BG282" i="9"/>
  <c r="BG298" i="9" s="1"/>
  <c r="AT284" i="9"/>
  <c r="AT300" i="9" s="1"/>
  <c r="AT332" i="9" s="1"/>
  <c r="AA329" i="9"/>
  <c r="D21" i="2"/>
  <c r="U47" i="2"/>
  <c r="U62" i="2" s="1"/>
  <c r="U77" i="2" s="1"/>
  <c r="U92" i="2" s="1"/>
  <c r="U107" i="2" s="1"/>
  <c r="U122" i="2" s="1"/>
  <c r="AT283" i="9"/>
  <c r="AT299" i="9" s="1"/>
  <c r="AT315" i="9" s="1"/>
  <c r="AT264" i="9"/>
  <c r="AT312" i="9" s="1"/>
  <c r="BG266" i="9"/>
  <c r="AO266" i="9"/>
  <c r="AO314" i="9" s="1"/>
  <c r="BG281" i="9"/>
  <c r="BG297" i="9" s="1"/>
  <c r="BG313" i="9" s="1"/>
  <c r="AE316" i="9"/>
  <c r="AE348" i="9" s="1"/>
  <c r="AE365" i="9" s="1"/>
  <c r="AN268" i="9"/>
  <c r="AN332" i="9" s="1"/>
  <c r="B40" i="1"/>
  <c r="BO17" i="1"/>
  <c r="E21" i="2"/>
  <c r="V47" i="2"/>
  <c r="V62" i="2" s="1"/>
  <c r="V77" i="2" s="1"/>
  <c r="V92" i="2" s="1"/>
  <c r="V107" i="2" s="1"/>
  <c r="V122" i="2" s="1"/>
  <c r="X2" i="2"/>
  <c r="W32" i="2"/>
  <c r="W17" i="2"/>
  <c r="C39" i="1"/>
  <c r="BP16" i="1"/>
  <c r="AR264" i="9"/>
  <c r="AR328" i="9" s="1"/>
  <c r="AD311" i="9"/>
  <c r="AP283" i="9"/>
  <c r="AP299" i="9" s="1"/>
  <c r="AP315" i="9" s="1"/>
  <c r="T152" i="2"/>
  <c r="T167" i="2" s="1"/>
  <c r="T182" i="2" s="1"/>
  <c r="T197" i="2" s="1"/>
  <c r="T212" i="2" s="1"/>
  <c r="AK137" i="2"/>
  <c r="AQ269" i="9"/>
  <c r="AQ333" i="9" s="1"/>
  <c r="AS285" i="9"/>
  <c r="AS301" i="9" s="1"/>
  <c r="AS333" i="9" s="1"/>
  <c r="AV281" i="9"/>
  <c r="AV297" i="9" s="1"/>
  <c r="AQ281" i="9"/>
  <c r="AQ297" i="9" s="1"/>
  <c r="AQ329" i="9" s="1"/>
  <c r="AR266" i="9"/>
  <c r="AR330" i="9" s="1"/>
  <c r="AH213" i="2"/>
  <c r="AH228" i="2" s="1"/>
  <c r="AH243" i="2" s="1"/>
  <c r="AH258" i="2" s="1"/>
  <c r="AH273" i="2" s="1"/>
  <c r="AH288" i="2" s="1"/>
  <c r="AH303" i="2" s="1"/>
  <c r="AH318" i="2" s="1"/>
  <c r="AH333" i="2" s="1"/>
  <c r="S228" i="2"/>
  <c r="S243" i="2" s="1"/>
  <c r="S258" i="2" s="1"/>
  <c r="S273" i="2" s="1"/>
  <c r="S288" i="2" s="1"/>
  <c r="S303" i="2" s="1"/>
  <c r="S318" i="2" s="1"/>
  <c r="S333" i="2" s="1"/>
  <c r="S349" i="2" s="1"/>
  <c r="S365" i="2" s="1"/>
  <c r="AW213" i="2"/>
  <c r="AO284" i="9"/>
  <c r="AO300" i="9" s="1"/>
  <c r="AO316" i="9" s="1"/>
  <c r="AO285" i="9"/>
  <c r="AO301" i="9" s="1"/>
  <c r="AO317" i="9" s="1"/>
  <c r="Z332" i="9"/>
  <c r="AQ283" i="9"/>
  <c r="AQ299" i="9" s="1"/>
  <c r="AQ331" i="9" s="1"/>
  <c r="BV220" i="9"/>
  <c r="BW224" i="9"/>
  <c r="AA313" i="9"/>
  <c r="BU220" i="9"/>
  <c r="AB312" i="9"/>
  <c r="AR279" i="9"/>
  <c r="AR295" i="9" s="1"/>
  <c r="AR327" i="9" s="1"/>
  <c r="BW219" i="9"/>
  <c r="AE313" i="9"/>
  <c r="BQ224" i="9"/>
  <c r="AR267" i="9"/>
  <c r="AR331" i="9" s="1"/>
  <c r="AR281" i="9"/>
  <c r="AR297" i="9" s="1"/>
  <c r="AR313" i="9" s="1"/>
  <c r="AD327" i="9"/>
  <c r="AP285" i="9"/>
  <c r="AP301" i="9" s="1"/>
  <c r="AP333" i="9" s="1"/>
  <c r="BV221" i="9"/>
  <c r="AS312" i="9"/>
  <c r="AS344" i="9" s="1"/>
  <c r="AC315" i="9"/>
  <c r="AT263" i="9"/>
  <c r="AT327" i="9" s="1"/>
  <c r="BV224" i="9"/>
  <c r="AS282" i="9"/>
  <c r="AS298" i="9" s="1"/>
  <c r="AS314" i="9" s="1"/>
  <c r="AT282" i="9"/>
  <c r="AT298" i="9" s="1"/>
  <c r="AT314" i="9" s="1"/>
  <c r="AR285" i="9"/>
  <c r="AR301" i="9" s="1"/>
  <c r="AR317" i="9" s="1"/>
  <c r="AC332" i="9"/>
  <c r="BZ225" i="9"/>
  <c r="BX222" i="9"/>
  <c r="AQ264" i="9"/>
  <c r="AQ328" i="9" s="1"/>
  <c r="BI279" i="9"/>
  <c r="BI295" i="9" s="1"/>
  <c r="AV284" i="9"/>
  <c r="AV300" i="9" s="1"/>
  <c r="AS279" i="9"/>
  <c r="AS295" i="9" s="1"/>
  <c r="AS327" i="9" s="1"/>
  <c r="BU224" i="9"/>
  <c r="AV267" i="9"/>
  <c r="AV275" i="9"/>
  <c r="AV291" i="9" s="1"/>
  <c r="AS316" i="9"/>
  <c r="AB330" i="9"/>
  <c r="AD331" i="9"/>
  <c r="Z317" i="9"/>
  <c r="BV219" i="9"/>
  <c r="BR223" i="9"/>
  <c r="BZ215" i="9"/>
  <c r="BD269" i="9"/>
  <c r="AT285" i="9"/>
  <c r="AT301" i="9" s="1"/>
  <c r="AP284" i="9"/>
  <c r="AP300" i="9" s="1"/>
  <c r="AP316" i="9" s="1"/>
  <c r="AS267" i="9"/>
  <c r="AS331" i="9" s="1"/>
  <c r="AU279" i="9"/>
  <c r="AU295" i="9" s="1"/>
  <c r="AU263" i="9"/>
  <c r="Z331" i="9"/>
  <c r="AT277" i="9"/>
  <c r="AT293" i="9" s="1"/>
  <c r="AT325" i="9" s="1"/>
  <c r="AV276" i="9"/>
  <c r="AV292" i="9" s="1"/>
  <c r="AV260" i="9"/>
  <c r="AV279" i="9"/>
  <c r="AV295" i="9" s="1"/>
  <c r="AV263" i="9"/>
  <c r="AV265" i="9"/>
  <c r="AV269" i="9"/>
  <c r="AV285" i="9"/>
  <c r="AV301" i="9" s="1"/>
  <c r="AV278" i="9"/>
  <c r="AV294" i="9" s="1"/>
  <c r="AV262" i="9"/>
  <c r="AE317" i="9"/>
  <c r="AQ284" i="9"/>
  <c r="AQ300" i="9" s="1"/>
  <c r="AQ332" i="9" s="1"/>
  <c r="BJ264" i="9"/>
  <c r="AM285" i="9"/>
  <c r="AM301" i="9" s="1"/>
  <c r="AM269" i="9"/>
  <c r="AU280" i="9"/>
  <c r="AU296" i="9" s="1"/>
  <c r="AU264" i="9"/>
  <c r="X333" i="9"/>
  <c r="AS278" i="9"/>
  <c r="AS294" i="9" s="1"/>
  <c r="AS326" i="9" s="1"/>
  <c r="AU262" i="9"/>
  <c r="AU278" i="9"/>
  <c r="AU294" i="9" s="1"/>
  <c r="AS332" i="9"/>
  <c r="AU266" i="9"/>
  <c r="AU282" i="9"/>
  <c r="AU298" i="9" s="1"/>
  <c r="AU265" i="9"/>
  <c r="AU281" i="9"/>
  <c r="AU297" i="9" s="1"/>
  <c r="BJ281" i="9"/>
  <c r="BJ297" i="9" s="1"/>
  <c r="AV283" i="9"/>
  <c r="AV299" i="9" s="1"/>
  <c r="AV268" i="9"/>
  <c r="AU283" i="9"/>
  <c r="AU299" i="9" s="1"/>
  <c r="AU267" i="9"/>
  <c r="AV280" i="9"/>
  <c r="AV296" i="9" s="1"/>
  <c r="AV264" i="9"/>
  <c r="AL269" i="9"/>
  <c r="AU269" i="9"/>
  <c r="AU285" i="9"/>
  <c r="AU301" i="9" s="1"/>
  <c r="BJ278" i="9"/>
  <c r="BJ294" i="9" s="1"/>
  <c r="G9" i="9"/>
  <c r="G9" i="2"/>
  <c r="AU276" i="9"/>
  <c r="AU292" i="9" s="1"/>
  <c r="AU260" i="9"/>
  <c r="AV282" i="9"/>
  <c r="AV298" i="9" s="1"/>
  <c r="AV266" i="9"/>
  <c r="AU268" i="9"/>
  <c r="AU284" i="9"/>
  <c r="AU300" i="9" s="1"/>
  <c r="AV259" i="9"/>
  <c r="AO267" i="9"/>
  <c r="AF332" i="9"/>
  <c r="BY219" i="9"/>
  <c r="BU223" i="9"/>
  <c r="BC284" i="9"/>
  <c r="BC300" i="9" s="1"/>
  <c r="BC268" i="9"/>
  <c r="BG269" i="9"/>
  <c r="BG285" i="9"/>
  <c r="BG301" i="9" s="1"/>
  <c r="BJ279" i="9"/>
  <c r="BJ295" i="9" s="1"/>
  <c r="BJ263" i="9"/>
  <c r="BF283" i="9"/>
  <c r="BF299" i="9" s="1"/>
  <c r="BF267" i="9"/>
  <c r="BJ282" i="9"/>
  <c r="BJ298" i="9" s="1"/>
  <c r="BJ266" i="9"/>
  <c r="BI262" i="9"/>
  <c r="BI278" i="9"/>
  <c r="BI294" i="9" s="1"/>
  <c r="BB268" i="9"/>
  <c r="BB284" i="9"/>
  <c r="BB300" i="9" s="1"/>
  <c r="BG267" i="9"/>
  <c r="BG283" i="9"/>
  <c r="BG299" i="9" s="1"/>
  <c r="BH279" i="9"/>
  <c r="BH295" i="9" s="1"/>
  <c r="BH263" i="9"/>
  <c r="BJ262" i="9"/>
  <c r="BI280" i="9"/>
  <c r="BI296" i="9" s="1"/>
  <c r="BI264" i="9"/>
  <c r="BD266" i="9"/>
  <c r="BD282" i="9"/>
  <c r="BD298" i="9" s="1"/>
  <c r="BA285" i="9"/>
  <c r="BA301" i="9" s="1"/>
  <c r="BA269" i="9"/>
  <c r="BG284" i="9"/>
  <c r="BG300" i="9" s="1"/>
  <c r="BG268" i="9"/>
  <c r="BE285" i="9"/>
  <c r="BE301" i="9" s="1"/>
  <c r="BE269" i="9"/>
  <c r="BB285" i="9"/>
  <c r="BB301" i="9" s="1"/>
  <c r="BB269" i="9"/>
  <c r="AF308" i="9"/>
  <c r="AE327" i="9"/>
  <c r="Z333" i="9"/>
  <c r="BS224" i="9"/>
  <c r="BK285" i="9"/>
  <c r="BK301" i="9" s="1"/>
  <c r="BK269" i="9"/>
  <c r="BH285" i="9"/>
  <c r="BH301" i="9" s="1"/>
  <c r="BH269" i="9"/>
  <c r="BE281" i="9"/>
  <c r="BE297" i="9" s="1"/>
  <c r="BE265" i="9"/>
  <c r="BI266" i="9"/>
  <c r="BI282" i="9"/>
  <c r="BI298" i="9" s="1"/>
  <c r="BK267" i="9"/>
  <c r="BK283" i="9"/>
  <c r="BK299" i="9" s="1"/>
  <c r="BI263" i="9"/>
  <c r="BK278" i="9"/>
  <c r="BK294" i="9" s="1"/>
  <c r="BK262" i="9"/>
  <c r="BS253" i="9"/>
  <c r="BY252" i="9"/>
  <c r="BU255" i="9"/>
  <c r="AM59" i="9"/>
  <c r="BR253" i="9"/>
  <c r="BZ248" i="9"/>
  <c r="BU253" i="9"/>
  <c r="BW249" i="9"/>
  <c r="BT253" i="9"/>
  <c r="BV249" i="9"/>
  <c r="BV251" i="9"/>
  <c r="BT255" i="9"/>
  <c r="BX252" i="9"/>
  <c r="BV248" i="9"/>
  <c r="BQ253" i="9"/>
  <c r="BY248" i="9"/>
  <c r="BZ252" i="9"/>
  <c r="BX248" i="9"/>
  <c r="BZ250" i="9"/>
  <c r="BS255" i="9"/>
  <c r="BT252" i="9"/>
  <c r="BW247" i="9"/>
  <c r="BW252" i="9"/>
  <c r="BZ247" i="9"/>
  <c r="BV252" i="9"/>
  <c r="BY247" i="9"/>
  <c r="BV250" i="9"/>
  <c r="BZ255" i="9"/>
  <c r="BR255" i="9"/>
  <c r="Q186" i="9"/>
  <c r="P8" i="9"/>
  <c r="BY251" i="9"/>
  <c r="BX246" i="9"/>
  <c r="BS252" i="9"/>
  <c r="BZ245" i="9"/>
  <c r="BR252" i="9"/>
  <c r="BY245" i="9"/>
  <c r="BX254" i="9"/>
  <c r="BY249" i="9"/>
  <c r="BY255" i="9"/>
  <c r="BQ255" i="9"/>
  <c r="BW254" i="9"/>
  <c r="BU251" i="9"/>
  <c r="BZ254" i="9"/>
  <c r="BX251" i="9"/>
  <c r="BY254" i="9"/>
  <c r="BW251" i="9"/>
  <c r="BP254" i="9"/>
  <c r="BW255" i="9"/>
  <c r="BO255" i="9"/>
  <c r="BZ253" i="9"/>
  <c r="BU250" i="9"/>
  <c r="BR254" i="9"/>
  <c r="BX250" i="9"/>
  <c r="BQ254" i="9"/>
  <c r="BW250" i="9"/>
  <c r="BW253" i="9"/>
  <c r="BV255" i="9"/>
  <c r="BV253" i="9"/>
  <c r="BX249" i="9"/>
  <c r="BY253" i="9"/>
  <c r="BT250" i="9"/>
  <c r="BX253" i="9"/>
  <c r="BZ249" i="9"/>
  <c r="BS251" i="9"/>
  <c r="BX255" i="9"/>
  <c r="BP255" i="9"/>
  <c r="BT254" i="9"/>
  <c r="BS254" i="9"/>
  <c r="BW248" i="9"/>
  <c r="BY250" i="9"/>
  <c r="L8" i="9"/>
  <c r="BT251" i="9"/>
  <c r="BU254" i="9"/>
  <c r="BV254" i="9"/>
  <c r="BZ244" i="9"/>
  <c r="BU249" i="9"/>
  <c r="BX247" i="9"/>
  <c r="BZ251" i="9"/>
  <c r="BU252" i="9"/>
  <c r="BF280" i="9"/>
  <c r="BF296" i="9" s="1"/>
  <c r="BF264" i="9"/>
  <c r="BF268" i="9"/>
  <c r="BF284" i="9"/>
  <c r="BF300" i="9" s="1"/>
  <c r="BF269" i="9"/>
  <c r="BF285" i="9"/>
  <c r="BF301" i="9" s="1"/>
  <c r="BI277" i="9"/>
  <c r="BI293" i="9" s="1"/>
  <c r="BI261" i="9"/>
  <c r="BK259" i="9"/>
  <c r="BK275" i="9"/>
  <c r="BK291" i="9" s="1"/>
  <c r="BK280" i="9"/>
  <c r="BK296" i="9" s="1"/>
  <c r="BK264" i="9"/>
  <c r="AC313" i="9"/>
  <c r="AD330" i="9"/>
  <c r="AE310" i="9"/>
  <c r="AL59" i="9"/>
  <c r="O8" i="9"/>
  <c r="K8" i="9"/>
  <c r="BT237" i="9"/>
  <c r="BW239" i="9"/>
  <c r="BZ237" i="9"/>
  <c r="BY232" i="9"/>
  <c r="BU237" i="9"/>
  <c r="BZ238" i="9"/>
  <c r="BQ239" i="9"/>
  <c r="BR239" i="9"/>
  <c r="BO240" i="9"/>
  <c r="BZ230" i="9"/>
  <c r="BQ238" i="9"/>
  <c r="BZ232" i="9"/>
  <c r="BX234" i="9"/>
  <c r="BS240" i="9"/>
  <c r="BT240" i="9"/>
  <c r="BP239" i="9"/>
  <c r="BR237" i="9"/>
  <c r="BZ236" i="9"/>
  <c r="BR240" i="9"/>
  <c r="BX237" i="9"/>
  <c r="BU234" i="9"/>
  <c r="BY238" i="9"/>
  <c r="BW240" i="9"/>
  <c r="BT222" i="9"/>
  <c r="BY217" i="9"/>
  <c r="BU225" i="9"/>
  <c r="BS239" i="9"/>
  <c r="BS223" i="9"/>
  <c r="BZ233" i="9"/>
  <c r="BX221" i="9"/>
  <c r="BV234" i="9"/>
  <c r="BZ240" i="9"/>
  <c r="BW236" i="9"/>
  <c r="BW234" i="9"/>
  <c r="BZ239" i="9"/>
  <c r="BV239" i="9"/>
  <c r="BS236" i="9"/>
  <c r="BZ235" i="9"/>
  <c r="BY235" i="9"/>
  <c r="BV236" i="9"/>
  <c r="BZ218" i="9"/>
  <c r="BZ220" i="9"/>
  <c r="BT225" i="9"/>
  <c r="BX220" i="9"/>
  <c r="BW238" i="9"/>
  <c r="BX238" i="9"/>
  <c r="BU238" i="9"/>
  <c r="BW235" i="9"/>
  <c r="BY223" i="9"/>
  <c r="BZ214" i="9"/>
  <c r="BY215" i="9"/>
  <c r="BV225" i="9"/>
  <c r="BZ222" i="9"/>
  <c r="BO225" i="9"/>
  <c r="BY236" i="9"/>
  <c r="BY237" i="9"/>
  <c r="BV238" i="9"/>
  <c r="BW217" i="9"/>
  <c r="BX223" i="9"/>
  <c r="BX232" i="9"/>
  <c r="BW221" i="9"/>
  <c r="BX217" i="9"/>
  <c r="BT224" i="9"/>
  <c r="BY221" i="9"/>
  <c r="BU221" i="9"/>
  <c r="BX216" i="9"/>
  <c r="BY234" i="9"/>
  <c r="BS225" i="9"/>
  <c r="BR238" i="9"/>
  <c r="BR225" i="9"/>
  <c r="BY230" i="9"/>
  <c r="BV233" i="9"/>
  <c r="BU222" i="9"/>
  <c r="BZ229" i="9"/>
  <c r="BU239" i="9"/>
  <c r="BW232" i="9"/>
  <c r="BU235" i="9"/>
  <c r="BS237" i="9"/>
  <c r="BX233" i="9"/>
  <c r="BX235" i="9"/>
  <c r="BW225" i="9"/>
  <c r="BT238" i="9"/>
  <c r="BY222" i="9"/>
  <c r="BR222" i="9"/>
  <c r="BP224" i="9"/>
  <c r="BW222" i="9"/>
  <c r="BW218" i="9"/>
  <c r="BU236" i="9"/>
  <c r="BY218" i="9"/>
  <c r="BQ240" i="9"/>
  <c r="BZ223" i="9"/>
  <c r="BW237" i="9"/>
  <c r="BT236" i="9"/>
  <c r="BY239" i="9"/>
  <c r="BS238" i="9"/>
  <c r="BX231" i="9"/>
  <c r="BV235" i="9"/>
  <c r="BV240" i="9"/>
  <c r="BV237" i="9"/>
  <c r="BT239" i="9"/>
  <c r="BP240" i="9"/>
  <c r="BX240" i="9"/>
  <c r="BT235" i="9"/>
  <c r="BV222" i="9"/>
  <c r="BU240" i="9"/>
  <c r="BZ234" i="9"/>
  <c r="BZ221" i="9"/>
  <c r="BS221" i="9"/>
  <c r="BY224" i="9"/>
  <c r="BW220" i="9"/>
  <c r="BT223" i="9"/>
  <c r="BX218" i="9"/>
  <c r="BX239" i="9"/>
  <c r="BX285" i="9" s="1"/>
  <c r="BQ223" i="9"/>
  <c r="BZ219" i="9"/>
  <c r="BY233" i="9"/>
  <c r="BY240" i="9"/>
  <c r="BX236" i="9"/>
  <c r="BW233" i="9"/>
  <c r="BP225" i="9"/>
  <c r="BY220" i="9"/>
  <c r="BV223" i="9"/>
  <c r="BK282" i="9"/>
  <c r="BK298" i="9" s="1"/>
  <c r="BK266" i="9"/>
  <c r="BJ260" i="9"/>
  <c r="BJ308" i="9" s="1"/>
  <c r="BH280" i="9"/>
  <c r="BH296" i="9" s="1"/>
  <c r="BH264" i="9"/>
  <c r="BH283" i="9"/>
  <c r="BH299" i="9" s="1"/>
  <c r="BH267" i="9"/>
  <c r="BC283" i="9"/>
  <c r="BC299" i="9" s="1"/>
  <c r="BC267" i="9"/>
  <c r="BJ269" i="9"/>
  <c r="BJ285" i="9"/>
  <c r="BJ301" i="9" s="1"/>
  <c r="BY225" i="9"/>
  <c r="BT221" i="9"/>
  <c r="H9" i="9"/>
  <c r="H9" i="2"/>
  <c r="BQ225" i="9"/>
  <c r="BF266" i="9"/>
  <c r="BF282" i="9"/>
  <c r="BF298" i="9" s="1"/>
  <c r="BG264" i="9"/>
  <c r="BG280" i="9"/>
  <c r="BG296" i="9" s="1"/>
  <c r="BD283" i="9"/>
  <c r="BD299" i="9" s="1"/>
  <c r="BD267" i="9"/>
  <c r="BH266" i="9"/>
  <c r="BH282" i="9"/>
  <c r="BH298" i="9" s="1"/>
  <c r="BC269" i="9"/>
  <c r="BC285" i="9"/>
  <c r="BC301" i="9" s="1"/>
  <c r="BI284" i="9"/>
  <c r="BI300" i="9" s="1"/>
  <c r="BI332" i="9" s="1"/>
  <c r="BF265" i="9"/>
  <c r="BF281" i="9"/>
  <c r="BF297" i="9" s="1"/>
  <c r="BD285" i="9"/>
  <c r="BD301" i="9" s="1"/>
  <c r="BX219" i="9"/>
  <c r="BI269" i="9"/>
  <c r="BI285" i="9"/>
  <c r="BI301" i="9" s="1"/>
  <c r="AC330" i="9"/>
  <c r="BW223" i="9"/>
  <c r="BV218" i="9"/>
  <c r="BU219" i="9"/>
  <c r="BT220" i="9"/>
  <c r="BJ265" i="9"/>
  <c r="BJ268" i="9"/>
  <c r="BJ284" i="9"/>
  <c r="BJ300" i="9" s="1"/>
  <c r="BE268" i="9"/>
  <c r="BE284" i="9"/>
  <c r="BE300" i="9" s="1"/>
  <c r="BK260" i="9"/>
  <c r="BK276" i="9"/>
  <c r="BK292" i="9" s="1"/>
  <c r="BK265" i="9"/>
  <c r="BK281" i="9"/>
  <c r="BK297" i="9" s="1"/>
  <c r="BE267" i="9"/>
  <c r="BE283" i="9"/>
  <c r="BE299" i="9" s="1"/>
  <c r="BK263" i="9"/>
  <c r="BK327" i="9" s="1"/>
  <c r="BG263" i="9"/>
  <c r="BR224" i="9"/>
  <c r="BZ217" i="9"/>
  <c r="I9" i="9"/>
  <c r="I9" i="2"/>
  <c r="BS222" i="9"/>
  <c r="BH278" i="9"/>
  <c r="BH294" i="9" s="1"/>
  <c r="BH262" i="9"/>
  <c r="BH284" i="9"/>
  <c r="BH300" i="9" s="1"/>
  <c r="BH268" i="9"/>
  <c r="BD284" i="9"/>
  <c r="BD300" i="9" s="1"/>
  <c r="BD268" i="9"/>
  <c r="BI283" i="9"/>
  <c r="BI299" i="9" s="1"/>
  <c r="BI267" i="9"/>
  <c r="BI281" i="9"/>
  <c r="BI297" i="9" s="1"/>
  <c r="BI265" i="9"/>
  <c r="BJ280" i="9"/>
  <c r="BJ296" i="9" s="1"/>
  <c r="BJ267" i="9"/>
  <c r="BJ283" i="9"/>
  <c r="BJ299" i="9" s="1"/>
  <c r="BK284" i="9"/>
  <c r="BK300" i="9" s="1"/>
  <c r="BK268" i="9"/>
  <c r="BE266" i="9"/>
  <c r="BE282" i="9"/>
  <c r="BE298" i="9" s="1"/>
  <c r="BH281" i="9"/>
  <c r="BH297" i="9" s="1"/>
  <c r="BH265" i="9"/>
  <c r="BX225" i="9"/>
  <c r="AF330" i="9"/>
  <c r="AF314" i="9"/>
  <c r="Z334" i="9"/>
  <c r="Z318" i="9"/>
  <c r="AA314" i="9"/>
  <c r="AA330" i="9"/>
  <c r="AD310" i="9"/>
  <c r="AD326" i="9"/>
  <c r="W333" i="9"/>
  <c r="W317" i="9"/>
  <c r="AF329" i="9"/>
  <c r="AF313" i="9"/>
  <c r="AN317" i="9"/>
  <c r="AN333" i="9"/>
  <c r="AE309" i="9"/>
  <c r="AE325" i="9"/>
  <c r="AE333" i="9"/>
  <c r="Y318" i="9"/>
  <c r="Y334" i="9"/>
  <c r="AF324" i="9"/>
  <c r="AD313" i="9"/>
  <c r="AD329" i="9"/>
  <c r="AC317" i="9"/>
  <c r="AC333" i="9"/>
  <c r="AB314" i="9"/>
  <c r="AB331" i="9"/>
  <c r="AB315" i="9"/>
  <c r="AD318" i="9"/>
  <c r="AD334" i="9"/>
  <c r="AF316" i="9"/>
  <c r="W334" i="9"/>
  <c r="W318" i="9"/>
  <c r="AF331" i="9"/>
  <c r="AF315" i="9"/>
  <c r="AC334" i="9"/>
  <c r="AC318" i="9"/>
  <c r="AF318" i="9"/>
  <c r="AF334" i="9"/>
  <c r="AE311" i="9"/>
  <c r="AD332" i="9"/>
  <c r="AD316" i="9"/>
  <c r="AB317" i="9"/>
  <c r="AB333" i="9"/>
  <c r="AF312" i="9"/>
  <c r="AF328" i="9"/>
  <c r="AA317" i="9"/>
  <c r="AA333" i="9"/>
  <c r="AF333" i="9"/>
  <c r="AF317" i="9"/>
  <c r="AC331" i="9"/>
  <c r="AD315" i="9"/>
  <c r="AB328" i="9"/>
  <c r="AT330" i="9"/>
  <c r="AA331" i="9"/>
  <c r="AA315" i="9"/>
  <c r="AE334" i="9"/>
  <c r="AE318" i="9"/>
  <c r="AA334" i="9"/>
  <c r="AA318" i="9"/>
  <c r="AT313" i="9"/>
  <c r="AT329" i="9"/>
  <c r="AB334" i="9"/>
  <c r="AB318" i="9"/>
  <c r="AB332" i="9"/>
  <c r="AB316" i="9"/>
  <c r="AC329" i="9"/>
  <c r="X318" i="9"/>
  <c r="X334" i="9"/>
  <c r="Y333" i="9"/>
  <c r="Y317" i="9"/>
  <c r="AE315" i="9"/>
  <c r="AE331" i="9"/>
  <c r="AC314" i="9"/>
  <c r="Y315" i="9"/>
  <c r="Y331" i="9"/>
  <c r="Z330" i="9"/>
  <c r="Z314" i="9"/>
  <c r="AD314" i="9"/>
  <c r="AE326" i="9"/>
  <c r="AD317" i="9"/>
  <c r="AD333" i="9"/>
  <c r="AE329" i="9"/>
  <c r="Y332" i="9"/>
  <c r="Y316" i="9"/>
  <c r="AA332" i="9"/>
  <c r="AA316" i="9"/>
  <c r="AF310" i="9"/>
  <c r="AB313" i="9"/>
  <c r="AB329" i="9"/>
  <c r="AD312" i="9"/>
  <c r="AD328" i="9"/>
  <c r="AT331" i="9"/>
  <c r="X317" i="9"/>
  <c r="AC328" i="9"/>
  <c r="AC312" i="9"/>
  <c r="AE328" i="9"/>
  <c r="AE312" i="9"/>
  <c r="AF327" i="9"/>
  <c r="AF311" i="9"/>
  <c r="Z315" i="9"/>
  <c r="AR316" i="9"/>
  <c r="AR332" i="9"/>
  <c r="AC316" i="9"/>
  <c r="AC311" i="9"/>
  <c r="AC327" i="9"/>
  <c r="V334" i="9"/>
  <c r="V318" i="9"/>
  <c r="Z316" i="9"/>
  <c r="AE314" i="9"/>
  <c r="AE330" i="9"/>
  <c r="X381" i="9" l="1"/>
  <c r="BG330" i="9"/>
  <c r="AS377" i="9"/>
  <c r="AE381" i="9"/>
  <c r="AE414" i="9"/>
  <c r="AN331" i="9"/>
  <c r="AN380" i="9" s="1"/>
  <c r="AS313" i="9"/>
  <c r="AS411" i="9" s="1"/>
  <c r="X348" i="9"/>
  <c r="X365" i="9" s="1"/>
  <c r="DC381" i="9"/>
  <c r="DC414" i="9"/>
  <c r="EC212" i="9"/>
  <c r="EC227" i="9" s="1"/>
  <c r="EC242" i="9" s="1"/>
  <c r="EC257" i="9" s="1"/>
  <c r="EC273" i="9" s="1"/>
  <c r="EC289" i="9" s="1"/>
  <c r="EC305" i="9" s="1"/>
  <c r="EC321" i="9" s="1"/>
  <c r="CY227" i="9"/>
  <c r="CY242" i="9" s="1"/>
  <c r="CY257" i="9" s="1"/>
  <c r="CY273" i="9" s="1"/>
  <c r="CY289" i="9" s="1"/>
  <c r="CY305" i="9" s="1"/>
  <c r="CY321" i="9" s="1"/>
  <c r="DR414" i="9"/>
  <c r="DR381" i="9"/>
  <c r="DS227" i="9"/>
  <c r="DS242" i="9" s="1"/>
  <c r="DS257" i="9" s="1"/>
  <c r="DS273" i="9" s="1"/>
  <c r="DS289" i="9" s="1"/>
  <c r="DS305" i="9" s="1"/>
  <c r="DS321" i="9" s="1"/>
  <c r="EW212" i="9"/>
  <c r="EW227" i="9" s="1"/>
  <c r="EW242" i="9" s="1"/>
  <c r="EW257" i="9" s="1"/>
  <c r="EW273" i="9" s="1"/>
  <c r="EW289" i="9" s="1"/>
  <c r="EW305" i="9" s="1"/>
  <c r="EW321" i="9" s="1"/>
  <c r="DR227" i="9"/>
  <c r="DR242" i="9" s="1"/>
  <c r="DR257" i="9" s="1"/>
  <c r="DR273" i="9" s="1"/>
  <c r="DR289" i="9" s="1"/>
  <c r="DR305" i="9" s="1"/>
  <c r="DR321" i="9" s="1"/>
  <c r="EV212" i="9"/>
  <c r="EV227" i="9" s="1"/>
  <c r="EV242" i="9" s="1"/>
  <c r="EV257" i="9" s="1"/>
  <c r="EV273" i="9" s="1"/>
  <c r="EV289" i="9" s="1"/>
  <c r="EV305" i="9" s="1"/>
  <c r="EV321" i="9" s="1"/>
  <c r="DD409" i="9"/>
  <c r="DD343" i="9"/>
  <c r="DD376" i="9"/>
  <c r="EG212" i="9"/>
  <c r="EG227" i="9" s="1"/>
  <c r="EG242" i="9" s="1"/>
  <c r="EG257" i="9" s="1"/>
  <c r="EG273" i="9" s="1"/>
  <c r="EG289" i="9" s="1"/>
  <c r="EG305" i="9" s="1"/>
  <c r="EG321" i="9" s="1"/>
  <c r="DC227" i="9"/>
  <c r="DC242" i="9" s="1"/>
  <c r="DC257" i="9" s="1"/>
  <c r="DC273" i="9" s="1"/>
  <c r="DC289" i="9" s="1"/>
  <c r="DC305" i="9" s="1"/>
  <c r="DC321" i="9" s="1"/>
  <c r="EH212" i="9"/>
  <c r="EH227" i="9" s="1"/>
  <c r="EH242" i="9" s="1"/>
  <c r="EH257" i="9" s="1"/>
  <c r="EH273" i="9" s="1"/>
  <c r="EH289" i="9" s="1"/>
  <c r="EH305" i="9" s="1"/>
  <c r="EH321" i="9" s="1"/>
  <c r="DD227" i="9"/>
  <c r="DD242" i="9" s="1"/>
  <c r="DD257" i="9" s="1"/>
  <c r="DD273" i="9" s="1"/>
  <c r="DD289" i="9" s="1"/>
  <c r="DD305" i="9" s="1"/>
  <c r="DD321" i="9" s="1"/>
  <c r="ER212" i="9"/>
  <c r="ER227" i="9" s="1"/>
  <c r="ER242" i="9" s="1"/>
  <c r="ER257" i="9" s="1"/>
  <c r="ER273" i="9" s="1"/>
  <c r="ER289" i="9" s="1"/>
  <c r="ER305" i="9" s="1"/>
  <c r="ER321" i="9" s="1"/>
  <c r="DN227" i="9"/>
  <c r="DN242" i="9" s="1"/>
  <c r="DN257" i="9" s="1"/>
  <c r="DN273" i="9" s="1"/>
  <c r="DN289" i="9" s="1"/>
  <c r="DN305" i="9" s="1"/>
  <c r="DN321" i="9" s="1"/>
  <c r="DK227" i="9"/>
  <c r="DK242" i="9" s="1"/>
  <c r="DK257" i="9" s="1"/>
  <c r="DK273" i="9" s="1"/>
  <c r="DK289" i="9" s="1"/>
  <c r="DK305" i="9" s="1"/>
  <c r="DK321" i="9" s="1"/>
  <c r="EO212" i="9"/>
  <c r="EO227" i="9" s="1"/>
  <c r="EO242" i="9" s="1"/>
  <c r="EO257" i="9" s="1"/>
  <c r="EO273" i="9" s="1"/>
  <c r="EO289" i="9" s="1"/>
  <c r="EO305" i="9" s="1"/>
  <c r="EO321" i="9" s="1"/>
  <c r="DV212" i="9"/>
  <c r="DV227" i="9" s="1"/>
  <c r="DV242" i="9" s="1"/>
  <c r="DV257" i="9" s="1"/>
  <c r="DV273" i="9" s="1"/>
  <c r="DV289" i="9" s="1"/>
  <c r="DV305" i="9" s="1"/>
  <c r="DV321" i="9" s="1"/>
  <c r="CR227" i="9"/>
  <c r="CR242" i="9" s="1"/>
  <c r="CR257" i="9" s="1"/>
  <c r="CR273" i="9" s="1"/>
  <c r="CR289" i="9" s="1"/>
  <c r="CR305" i="9" s="1"/>
  <c r="CR321" i="9" s="1"/>
  <c r="CV227" i="9"/>
  <c r="CV242" i="9" s="1"/>
  <c r="CV257" i="9" s="1"/>
  <c r="CV273" i="9" s="1"/>
  <c r="CV289" i="9" s="1"/>
  <c r="CV305" i="9" s="1"/>
  <c r="CV321" i="9" s="1"/>
  <c r="DZ212" i="9"/>
  <c r="DZ227" i="9" s="1"/>
  <c r="DZ242" i="9" s="1"/>
  <c r="DZ257" i="9" s="1"/>
  <c r="DZ273" i="9" s="1"/>
  <c r="DZ289" i="9" s="1"/>
  <c r="DZ305" i="9" s="1"/>
  <c r="DZ321" i="9" s="1"/>
  <c r="EA212" i="9"/>
  <c r="EA227" i="9" s="1"/>
  <c r="EA242" i="9" s="1"/>
  <c r="EA257" i="9" s="1"/>
  <c r="EA273" i="9" s="1"/>
  <c r="EA289" i="9" s="1"/>
  <c r="EA305" i="9" s="1"/>
  <c r="EA321" i="9" s="1"/>
  <c r="CW227" i="9"/>
  <c r="CW242" i="9" s="1"/>
  <c r="CW257" i="9" s="1"/>
  <c r="CW273" i="9" s="1"/>
  <c r="CW289" i="9" s="1"/>
  <c r="CW305" i="9" s="1"/>
  <c r="CW321" i="9" s="1"/>
  <c r="EK212" i="9"/>
  <c r="EK227" i="9" s="1"/>
  <c r="EK242" i="9" s="1"/>
  <c r="EK257" i="9" s="1"/>
  <c r="EK273" i="9" s="1"/>
  <c r="EK289" i="9" s="1"/>
  <c r="EK305" i="9" s="1"/>
  <c r="EK321" i="9" s="1"/>
  <c r="DG227" i="9"/>
  <c r="DG242" i="9" s="1"/>
  <c r="DG257" i="9" s="1"/>
  <c r="DG273" i="9" s="1"/>
  <c r="DG289" i="9" s="1"/>
  <c r="DG305" i="9" s="1"/>
  <c r="DG321" i="9" s="1"/>
  <c r="AT326" i="9"/>
  <c r="AT408" i="9" s="1"/>
  <c r="AD376" i="9"/>
  <c r="DR382" i="9"/>
  <c r="DS343" i="9"/>
  <c r="DS409" i="9"/>
  <c r="DS376" i="9"/>
  <c r="CD212" i="9"/>
  <c r="BO212" i="9"/>
  <c r="AZ227" i="9"/>
  <c r="AZ242" i="9" s="1"/>
  <c r="AZ257" i="9" s="1"/>
  <c r="AZ273" i="9" s="1"/>
  <c r="AZ289" i="9" s="1"/>
  <c r="AZ305" i="9" s="1"/>
  <c r="AZ321" i="9" s="1"/>
  <c r="EP212" i="9"/>
  <c r="EP227" i="9" s="1"/>
  <c r="EP242" i="9" s="1"/>
  <c r="EP257" i="9" s="1"/>
  <c r="EP273" i="9" s="1"/>
  <c r="EP289" i="9" s="1"/>
  <c r="EP305" i="9" s="1"/>
  <c r="EP321" i="9" s="1"/>
  <c r="DL227" i="9"/>
  <c r="DL242" i="9" s="1"/>
  <c r="DL257" i="9" s="1"/>
  <c r="DL273" i="9" s="1"/>
  <c r="DL289" i="9" s="1"/>
  <c r="DL305" i="9" s="1"/>
  <c r="DL321" i="9" s="1"/>
  <c r="AQ314" i="9"/>
  <c r="AQ379" i="9" s="1"/>
  <c r="X414" i="9"/>
  <c r="AP329" i="9"/>
  <c r="AP345" i="9" s="1"/>
  <c r="BJ312" i="9"/>
  <c r="AN316" i="9"/>
  <c r="AS330" i="9"/>
  <c r="AS346" i="9" s="1"/>
  <c r="BV264" i="9"/>
  <c r="AS310" i="9"/>
  <c r="AS342" i="9" s="1"/>
  <c r="AM332" i="9"/>
  <c r="AM381" i="9" s="1"/>
  <c r="Z349" i="9"/>
  <c r="Z366" i="9" s="1"/>
  <c r="BG329" i="9"/>
  <c r="BG345" i="9" s="1"/>
  <c r="AT311" i="9"/>
  <c r="AT328" i="9"/>
  <c r="AP330" i="9"/>
  <c r="AP346" i="9" s="1"/>
  <c r="AP317" i="9"/>
  <c r="AP415" i="9" s="1"/>
  <c r="AT316" i="9"/>
  <c r="AT414" i="9" s="1"/>
  <c r="AO330" i="9"/>
  <c r="AO346" i="9" s="1"/>
  <c r="AS414" i="9"/>
  <c r="AQ313" i="9"/>
  <c r="AQ378" i="9" s="1"/>
  <c r="AR314" i="9"/>
  <c r="AR412" i="9" s="1"/>
  <c r="AA378" i="9"/>
  <c r="BV282" i="9"/>
  <c r="BV298" i="9" s="1"/>
  <c r="AD409" i="9"/>
  <c r="AS311" i="9"/>
  <c r="AS343" i="9" s="1"/>
  <c r="AO332" i="9"/>
  <c r="AO348" i="9" s="1"/>
  <c r="AR312" i="9"/>
  <c r="AR410" i="9" s="1"/>
  <c r="AR311" i="9"/>
  <c r="AR376" i="9" s="1"/>
  <c r="BI329" i="9"/>
  <c r="BH326" i="9"/>
  <c r="BI309" i="9"/>
  <c r="AQ316" i="9"/>
  <c r="AQ348" i="9" s="1"/>
  <c r="AP332" i="9"/>
  <c r="AP348" i="9" s="1"/>
  <c r="AQ346" i="9"/>
  <c r="BG314" i="9"/>
  <c r="BG412" i="9" s="1"/>
  <c r="AO333" i="9"/>
  <c r="AO415" i="9" s="1"/>
  <c r="B60" i="1"/>
  <c r="B81" i="1"/>
  <c r="B101" i="1" s="1"/>
  <c r="AD40" i="1"/>
  <c r="AD60" i="1" s="1"/>
  <c r="AS315" i="9"/>
  <c r="AS380" i="9" s="1"/>
  <c r="BX267" i="9"/>
  <c r="AS381" i="9"/>
  <c r="U137" i="2"/>
  <c r="AL122" i="2"/>
  <c r="D37" i="2"/>
  <c r="D19" i="1"/>
  <c r="C59" i="1"/>
  <c r="AE39" i="1"/>
  <c r="AE59" i="1" s="1"/>
  <c r="C80" i="1"/>
  <c r="C100" i="1" s="1"/>
  <c r="W47" i="2"/>
  <c r="W62" i="2" s="1"/>
  <c r="W77" i="2" s="1"/>
  <c r="W92" i="2" s="1"/>
  <c r="W107" i="2" s="1"/>
  <c r="W122" i="2" s="1"/>
  <c r="F21" i="2"/>
  <c r="AR329" i="9"/>
  <c r="AR378" i="9" s="1"/>
  <c r="BW285" i="9"/>
  <c r="BW301" i="9" s="1"/>
  <c r="Y2" i="2"/>
  <c r="X17" i="2"/>
  <c r="X32" i="2"/>
  <c r="AX212" i="2"/>
  <c r="AI212" i="2"/>
  <c r="AI227" i="2" s="1"/>
  <c r="AI242" i="2" s="1"/>
  <c r="AI257" i="2" s="1"/>
  <c r="AI272" i="2" s="1"/>
  <c r="AI287" i="2" s="1"/>
  <c r="AI302" i="2" s="1"/>
  <c r="AI317" i="2" s="1"/>
  <c r="AI332" i="2" s="1"/>
  <c r="T227" i="2"/>
  <c r="T242" i="2" s="1"/>
  <c r="T257" i="2" s="1"/>
  <c r="T272" i="2" s="1"/>
  <c r="T287" i="2" s="1"/>
  <c r="T302" i="2" s="1"/>
  <c r="T317" i="2" s="1"/>
  <c r="T332" i="2" s="1"/>
  <c r="T348" i="2" s="1"/>
  <c r="T364" i="2" s="1"/>
  <c r="BG378" i="9"/>
  <c r="AQ315" i="9"/>
  <c r="AQ380" i="9" s="1"/>
  <c r="AA411" i="9"/>
  <c r="AQ317" i="9"/>
  <c r="AQ349" i="9" s="1"/>
  <c r="AP331" i="9"/>
  <c r="AP413" i="9" s="1"/>
  <c r="AU312" i="9"/>
  <c r="AQ312" i="9"/>
  <c r="AQ410" i="9" s="1"/>
  <c r="AA345" i="9"/>
  <c r="AA362" i="9" s="1"/>
  <c r="AW228" i="2"/>
  <c r="AW243" i="2" s="1"/>
  <c r="AW258" i="2" s="1"/>
  <c r="AW273" i="2" s="1"/>
  <c r="AW288" i="2" s="1"/>
  <c r="AW303" i="2" s="1"/>
  <c r="AW318" i="2" s="1"/>
  <c r="AW333" i="2" s="1"/>
  <c r="CA213" i="2"/>
  <c r="BL213" i="2"/>
  <c r="V137" i="2"/>
  <c r="AM122" i="2"/>
  <c r="AE415" i="9"/>
  <c r="AS317" i="9"/>
  <c r="AS349" i="9" s="1"/>
  <c r="AE378" i="9"/>
  <c r="AT309" i="9"/>
  <c r="AT407" i="9" s="1"/>
  <c r="AD343" i="9"/>
  <c r="AD360" i="9" s="1"/>
  <c r="BU281" i="9"/>
  <c r="BU297" i="9" s="1"/>
  <c r="AH365" i="2"/>
  <c r="S381" i="2"/>
  <c r="S396" i="2" s="1"/>
  <c r="S411" i="2" s="1"/>
  <c r="S427" i="2" s="1"/>
  <c r="S443" i="2" s="1"/>
  <c r="E19" i="1"/>
  <c r="E37" i="2"/>
  <c r="BX301" i="9"/>
  <c r="AU332" i="9"/>
  <c r="BK308" i="9"/>
  <c r="BJ326" i="9"/>
  <c r="AS348" i="9"/>
  <c r="AR315" i="9"/>
  <c r="AR413" i="9" s="1"/>
  <c r="BE329" i="9"/>
  <c r="BU265" i="9"/>
  <c r="AV331" i="9"/>
  <c r="AS410" i="9"/>
  <c r="BR268" i="9"/>
  <c r="BJ310" i="9"/>
  <c r="AF410" i="9"/>
  <c r="BG328" i="9"/>
  <c r="BV266" i="9"/>
  <c r="AT317" i="9"/>
  <c r="AT333" i="9"/>
  <c r="AV330" i="9"/>
  <c r="AU313" i="9"/>
  <c r="AV315" i="9"/>
  <c r="AF406" i="9"/>
  <c r="Z415" i="9"/>
  <c r="BJ328" i="9"/>
  <c r="BD333" i="9"/>
  <c r="AE342" i="9"/>
  <c r="AE359" i="9" s="1"/>
  <c r="Z382" i="9"/>
  <c r="AR333" i="9"/>
  <c r="BJ331" i="9"/>
  <c r="BK311" i="9"/>
  <c r="BK409" i="9" s="1"/>
  <c r="BK317" i="9"/>
  <c r="AV314" i="9"/>
  <c r="AU326" i="9"/>
  <c r="AU310" i="9"/>
  <c r="AM317" i="9"/>
  <c r="AM333" i="9"/>
  <c r="AV308" i="9"/>
  <c r="AV324" i="9"/>
  <c r="AU317" i="9"/>
  <c r="AU333" i="9"/>
  <c r="BW269" i="9"/>
  <c r="BR285" i="9"/>
  <c r="BR301" i="9" s="1"/>
  <c r="AU308" i="9"/>
  <c r="AU324" i="9"/>
  <c r="AL333" i="9"/>
  <c r="AL317" i="9"/>
  <c r="AU329" i="9"/>
  <c r="AV317" i="9"/>
  <c r="AV333" i="9"/>
  <c r="BF314" i="9"/>
  <c r="BJ333" i="9"/>
  <c r="AV328" i="9"/>
  <c r="AV312" i="9"/>
  <c r="AO331" i="9"/>
  <c r="AO315" i="9"/>
  <c r="G10" i="2"/>
  <c r="G10" i="9"/>
  <c r="AU327" i="9"/>
  <c r="AU311" i="9"/>
  <c r="BX264" i="9"/>
  <c r="BC332" i="9"/>
  <c r="BX283" i="9"/>
  <c r="BX299" i="9" s="1"/>
  <c r="AV323" i="9"/>
  <c r="AV307" i="9"/>
  <c r="AU315" i="9"/>
  <c r="AU331" i="9"/>
  <c r="AU314" i="9"/>
  <c r="AU330" i="9"/>
  <c r="AV313" i="9"/>
  <c r="AV329" i="9"/>
  <c r="W416" i="9"/>
  <c r="BD330" i="9"/>
  <c r="BV280" i="9"/>
  <c r="BV296" i="9" s="1"/>
  <c r="AU316" i="9"/>
  <c r="N9" i="9"/>
  <c r="AK60" i="9"/>
  <c r="J9" i="9"/>
  <c r="AU328" i="9"/>
  <c r="AV311" i="9"/>
  <c r="AV327" i="9"/>
  <c r="BE332" i="9"/>
  <c r="BJ324" i="9"/>
  <c r="BJ373" i="9" s="1"/>
  <c r="AV332" i="9"/>
  <c r="AV316" i="9"/>
  <c r="AV326" i="9"/>
  <c r="AV310" i="9"/>
  <c r="AE411" i="9"/>
  <c r="BG311" i="9"/>
  <c r="BG327" i="9"/>
  <c r="BW284" i="9"/>
  <c r="BW300" i="9" s="1"/>
  <c r="BW268" i="9"/>
  <c r="BH314" i="9"/>
  <c r="BH330" i="9"/>
  <c r="BK314" i="9"/>
  <c r="BK330" i="9"/>
  <c r="BY269" i="9"/>
  <c r="BY285" i="9"/>
  <c r="BY301" i="9" s="1"/>
  <c r="BP269" i="9"/>
  <c r="BP285" i="9"/>
  <c r="BP301" i="9" s="1"/>
  <c r="BW282" i="9"/>
  <c r="BW298" i="9" s="1"/>
  <c r="BW266" i="9"/>
  <c r="BZ267" i="9"/>
  <c r="BZ283" i="9"/>
  <c r="BZ299" i="9" s="1"/>
  <c r="BK307" i="9"/>
  <c r="BK323" i="9"/>
  <c r="BA317" i="9"/>
  <c r="BA333" i="9"/>
  <c r="BD317" i="9"/>
  <c r="BY280" i="9"/>
  <c r="BY296" i="9" s="1"/>
  <c r="BY264" i="9"/>
  <c r="Y349" i="9"/>
  <c r="Y366" i="9" s="1"/>
  <c r="AE345" i="9"/>
  <c r="AE362" i="9" s="1"/>
  <c r="AT345" i="9"/>
  <c r="AF378" i="9"/>
  <c r="AD342" i="9"/>
  <c r="AD359" i="9" s="1"/>
  <c r="AE382" i="9"/>
  <c r="BE330" i="9"/>
  <c r="BE314" i="9"/>
  <c r="BI331" i="9"/>
  <c r="BI315" i="9"/>
  <c r="BS283" i="9"/>
  <c r="BS299" i="9" s="1"/>
  <c r="BS267" i="9"/>
  <c r="BE316" i="9"/>
  <c r="BR284" i="9"/>
  <c r="BR300" i="9" s="1"/>
  <c r="BD331" i="9"/>
  <c r="BD315" i="9"/>
  <c r="H10" i="2"/>
  <c r="H10" i="9"/>
  <c r="BC331" i="9"/>
  <c r="BC315" i="9"/>
  <c r="BS282" i="9"/>
  <c r="BS298" i="9" s="1"/>
  <c r="BS266" i="9"/>
  <c r="BR283" i="9"/>
  <c r="BR299" i="9" s="1"/>
  <c r="BR267" i="9"/>
  <c r="BX265" i="9"/>
  <c r="BX281" i="9"/>
  <c r="BX297" i="9" s="1"/>
  <c r="BV269" i="9"/>
  <c r="BV285" i="9"/>
  <c r="BV301" i="9" s="1"/>
  <c r="BS268" i="9"/>
  <c r="BS284" i="9"/>
  <c r="BS300" i="9" s="1"/>
  <c r="BI325" i="9"/>
  <c r="BK310" i="9"/>
  <c r="BK326" i="9"/>
  <c r="BE313" i="9"/>
  <c r="BJ330" i="9"/>
  <c r="BJ314" i="9"/>
  <c r="BK316" i="9"/>
  <c r="BK332" i="9"/>
  <c r="BF313" i="9"/>
  <c r="BF329" i="9"/>
  <c r="BZ280" i="9"/>
  <c r="BZ296" i="9" s="1"/>
  <c r="BZ264" i="9"/>
  <c r="BZ266" i="9"/>
  <c r="BZ282" i="9"/>
  <c r="BZ298" i="9" s="1"/>
  <c r="BZ284" i="9"/>
  <c r="BZ300" i="9" s="1"/>
  <c r="BZ268" i="9"/>
  <c r="BY283" i="9"/>
  <c r="BY299" i="9" s="1"/>
  <c r="BY267" i="9"/>
  <c r="BU285" i="9"/>
  <c r="BU301" i="9" s="1"/>
  <c r="BU269" i="9"/>
  <c r="BX268" i="9"/>
  <c r="BX284" i="9"/>
  <c r="BX300" i="9" s="1"/>
  <c r="BY276" i="9"/>
  <c r="BY292" i="9" s="1"/>
  <c r="BY260" i="9"/>
  <c r="BZ285" i="9"/>
  <c r="BZ301" i="9" s="1"/>
  <c r="BZ269" i="9"/>
  <c r="BH317" i="9"/>
  <c r="BH333" i="9"/>
  <c r="BB333" i="9"/>
  <c r="BB317" i="9"/>
  <c r="BG331" i="9"/>
  <c r="BG315" i="9"/>
  <c r="BG317" i="9"/>
  <c r="BG333" i="9"/>
  <c r="AD349" i="9"/>
  <c r="AD366" i="9" s="1"/>
  <c r="AE408" i="9"/>
  <c r="AN382" i="9"/>
  <c r="BD316" i="9"/>
  <c r="BD332" i="9"/>
  <c r="CM254" i="9"/>
  <c r="CN255" i="9"/>
  <c r="CF255" i="9"/>
  <c r="CN250" i="9"/>
  <c r="CG254" i="9"/>
  <c r="CO248" i="9"/>
  <c r="CK253" i="9"/>
  <c r="CM249" i="9"/>
  <c r="CH253" i="9"/>
  <c r="CJ254" i="9"/>
  <c r="CM255" i="9"/>
  <c r="CE255" i="9"/>
  <c r="P9" i="9"/>
  <c r="CO245" i="9"/>
  <c r="CJ251" i="9"/>
  <c r="CK254" i="9"/>
  <c r="CL249" i="9"/>
  <c r="CO253" i="9"/>
  <c r="CI250" i="9"/>
  <c r="CL253" i="9"/>
  <c r="CK252" i="9"/>
  <c r="CL255" i="9"/>
  <c r="CD255" i="9"/>
  <c r="Q187" i="9"/>
  <c r="L9" i="9"/>
  <c r="CM247" i="9"/>
  <c r="CM251" i="9"/>
  <c r="CN254" i="9"/>
  <c r="CO250" i="9"/>
  <c r="CH254" i="9"/>
  <c r="CL250" i="9"/>
  <c r="CE254" i="9"/>
  <c r="CG252" i="9"/>
  <c r="CK255" i="9"/>
  <c r="AM60" i="9"/>
  <c r="CK248" i="9"/>
  <c r="CH252" i="9"/>
  <c r="CK251" i="9"/>
  <c r="CL254" i="9"/>
  <c r="CH251" i="9"/>
  <c r="CI254" i="9"/>
  <c r="CI251" i="9"/>
  <c r="CJ255" i="9"/>
  <c r="CN248" i="9"/>
  <c r="CL252" i="9"/>
  <c r="CN251" i="9"/>
  <c r="CO254" i="9"/>
  <c r="CL251" i="9"/>
  <c r="CH255" i="9"/>
  <c r="CO249" i="9"/>
  <c r="CJ253" i="9"/>
  <c r="CM246" i="9"/>
  <c r="CM252" i="9"/>
  <c r="CM248" i="9"/>
  <c r="CJ252" i="9"/>
  <c r="CO255" i="9"/>
  <c r="CG255" i="9"/>
  <c r="CK250" i="9"/>
  <c r="CN253" i="9"/>
  <c r="CL248" i="9"/>
  <c r="CG253" i="9"/>
  <c r="CJ249" i="9"/>
  <c r="CN252" i="9"/>
  <c r="CI255" i="9"/>
  <c r="CI252" i="9"/>
  <c r="CN247" i="9"/>
  <c r="CO251" i="9"/>
  <c r="CL247" i="9"/>
  <c r="CK249" i="9"/>
  <c r="CO244" i="9"/>
  <c r="CF253" i="9"/>
  <c r="CM253" i="9"/>
  <c r="CM250" i="9"/>
  <c r="CF254" i="9"/>
  <c r="CN245" i="9"/>
  <c r="CN249" i="9"/>
  <c r="CO247" i="9"/>
  <c r="CI253" i="9"/>
  <c r="CO252" i="9"/>
  <c r="CJ250" i="9"/>
  <c r="BE331" i="9"/>
  <c r="BE315" i="9"/>
  <c r="BJ316" i="9"/>
  <c r="BJ332" i="9"/>
  <c r="CD240" i="9"/>
  <c r="CK235" i="9"/>
  <c r="CK233" i="9"/>
  <c r="CI235" i="9"/>
  <c r="CG237" i="9"/>
  <c r="CL239" i="9"/>
  <c r="CM238" i="9"/>
  <c r="CK240" i="9"/>
  <c r="K9" i="9"/>
  <c r="CN232" i="9"/>
  <c r="CJ237" i="9"/>
  <c r="CI237" i="9"/>
  <c r="CJ238" i="9"/>
  <c r="CO239" i="9"/>
  <c r="CH238" i="9"/>
  <c r="CM239" i="9"/>
  <c r="CH236" i="9"/>
  <c r="CL233" i="9"/>
  <c r="CG240" i="9"/>
  <c r="CO233" i="9"/>
  <c r="CO232" i="9"/>
  <c r="CM235" i="9"/>
  <c r="CL235" i="9"/>
  <c r="CH239" i="9"/>
  <c r="CN237" i="9"/>
  <c r="CH237" i="9"/>
  <c r="CK237" i="9"/>
  <c r="CF239" i="9"/>
  <c r="CO240" i="9"/>
  <c r="CI236" i="9"/>
  <c r="CM233" i="9"/>
  <c r="CO235" i="9"/>
  <c r="CN235" i="9"/>
  <c r="CN238" i="9"/>
  <c r="CL238" i="9"/>
  <c r="AL60" i="9"/>
  <c r="CN240" i="9"/>
  <c r="CM240" i="9"/>
  <c r="CN234" i="9"/>
  <c r="CM234" i="9"/>
  <c r="CN233" i="9"/>
  <c r="CM236" i="9"/>
  <c r="CG238" i="9"/>
  <c r="CM237" i="9"/>
  <c r="CO237" i="9"/>
  <c r="CJ239" i="9"/>
  <c r="CH240" i="9"/>
  <c r="CM232" i="9"/>
  <c r="CL232" i="9"/>
  <c r="CJ235" i="9"/>
  <c r="CL234" i="9"/>
  <c r="O9" i="9"/>
  <c r="CO238" i="9"/>
  <c r="CI238" i="9"/>
  <c r="CN239" i="9"/>
  <c r="CF240" i="9"/>
  <c r="CE240" i="9"/>
  <c r="CJ234" i="9"/>
  <c r="CO230" i="9"/>
  <c r="CN230" i="9"/>
  <c r="CO234" i="9"/>
  <c r="CO236" i="9"/>
  <c r="CN236" i="9"/>
  <c r="CF238" i="9"/>
  <c r="CK239" i="9"/>
  <c r="CI239" i="9"/>
  <c r="CK234" i="9"/>
  <c r="CE239" i="9"/>
  <c r="CM231" i="9"/>
  <c r="CK236" i="9"/>
  <c r="CO229" i="9"/>
  <c r="CJ236" i="9"/>
  <c r="CJ240" i="9"/>
  <c r="CK238" i="9"/>
  <c r="CI240" i="9"/>
  <c r="CG239" i="9"/>
  <c r="CL237" i="9"/>
  <c r="CL240" i="9"/>
  <c r="CL225" i="9"/>
  <c r="CI220" i="9"/>
  <c r="CM218" i="9"/>
  <c r="CN221" i="9"/>
  <c r="CI223" i="9"/>
  <c r="CN222" i="9"/>
  <c r="CN218" i="9"/>
  <c r="CN224" i="9"/>
  <c r="CE225" i="9"/>
  <c r="CK224" i="9"/>
  <c r="CG222" i="9"/>
  <c r="CN217" i="9"/>
  <c r="CN278" i="9" s="1"/>
  <c r="CN223" i="9"/>
  <c r="CO225" i="9"/>
  <c r="CI222" i="9"/>
  <c r="CM220" i="9"/>
  <c r="CL219" i="9"/>
  <c r="CO219" i="9"/>
  <c r="CI221" i="9"/>
  <c r="CM224" i="9"/>
  <c r="CO221" i="9"/>
  <c r="CI225" i="9"/>
  <c r="CH225" i="9"/>
  <c r="CD225" i="9"/>
  <c r="CL222" i="9"/>
  <c r="CH221" i="9"/>
  <c r="CM221" i="9"/>
  <c r="CM217" i="9"/>
  <c r="CN219" i="9"/>
  <c r="CN215" i="9"/>
  <c r="CG223" i="9"/>
  <c r="CL218" i="9"/>
  <c r="CN225" i="9"/>
  <c r="CG224" i="9"/>
  <c r="CO220" i="9"/>
  <c r="CL221" i="9"/>
  <c r="CK220" i="9"/>
  <c r="CL223" i="9"/>
  <c r="CJ225" i="9"/>
  <c r="CL224" i="9"/>
  <c r="CJ221" i="9"/>
  <c r="CH222" i="9"/>
  <c r="CK219" i="9"/>
  <c r="CM225" i="9"/>
  <c r="CO223" i="9"/>
  <c r="CK221" i="9"/>
  <c r="CM219" i="9"/>
  <c r="CO218" i="9"/>
  <c r="CM216" i="9"/>
  <c r="CJ220" i="9"/>
  <c r="CJ222" i="9"/>
  <c r="CK222" i="9"/>
  <c r="CO214" i="9"/>
  <c r="CH224" i="9"/>
  <c r="CL220" i="9"/>
  <c r="CN220" i="9"/>
  <c r="CO222" i="9"/>
  <c r="CL217" i="9"/>
  <c r="CO217" i="9"/>
  <c r="CJ219" i="9"/>
  <c r="CK225" i="9"/>
  <c r="CM223" i="9"/>
  <c r="CM222" i="9"/>
  <c r="CI224" i="9"/>
  <c r="CF223" i="9"/>
  <c r="CJ224" i="9"/>
  <c r="CG225" i="9"/>
  <c r="CJ223" i="9"/>
  <c r="CL236" i="9"/>
  <c r="CO215" i="9"/>
  <c r="CE224" i="9"/>
  <c r="CK223" i="9"/>
  <c r="CK218" i="9"/>
  <c r="CH223" i="9"/>
  <c r="CF225" i="9"/>
  <c r="CF224" i="9"/>
  <c r="CO224" i="9"/>
  <c r="BH315" i="9"/>
  <c r="BH331" i="9"/>
  <c r="BV268" i="9"/>
  <c r="BV284" i="9"/>
  <c r="BV300" i="9" s="1"/>
  <c r="BQ268" i="9"/>
  <c r="BQ284" i="9"/>
  <c r="BQ300" i="9" s="1"/>
  <c r="BX277" i="9"/>
  <c r="BX293" i="9" s="1"/>
  <c r="BX261" i="9"/>
  <c r="BW262" i="9"/>
  <c r="BW278" i="9"/>
  <c r="BW294" i="9" s="1"/>
  <c r="BZ259" i="9"/>
  <c r="BZ275" i="9"/>
  <c r="BZ291" i="9" s="1"/>
  <c r="BZ265" i="9"/>
  <c r="BZ281" i="9"/>
  <c r="BZ297" i="9" s="1"/>
  <c r="BW280" i="9"/>
  <c r="BW296" i="9" s="1"/>
  <c r="BW264" i="9"/>
  <c r="BZ260" i="9"/>
  <c r="BZ276" i="9"/>
  <c r="BZ292" i="9" s="1"/>
  <c r="BI311" i="9"/>
  <c r="BI327" i="9"/>
  <c r="BD314" i="9"/>
  <c r="BF315" i="9"/>
  <c r="BF331" i="9"/>
  <c r="BC316" i="9"/>
  <c r="BX269" i="9"/>
  <c r="I10" i="2"/>
  <c r="I10" i="9"/>
  <c r="BJ329" i="9"/>
  <c r="BJ313" i="9"/>
  <c r="BT266" i="9"/>
  <c r="BT282" i="9"/>
  <c r="BT298" i="9" s="1"/>
  <c r="BY281" i="9"/>
  <c r="BY297" i="9" s="1"/>
  <c r="BY265" i="9"/>
  <c r="BV265" i="9"/>
  <c r="BV281" i="9"/>
  <c r="BV297" i="9" s="1"/>
  <c r="BY279" i="9"/>
  <c r="BY295" i="9" s="1"/>
  <c r="BY263" i="9"/>
  <c r="BU267" i="9"/>
  <c r="BU283" i="9"/>
  <c r="BU299" i="9" s="1"/>
  <c r="BU266" i="9"/>
  <c r="BU282" i="9"/>
  <c r="BU298" i="9" s="1"/>
  <c r="BY284" i="9"/>
  <c r="BY300" i="9" s="1"/>
  <c r="BY268" i="9"/>
  <c r="BZ263" i="9"/>
  <c r="BZ279" i="9"/>
  <c r="BZ295" i="9" s="1"/>
  <c r="BY278" i="9"/>
  <c r="BY294" i="9" s="1"/>
  <c r="BY262" i="9"/>
  <c r="BF333" i="9"/>
  <c r="BF317" i="9"/>
  <c r="BE333" i="9"/>
  <c r="BE317" i="9"/>
  <c r="BI312" i="9"/>
  <c r="BI328" i="9"/>
  <c r="BB332" i="9"/>
  <c r="BB316" i="9"/>
  <c r="BJ315" i="9"/>
  <c r="BH332" i="9"/>
  <c r="BH316" i="9"/>
  <c r="BZ278" i="9"/>
  <c r="BZ294" i="9" s="1"/>
  <c r="BZ262" i="9"/>
  <c r="BK329" i="9"/>
  <c r="BK313" i="9"/>
  <c r="BT281" i="9"/>
  <c r="BT297" i="9" s="1"/>
  <c r="BT265" i="9"/>
  <c r="BC317" i="9"/>
  <c r="BC333" i="9"/>
  <c r="BG312" i="9"/>
  <c r="BH312" i="9"/>
  <c r="BH328" i="9"/>
  <c r="BX279" i="9"/>
  <c r="BX295" i="9" s="1"/>
  <c r="BX263" i="9"/>
  <c r="BV267" i="9"/>
  <c r="BV283" i="9"/>
  <c r="BV299" i="9" s="1"/>
  <c r="BY266" i="9"/>
  <c r="BY282" i="9"/>
  <c r="BY298" i="9" s="1"/>
  <c r="BT283" i="9"/>
  <c r="BT299" i="9" s="1"/>
  <c r="BT267" i="9"/>
  <c r="BK328" i="9"/>
  <c r="BK312" i="9"/>
  <c r="BK331" i="9"/>
  <c r="BK315" i="9"/>
  <c r="BK333" i="9"/>
  <c r="BJ327" i="9"/>
  <c r="BJ311" i="9"/>
  <c r="BU284" i="9"/>
  <c r="BU300" i="9" s="1"/>
  <c r="BU268" i="9"/>
  <c r="AC345" i="9"/>
  <c r="AC362" i="9" s="1"/>
  <c r="BH313" i="9"/>
  <c r="BH329" i="9"/>
  <c r="BU264" i="9"/>
  <c r="BU280" i="9"/>
  <c r="BU296" i="9" s="1"/>
  <c r="BI317" i="9"/>
  <c r="BI333" i="9"/>
  <c r="BI316" i="9"/>
  <c r="BT284" i="9"/>
  <c r="BT300" i="9" s="1"/>
  <c r="BT268" i="9"/>
  <c r="BW263" i="9"/>
  <c r="BW279" i="9"/>
  <c r="BW295" i="9" s="1"/>
  <c r="BT285" i="9"/>
  <c r="BT301" i="9" s="1"/>
  <c r="BT269" i="9"/>
  <c r="BQ269" i="9"/>
  <c r="BQ285" i="9"/>
  <c r="BQ301" i="9" s="1"/>
  <c r="BF332" i="9"/>
  <c r="BF316" i="9"/>
  <c r="BS269" i="9"/>
  <c r="BS285" i="9"/>
  <c r="BS301" i="9" s="1"/>
  <c r="BG316" i="9"/>
  <c r="BG332" i="9"/>
  <c r="BI326" i="9"/>
  <c r="BI310" i="9"/>
  <c r="BI313" i="9"/>
  <c r="BH310" i="9"/>
  <c r="BR269" i="9"/>
  <c r="BK324" i="9"/>
  <c r="BV279" i="9"/>
  <c r="BV295" i="9" s="1"/>
  <c r="BV263" i="9"/>
  <c r="BX280" i="9"/>
  <c r="BX296" i="9" s="1"/>
  <c r="BF330" i="9"/>
  <c r="BJ317" i="9"/>
  <c r="BW281" i="9"/>
  <c r="BW297" i="9" s="1"/>
  <c r="BW265" i="9"/>
  <c r="BW267" i="9"/>
  <c r="BW283" i="9"/>
  <c r="BW299" i="9" s="1"/>
  <c r="BX278" i="9"/>
  <c r="BX294" i="9" s="1"/>
  <c r="BX262" i="9"/>
  <c r="BX282" i="9"/>
  <c r="BX298" i="9" s="1"/>
  <c r="BX266" i="9"/>
  <c r="BF328" i="9"/>
  <c r="BF312" i="9"/>
  <c r="BI314" i="9"/>
  <c r="BI330" i="9"/>
  <c r="BH311" i="9"/>
  <c r="BH327" i="9"/>
  <c r="AT344" i="9"/>
  <c r="AT377" i="9"/>
  <c r="AD346" i="9"/>
  <c r="AD363" i="9" s="1"/>
  <c r="AD379" i="9"/>
  <c r="AD412" i="9"/>
  <c r="AT412" i="9"/>
  <c r="AT379" i="9"/>
  <c r="AT346" i="9"/>
  <c r="AC347" i="9"/>
  <c r="AC364" i="9" s="1"/>
  <c r="AC380" i="9"/>
  <c r="AC413" i="9"/>
  <c r="AB379" i="9"/>
  <c r="AB412" i="9"/>
  <c r="AB346" i="9"/>
  <c r="AB363" i="9" s="1"/>
  <c r="Z416" i="9"/>
  <c r="Z350" i="9"/>
  <c r="Z383" i="9"/>
  <c r="AC381" i="9"/>
  <c r="AC348" i="9"/>
  <c r="AC365" i="9" s="1"/>
  <c r="AC414" i="9"/>
  <c r="AT375" i="9"/>
  <c r="AT342" i="9"/>
  <c r="AD410" i="9"/>
  <c r="AD377" i="9"/>
  <c r="AD344" i="9"/>
  <c r="AD361" i="9" s="1"/>
  <c r="AB345" i="9"/>
  <c r="AB362" i="9" s="1"/>
  <c r="AB378" i="9"/>
  <c r="AB411" i="9"/>
  <c r="AT409" i="9"/>
  <c r="AT376" i="9"/>
  <c r="AT343" i="9"/>
  <c r="AB414" i="9"/>
  <c r="AB381" i="9"/>
  <c r="AB348" i="9"/>
  <c r="AB365" i="9" s="1"/>
  <c r="AB344" i="9"/>
  <c r="AB361" i="9" s="1"/>
  <c r="AB410" i="9"/>
  <c r="AB377" i="9"/>
  <c r="AB382" i="9"/>
  <c r="AB349" i="9"/>
  <c r="AB366" i="9" s="1"/>
  <c r="AB415" i="9"/>
  <c r="W350" i="9"/>
  <c r="W383" i="9"/>
  <c r="AE349" i="9"/>
  <c r="AE366" i="9" s="1"/>
  <c r="AC379" i="9"/>
  <c r="AC346" i="9"/>
  <c r="AC363" i="9" s="1"/>
  <c r="AC412" i="9"/>
  <c r="Y382" i="9"/>
  <c r="Y415" i="9"/>
  <c r="AA350" i="9"/>
  <c r="AA383" i="9"/>
  <c r="AA416" i="9"/>
  <c r="AF381" i="9"/>
  <c r="AF414" i="9"/>
  <c r="AR346" i="9"/>
  <c r="AF379" i="9"/>
  <c r="AF412" i="9"/>
  <c r="AR414" i="9"/>
  <c r="AR381" i="9"/>
  <c r="AR348" i="9"/>
  <c r="AE344" i="9"/>
  <c r="AE361" i="9" s="1"/>
  <c r="AE410" i="9"/>
  <c r="AE377" i="9"/>
  <c r="AB383" i="9"/>
  <c r="AB350" i="9"/>
  <c r="AB416" i="9"/>
  <c r="AA415" i="9"/>
  <c r="AA349" i="9"/>
  <c r="AA366" i="9" s="1"/>
  <c r="AA382" i="9"/>
  <c r="AD350" i="9"/>
  <c r="AD416" i="9"/>
  <c r="AD383" i="9"/>
  <c r="AD345" i="9"/>
  <c r="AD362" i="9" s="1"/>
  <c r="AD378" i="9"/>
  <c r="AD411" i="9"/>
  <c r="AE407" i="9"/>
  <c r="AE374" i="9"/>
  <c r="AE341" i="9"/>
  <c r="AE358" i="9" s="1"/>
  <c r="AF411" i="9"/>
  <c r="AR379" i="9"/>
  <c r="AC409" i="9"/>
  <c r="AC343" i="9"/>
  <c r="AC360" i="9" s="1"/>
  <c r="AC376" i="9"/>
  <c r="Y348" i="9"/>
  <c r="Y365" i="9" s="1"/>
  <c r="Y414" i="9"/>
  <c r="Y381" i="9"/>
  <c r="Z412" i="9"/>
  <c r="Z346" i="9"/>
  <c r="Z363" i="9" s="1"/>
  <c r="Z379" i="9"/>
  <c r="AE413" i="9"/>
  <c r="AE380" i="9"/>
  <c r="AE347" i="9"/>
  <c r="AE364" i="9" s="1"/>
  <c r="AF415" i="9"/>
  <c r="AF382" i="9"/>
  <c r="AN348" i="9"/>
  <c r="AN381" i="9"/>
  <c r="AN414" i="9"/>
  <c r="W382" i="9"/>
  <c r="W415" i="9"/>
  <c r="W349" i="9"/>
  <c r="W366" i="9" s="1"/>
  <c r="AF373" i="9"/>
  <c r="AC377" i="9"/>
  <c r="AC410" i="9"/>
  <c r="AC344" i="9"/>
  <c r="AC361" i="9" s="1"/>
  <c r="AF408" i="9"/>
  <c r="AF375" i="9"/>
  <c r="AT411" i="9"/>
  <c r="AT378" i="9"/>
  <c r="AA380" i="9"/>
  <c r="AA413" i="9"/>
  <c r="AA347" i="9"/>
  <c r="AA364" i="9" s="1"/>
  <c r="AF377" i="9"/>
  <c r="AF416" i="9"/>
  <c r="AF383" i="9"/>
  <c r="AC383" i="9"/>
  <c r="AC416" i="9"/>
  <c r="AC350" i="9"/>
  <c r="AC382" i="9"/>
  <c r="AC415" i="9"/>
  <c r="AC349" i="9"/>
  <c r="AC366" i="9" s="1"/>
  <c r="AN349" i="9"/>
  <c r="AN415" i="9"/>
  <c r="AD375" i="9"/>
  <c r="AD408" i="9"/>
  <c r="AE379" i="9"/>
  <c r="AE346" i="9"/>
  <c r="AE363" i="9" s="1"/>
  <c r="AE412" i="9"/>
  <c r="V350" i="9"/>
  <c r="V383" i="9"/>
  <c r="V416" i="9"/>
  <c r="Z347" i="9"/>
  <c r="Z364" i="9" s="1"/>
  <c r="Z380" i="9"/>
  <c r="Z413" i="9"/>
  <c r="AS345" i="9"/>
  <c r="AA414" i="9"/>
  <c r="AA381" i="9"/>
  <c r="AA348" i="9"/>
  <c r="AA365" i="9" s="1"/>
  <c r="AD415" i="9"/>
  <c r="AD382" i="9"/>
  <c r="AE375" i="9"/>
  <c r="AC378" i="9"/>
  <c r="AD381" i="9"/>
  <c r="AD348" i="9"/>
  <c r="AD365" i="9" s="1"/>
  <c r="AB380" i="9"/>
  <c r="AB347" i="9"/>
  <c r="AB364" i="9" s="1"/>
  <c r="AB413" i="9"/>
  <c r="Y350" i="9"/>
  <c r="Y383" i="9"/>
  <c r="Y416" i="9"/>
  <c r="Z381" i="9"/>
  <c r="Z348" i="9"/>
  <c r="Z365" i="9" s="1"/>
  <c r="Z414" i="9"/>
  <c r="AT410" i="9"/>
  <c r="AF409" i="9"/>
  <c r="AF376" i="9"/>
  <c r="X349" i="9"/>
  <c r="X366" i="9" s="1"/>
  <c r="X415" i="9"/>
  <c r="X382" i="9"/>
  <c r="AT413" i="9"/>
  <c r="AT347" i="9"/>
  <c r="AT380" i="9"/>
  <c r="Y413" i="9"/>
  <c r="Y380" i="9"/>
  <c r="Y347" i="9"/>
  <c r="Y364" i="9" s="1"/>
  <c r="X416" i="9"/>
  <c r="X383" i="9"/>
  <c r="X350" i="9"/>
  <c r="AE350" i="9"/>
  <c r="AE383" i="9"/>
  <c r="AE416" i="9"/>
  <c r="AD380" i="9"/>
  <c r="AD413" i="9"/>
  <c r="AD347" i="9"/>
  <c r="AD364" i="9" s="1"/>
  <c r="AC411" i="9"/>
  <c r="AD414" i="9"/>
  <c r="AE409" i="9"/>
  <c r="AE376" i="9"/>
  <c r="AE343" i="9"/>
  <c r="AE360" i="9" s="1"/>
  <c r="AF380" i="9"/>
  <c r="AF413" i="9"/>
  <c r="AA412" i="9"/>
  <c r="AA346" i="9"/>
  <c r="AA363" i="9" s="1"/>
  <c r="AA379" i="9"/>
  <c r="AN413" i="9" l="1"/>
  <c r="BJ377" i="9"/>
  <c r="AP382" i="9"/>
  <c r="AP349" i="9"/>
  <c r="AS378" i="9"/>
  <c r="AS379" i="9"/>
  <c r="AM348" i="9"/>
  <c r="AO412" i="9"/>
  <c r="AS412" i="9"/>
  <c r="AS408" i="9"/>
  <c r="AS375" i="9"/>
  <c r="AQ345" i="9"/>
  <c r="AQ411" i="9"/>
  <c r="AM414" i="9"/>
  <c r="AO379" i="9"/>
  <c r="AQ412" i="9"/>
  <c r="AP411" i="9"/>
  <c r="AN347" i="9"/>
  <c r="AT381" i="9"/>
  <c r="AP378" i="9"/>
  <c r="CS212" i="9"/>
  <c r="BO227" i="9"/>
  <c r="BO242" i="9" s="1"/>
  <c r="BO257" i="9" s="1"/>
  <c r="BO273" i="9" s="1"/>
  <c r="BO289" i="9" s="1"/>
  <c r="BO305" i="9" s="1"/>
  <c r="BO321" i="9" s="1"/>
  <c r="CD227" i="9"/>
  <c r="CD242" i="9" s="1"/>
  <c r="CD257" i="9" s="1"/>
  <c r="CD273" i="9" s="1"/>
  <c r="CD289" i="9" s="1"/>
  <c r="CD305" i="9" s="1"/>
  <c r="CD321" i="9" s="1"/>
  <c r="DH212" i="9"/>
  <c r="AQ414" i="9"/>
  <c r="AP414" i="9"/>
  <c r="AT341" i="9"/>
  <c r="AS415" i="9"/>
  <c r="AT348" i="9"/>
  <c r="AQ377" i="9"/>
  <c r="AQ381" i="9"/>
  <c r="BG411" i="9"/>
  <c r="BV312" i="9"/>
  <c r="BG379" i="9"/>
  <c r="AP412" i="9"/>
  <c r="BG346" i="9"/>
  <c r="AP379" i="9"/>
  <c r="AO381" i="9"/>
  <c r="AS382" i="9"/>
  <c r="AT374" i="9"/>
  <c r="AS347" i="9"/>
  <c r="AR377" i="9"/>
  <c r="AR409" i="9"/>
  <c r="AP381" i="9"/>
  <c r="BI374" i="9"/>
  <c r="AR344" i="9"/>
  <c r="AO382" i="9"/>
  <c r="AQ344" i="9"/>
  <c r="AR343" i="9"/>
  <c r="AO414" i="9"/>
  <c r="AR380" i="9"/>
  <c r="AO349" i="9"/>
  <c r="BX331" i="9"/>
  <c r="BX312" i="9"/>
  <c r="BW317" i="9"/>
  <c r="BV314" i="9"/>
  <c r="BU313" i="9"/>
  <c r="AS376" i="9"/>
  <c r="AS413" i="9"/>
  <c r="BK415" i="9"/>
  <c r="AS409" i="9"/>
  <c r="AR347" i="9"/>
  <c r="BW333" i="9"/>
  <c r="BR332" i="9"/>
  <c r="AU410" i="9"/>
  <c r="U152" i="2"/>
  <c r="U167" i="2" s="1"/>
  <c r="U182" i="2" s="1"/>
  <c r="U197" i="2" s="1"/>
  <c r="U212" i="2" s="1"/>
  <c r="AL137" i="2"/>
  <c r="AR345" i="9"/>
  <c r="AR411" i="9"/>
  <c r="AP380" i="9"/>
  <c r="BJ375" i="9"/>
  <c r="D39" i="1"/>
  <c r="BQ16" i="1"/>
  <c r="AQ382" i="9"/>
  <c r="AQ415" i="9"/>
  <c r="AV415" i="9"/>
  <c r="F37" i="2"/>
  <c r="F19" i="1"/>
  <c r="BK376" i="9"/>
  <c r="AU381" i="9"/>
  <c r="AQ413" i="9"/>
  <c r="AM137" i="2"/>
  <c r="V152" i="2"/>
  <c r="V167" i="2" s="1"/>
  <c r="V182" i="2" s="1"/>
  <c r="V197" i="2" s="1"/>
  <c r="V212" i="2" s="1"/>
  <c r="BL228" i="2"/>
  <c r="BL243" i="2" s="1"/>
  <c r="BL258" i="2" s="1"/>
  <c r="BL273" i="2" s="1"/>
  <c r="BL288" i="2" s="1"/>
  <c r="BL303" i="2" s="1"/>
  <c r="BL318" i="2" s="1"/>
  <c r="BL333" i="2" s="1"/>
  <c r="CP213" i="2"/>
  <c r="CP228" i="2" s="1"/>
  <c r="CP243" i="2" s="1"/>
  <c r="CP258" i="2" s="1"/>
  <c r="CP273" i="2" s="1"/>
  <c r="CP288" i="2" s="1"/>
  <c r="CP303" i="2" s="1"/>
  <c r="CP318" i="2" s="1"/>
  <c r="CP333" i="2" s="1"/>
  <c r="G21" i="2"/>
  <c r="X47" i="2"/>
  <c r="X62" i="2" s="1"/>
  <c r="X77" i="2" s="1"/>
  <c r="X92" i="2" s="1"/>
  <c r="X107" i="2" s="1"/>
  <c r="X122" i="2" s="1"/>
  <c r="W137" i="2"/>
  <c r="AN122" i="2"/>
  <c r="CA228" i="2"/>
  <c r="CA243" i="2" s="1"/>
  <c r="CA258" i="2" s="1"/>
  <c r="CA273" i="2" s="1"/>
  <c r="CA288" i="2" s="1"/>
  <c r="CA303" i="2" s="1"/>
  <c r="CA318" i="2" s="1"/>
  <c r="CA333" i="2" s="1"/>
  <c r="DE213" i="2"/>
  <c r="DE228" i="2" s="1"/>
  <c r="DE243" i="2" s="1"/>
  <c r="DE258" i="2" s="1"/>
  <c r="DE273" i="2" s="1"/>
  <c r="DE288" i="2" s="1"/>
  <c r="DE303" i="2" s="1"/>
  <c r="DE318" i="2" s="1"/>
  <c r="DE333" i="2" s="1"/>
  <c r="Y17" i="2"/>
  <c r="Z2" i="2"/>
  <c r="Y32" i="2"/>
  <c r="BR16" i="1"/>
  <c r="E39" i="1"/>
  <c r="T380" i="2"/>
  <c r="T395" i="2" s="1"/>
  <c r="T410" i="2" s="1"/>
  <c r="T426" i="2" s="1"/>
  <c r="T442" i="2" s="1"/>
  <c r="AI364" i="2"/>
  <c r="AP347" i="9"/>
  <c r="AW365" i="2"/>
  <c r="AH381" i="2"/>
  <c r="AH396" i="2" s="1"/>
  <c r="AH411" i="2" s="1"/>
  <c r="CN294" i="9"/>
  <c r="BJ408" i="9"/>
  <c r="CB212" i="2"/>
  <c r="BM212" i="2"/>
  <c r="AX227" i="2"/>
  <c r="AX242" i="2" s="1"/>
  <c r="AX257" i="2" s="1"/>
  <c r="AX272" i="2" s="1"/>
  <c r="AX287" i="2" s="1"/>
  <c r="AX302" i="2" s="1"/>
  <c r="AX317" i="2" s="1"/>
  <c r="AX332" i="2" s="1"/>
  <c r="AQ347" i="9"/>
  <c r="BF412" i="9"/>
  <c r="BU329" i="9"/>
  <c r="AV380" i="9"/>
  <c r="BK406" i="9"/>
  <c r="BJ406" i="9"/>
  <c r="BJ410" i="9"/>
  <c r="BV330" i="9"/>
  <c r="BK343" i="9"/>
  <c r="BY333" i="9"/>
  <c r="AU380" i="9"/>
  <c r="AU411" i="9"/>
  <c r="AU377" i="9"/>
  <c r="AR349" i="9"/>
  <c r="AR415" i="9"/>
  <c r="AR382" i="9"/>
  <c r="BY330" i="9"/>
  <c r="AT415" i="9"/>
  <c r="AT382" i="9"/>
  <c r="AT349" i="9"/>
  <c r="BV311" i="9"/>
  <c r="AV413" i="9"/>
  <c r="AU378" i="9"/>
  <c r="BI341" i="9"/>
  <c r="AV347" i="9"/>
  <c r="BZ317" i="9"/>
  <c r="BR316" i="9"/>
  <c r="AU414" i="9"/>
  <c r="AU379" i="9"/>
  <c r="AU412" i="9"/>
  <c r="AU409" i="9"/>
  <c r="AU376" i="9"/>
  <c r="AO380" i="9"/>
  <c r="AO413" i="9"/>
  <c r="AO347" i="9"/>
  <c r="AU408" i="9"/>
  <c r="AU375" i="9"/>
  <c r="BF379" i="9"/>
  <c r="AV349" i="9"/>
  <c r="AV382" i="9"/>
  <c r="BZ316" i="9"/>
  <c r="AU413" i="9"/>
  <c r="AV379" i="9"/>
  <c r="AV412" i="9"/>
  <c r="AV346" i="9"/>
  <c r="AV408" i="9"/>
  <c r="AV342" i="9"/>
  <c r="AV375" i="9"/>
  <c r="AV339" i="9"/>
  <c r="AV372" i="9"/>
  <c r="AV405" i="9"/>
  <c r="AL382" i="9"/>
  <c r="AL415" i="9"/>
  <c r="AL349" i="9"/>
  <c r="AU382" i="9"/>
  <c r="AU415" i="9"/>
  <c r="BW310" i="9"/>
  <c r="BJ381" i="9"/>
  <c r="AV409" i="9"/>
  <c r="AV376" i="9"/>
  <c r="AV343" i="9"/>
  <c r="AV410" i="9"/>
  <c r="AV377" i="9"/>
  <c r="AV344" i="9"/>
  <c r="CG269" i="9"/>
  <c r="J10" i="9"/>
  <c r="N10" i="9"/>
  <c r="AK61" i="9"/>
  <c r="AV406" i="9"/>
  <c r="AV340" i="9"/>
  <c r="AV373" i="9"/>
  <c r="BI407" i="9"/>
  <c r="AV381" i="9"/>
  <c r="AV348" i="9"/>
  <c r="AV414" i="9"/>
  <c r="AV378" i="9"/>
  <c r="AV345" i="9"/>
  <c r="AV411" i="9"/>
  <c r="G11" i="2"/>
  <c r="G11" i="9"/>
  <c r="AU406" i="9"/>
  <c r="AU373" i="9"/>
  <c r="BV328" i="9"/>
  <c r="BT331" i="9"/>
  <c r="BK408" i="9"/>
  <c r="BX315" i="9"/>
  <c r="AM415" i="9"/>
  <c r="AM349" i="9"/>
  <c r="AM382" i="9"/>
  <c r="BF377" i="9"/>
  <c r="BF344" i="9"/>
  <c r="BF410" i="9"/>
  <c r="BW313" i="9"/>
  <c r="BW329" i="9"/>
  <c r="BT317" i="9"/>
  <c r="BT333" i="9"/>
  <c r="BJ409" i="9"/>
  <c r="BJ376" i="9"/>
  <c r="BF382" i="9"/>
  <c r="BF349" i="9"/>
  <c r="BF415" i="9"/>
  <c r="BY313" i="9"/>
  <c r="BY329" i="9"/>
  <c r="I11" i="9"/>
  <c r="I11" i="2"/>
  <c r="CE285" i="9"/>
  <c r="CE301" i="9" s="1"/>
  <c r="CE269" i="9"/>
  <c r="CM267" i="9"/>
  <c r="CM283" i="9"/>
  <c r="CM299" i="9" s="1"/>
  <c r="CL265" i="9"/>
  <c r="CL281" i="9"/>
  <c r="CL297" i="9" s="1"/>
  <c r="CM280" i="9"/>
  <c r="CM296" i="9" s="1"/>
  <c r="CM264" i="9"/>
  <c r="CG284" i="9"/>
  <c r="CG300" i="9" s="1"/>
  <c r="CG268" i="9"/>
  <c r="CI283" i="9"/>
  <c r="CI299" i="9" s="1"/>
  <c r="CI267" i="9"/>
  <c r="CN263" i="9"/>
  <c r="CN279" i="9"/>
  <c r="CN295" i="9" s="1"/>
  <c r="BH415" i="9"/>
  <c r="BH349" i="9"/>
  <c r="BJ412" i="9"/>
  <c r="BJ379" i="9"/>
  <c r="BC413" i="9"/>
  <c r="BC380" i="9"/>
  <c r="BC347" i="9"/>
  <c r="BE348" i="9"/>
  <c r="BE414" i="9"/>
  <c r="BE381" i="9"/>
  <c r="BD349" i="9"/>
  <c r="BD415" i="9"/>
  <c r="BD382" i="9"/>
  <c r="BG381" i="9"/>
  <c r="BG414" i="9"/>
  <c r="BG348" i="9"/>
  <c r="BI348" i="9"/>
  <c r="BI414" i="9"/>
  <c r="BI381" i="9"/>
  <c r="BH411" i="9"/>
  <c r="BH345" i="9"/>
  <c r="BH378" i="9"/>
  <c r="BT315" i="9"/>
  <c r="BH377" i="9"/>
  <c r="BH410" i="9"/>
  <c r="BH344" i="9"/>
  <c r="BZ310" i="9"/>
  <c r="BZ326" i="9"/>
  <c r="BU314" i="9"/>
  <c r="BU330" i="9"/>
  <c r="BX317" i="9"/>
  <c r="BX333" i="9"/>
  <c r="BZ308" i="9"/>
  <c r="BZ324" i="9"/>
  <c r="BW326" i="9"/>
  <c r="BH347" i="9"/>
  <c r="BH380" i="9"/>
  <c r="BH413" i="9"/>
  <c r="CO260" i="9"/>
  <c r="CO276" i="9"/>
  <c r="CO292" i="9" s="1"/>
  <c r="CM268" i="9"/>
  <c r="CM284" i="9"/>
  <c r="CM300" i="9" s="1"/>
  <c r="CH269" i="9"/>
  <c r="CH285" i="9"/>
  <c r="CH301" i="9" s="1"/>
  <c r="CK266" i="9"/>
  <c r="CK282" i="9"/>
  <c r="CK298" i="9" s="1"/>
  <c r="CL268" i="9"/>
  <c r="CL284" i="9"/>
  <c r="CL300" i="9" s="1"/>
  <c r="CN276" i="9"/>
  <c r="CN292" i="9" s="1"/>
  <c r="CN260" i="9"/>
  <c r="CN267" i="9"/>
  <c r="CN283" i="9"/>
  <c r="CN299" i="9" s="1"/>
  <c r="BJ414" i="9"/>
  <c r="BX332" i="9"/>
  <c r="BX316" i="9"/>
  <c r="BZ314" i="9"/>
  <c r="BZ330" i="9"/>
  <c r="BV333" i="9"/>
  <c r="BV317" i="9"/>
  <c r="BS331" i="9"/>
  <c r="BS315" i="9"/>
  <c r="BZ331" i="9"/>
  <c r="BZ315" i="9"/>
  <c r="BK379" i="9"/>
  <c r="BK346" i="9"/>
  <c r="BK412" i="9"/>
  <c r="BG376" i="9"/>
  <c r="BG409" i="9"/>
  <c r="BG343" i="9"/>
  <c r="BX330" i="9"/>
  <c r="BX314" i="9"/>
  <c r="BR317" i="9"/>
  <c r="BR333" i="9"/>
  <c r="BG410" i="9"/>
  <c r="BG344" i="9"/>
  <c r="BG377" i="9"/>
  <c r="BI377" i="9"/>
  <c r="BI344" i="9"/>
  <c r="BI410" i="9"/>
  <c r="BY326" i="9"/>
  <c r="BY310" i="9"/>
  <c r="BC348" i="9"/>
  <c r="BC381" i="9"/>
  <c r="BC414" i="9"/>
  <c r="BW328" i="9"/>
  <c r="BW312" i="9"/>
  <c r="BX309" i="9"/>
  <c r="BX325" i="9"/>
  <c r="CO285" i="9"/>
  <c r="CO301" i="9" s="1"/>
  <c r="CO269" i="9"/>
  <c r="CO275" i="9"/>
  <c r="CO291" i="9" s="1"/>
  <c r="CO259" i="9"/>
  <c r="CO284" i="9"/>
  <c r="CO300" i="9" s="1"/>
  <c r="CO268" i="9"/>
  <c r="CK281" i="9"/>
  <c r="CK297" i="9" s="1"/>
  <c r="CK265" i="9"/>
  <c r="CN264" i="9"/>
  <c r="CN280" i="9"/>
  <c r="CN296" i="9" s="1"/>
  <c r="CO266" i="9"/>
  <c r="CO282" i="9"/>
  <c r="CO298" i="9" s="1"/>
  <c r="CN268" i="9"/>
  <c r="CN284" i="9"/>
  <c r="CN300" i="9" s="1"/>
  <c r="CI268" i="9"/>
  <c r="CI284" i="9"/>
  <c r="CI300" i="9" s="1"/>
  <c r="BE380" i="9"/>
  <c r="BE347" i="9"/>
  <c r="BE413" i="9"/>
  <c r="BG415" i="9"/>
  <c r="BG349" i="9"/>
  <c r="BG382" i="9"/>
  <c r="BU317" i="9"/>
  <c r="BU333" i="9"/>
  <c r="BZ328" i="9"/>
  <c r="BZ312" i="9"/>
  <c r="BE411" i="9"/>
  <c r="BE345" i="9"/>
  <c r="BE378" i="9"/>
  <c r="O10" i="9"/>
  <c r="CZ238" i="9"/>
  <c r="CW236" i="9"/>
  <c r="AL61" i="9"/>
  <c r="CU239" i="9"/>
  <c r="DB234" i="9"/>
  <c r="CZ234" i="9"/>
  <c r="CZ235" i="9"/>
  <c r="CZ236" i="9"/>
  <c r="CY234" i="9"/>
  <c r="CW239" i="9"/>
  <c r="CU238" i="9"/>
  <c r="CV239" i="9"/>
  <c r="DA237" i="9"/>
  <c r="CX239" i="9"/>
  <c r="DA232" i="9"/>
  <c r="K10" i="9"/>
  <c r="DB231" i="9"/>
  <c r="CW238" i="9"/>
  <c r="DA233" i="9"/>
  <c r="CX237" i="9"/>
  <c r="DD229" i="9"/>
  <c r="DB232" i="9"/>
  <c r="CY238" i="9"/>
  <c r="DB239" i="9"/>
  <c r="CY237" i="9"/>
  <c r="DA238" i="9"/>
  <c r="CW237" i="9"/>
  <c r="CY239" i="9"/>
  <c r="CY236" i="9"/>
  <c r="DB238" i="9"/>
  <c r="DA234" i="9"/>
  <c r="CV238" i="9"/>
  <c r="CT239" i="9"/>
  <c r="DB233" i="9"/>
  <c r="CZ239" i="9"/>
  <c r="CX236" i="9"/>
  <c r="DB236" i="9"/>
  <c r="CZ233" i="9"/>
  <c r="CV237" i="9"/>
  <c r="DA235" i="9"/>
  <c r="CY235" i="9"/>
  <c r="CX235" i="9"/>
  <c r="DB235" i="9"/>
  <c r="CX238" i="9"/>
  <c r="DA239" i="9"/>
  <c r="DB237" i="9"/>
  <c r="DA236" i="9"/>
  <c r="CZ237" i="9"/>
  <c r="DB219" i="9"/>
  <c r="CX220" i="9"/>
  <c r="CW223" i="9"/>
  <c r="CY220" i="9"/>
  <c r="DA223" i="9"/>
  <c r="CY224" i="9"/>
  <c r="DB216" i="9"/>
  <c r="CX221" i="9"/>
  <c r="CW224" i="9"/>
  <c r="CX222" i="9"/>
  <c r="DB220" i="9"/>
  <c r="CY221" i="9"/>
  <c r="CV223" i="9"/>
  <c r="DB217" i="9"/>
  <c r="CU224" i="9"/>
  <c r="DB222" i="9"/>
  <c r="CZ224" i="9"/>
  <c r="CZ220" i="9"/>
  <c r="DB224" i="9"/>
  <c r="CZ222" i="9"/>
  <c r="CU223" i="9"/>
  <c r="DA224" i="9"/>
  <c r="CY219" i="9"/>
  <c r="CX223" i="9"/>
  <c r="DB218" i="9"/>
  <c r="DB223" i="9"/>
  <c r="DB221" i="9"/>
  <c r="DA221" i="9"/>
  <c r="CW222" i="9"/>
  <c r="DA217" i="9"/>
  <c r="DA218" i="9"/>
  <c r="DA219" i="9"/>
  <c r="DA222" i="9"/>
  <c r="CV224" i="9"/>
  <c r="CX224" i="9"/>
  <c r="CZ221" i="9"/>
  <c r="CZ223" i="9"/>
  <c r="CT224" i="9"/>
  <c r="CZ218" i="9"/>
  <c r="CW221" i="9"/>
  <c r="CY222" i="9"/>
  <c r="CZ219" i="9"/>
  <c r="DA220" i="9"/>
  <c r="CV222" i="9"/>
  <c r="CY223" i="9"/>
  <c r="BW330" i="9"/>
  <c r="BW314" i="9"/>
  <c r="BH408" i="9"/>
  <c r="BH375" i="9"/>
  <c r="BH342" i="9"/>
  <c r="BS317" i="9"/>
  <c r="BS333" i="9"/>
  <c r="BW327" i="9"/>
  <c r="BW311" i="9"/>
  <c r="BI382" i="9"/>
  <c r="BI349" i="9"/>
  <c r="BI415" i="9"/>
  <c r="BK380" i="9"/>
  <c r="BK347" i="9"/>
  <c r="BK413" i="9"/>
  <c r="BY314" i="9"/>
  <c r="BC349" i="9"/>
  <c r="BH348" i="9"/>
  <c r="BH414" i="9"/>
  <c r="BH381" i="9"/>
  <c r="BE382" i="9"/>
  <c r="BE349" i="9"/>
  <c r="BE415" i="9"/>
  <c r="BU315" i="9"/>
  <c r="BU331" i="9"/>
  <c r="BT314" i="9"/>
  <c r="BT330" i="9"/>
  <c r="CF285" i="9"/>
  <c r="CF301" i="9" s="1"/>
  <c r="CF269" i="9"/>
  <c r="CJ284" i="9"/>
  <c r="CJ300" i="9" s="1"/>
  <c r="CJ268" i="9"/>
  <c r="CJ264" i="9"/>
  <c r="CJ280" i="9"/>
  <c r="CJ296" i="9" s="1"/>
  <c r="CK283" i="9"/>
  <c r="CK299" i="9" s="1"/>
  <c r="CK267" i="9"/>
  <c r="CL266" i="9"/>
  <c r="CL282" i="9"/>
  <c r="CL298" i="9" s="1"/>
  <c r="CM262" i="9"/>
  <c r="CM278" i="9"/>
  <c r="CM294" i="9" s="1"/>
  <c r="CM285" i="9"/>
  <c r="CM301" i="9" s="1"/>
  <c r="CM269" i="9"/>
  <c r="CN266" i="9"/>
  <c r="CN282" i="9"/>
  <c r="CN298" i="9" s="1"/>
  <c r="CN262" i="9"/>
  <c r="BG413" i="9"/>
  <c r="BG347" i="9"/>
  <c r="BX313" i="9"/>
  <c r="BX329" i="9"/>
  <c r="BI347" i="9"/>
  <c r="BI380" i="9"/>
  <c r="BI413" i="9"/>
  <c r="BX326" i="9"/>
  <c r="BX310" i="9"/>
  <c r="BJ382" i="9"/>
  <c r="BJ415" i="9"/>
  <c r="BI411" i="9"/>
  <c r="BI378" i="9"/>
  <c r="BI345" i="9"/>
  <c r="BF414" i="9"/>
  <c r="BF381" i="9"/>
  <c r="BF348" i="9"/>
  <c r="BT332" i="9"/>
  <c r="BT316" i="9"/>
  <c r="BC415" i="9"/>
  <c r="BC382" i="9"/>
  <c r="BY311" i="9"/>
  <c r="BY327" i="9"/>
  <c r="BJ411" i="9"/>
  <c r="BJ378" i="9"/>
  <c r="BF347" i="9"/>
  <c r="BF380" i="9"/>
  <c r="BF413" i="9"/>
  <c r="CO262" i="9"/>
  <c r="CO278" i="9"/>
  <c r="CO294" i="9" s="1"/>
  <c r="CJ267" i="9"/>
  <c r="CJ283" i="9"/>
  <c r="CJ299" i="9" s="1"/>
  <c r="CK264" i="9"/>
  <c r="CK280" i="9"/>
  <c r="CK296" i="9" s="1"/>
  <c r="CO281" i="9"/>
  <c r="CO297" i="9" s="1"/>
  <c r="CO265" i="9"/>
  <c r="CM266" i="9"/>
  <c r="CM282" i="9"/>
  <c r="CM298" i="9" s="1"/>
  <c r="CI282" i="9"/>
  <c r="CI298" i="9" s="1"/>
  <c r="CI266" i="9"/>
  <c r="CG283" i="9"/>
  <c r="CG299" i="9" s="1"/>
  <c r="CG267" i="9"/>
  <c r="CM263" i="9"/>
  <c r="CM279" i="9"/>
  <c r="CM295" i="9" s="1"/>
  <c r="BG380" i="9"/>
  <c r="BY315" i="9"/>
  <c r="BY331" i="9"/>
  <c r="BK342" i="9"/>
  <c r="BK375" i="9"/>
  <c r="BR331" i="9"/>
  <c r="BR315" i="9"/>
  <c r="H11" i="9"/>
  <c r="H11" i="2"/>
  <c r="BA349" i="9"/>
  <c r="BA415" i="9"/>
  <c r="BA382" i="9"/>
  <c r="BH343" i="9"/>
  <c r="BH376" i="9"/>
  <c r="BH409" i="9"/>
  <c r="BU312" i="9"/>
  <c r="BU328" i="9"/>
  <c r="BK410" i="9"/>
  <c r="BK344" i="9"/>
  <c r="BK377" i="9"/>
  <c r="BV315" i="9"/>
  <c r="BV331" i="9"/>
  <c r="BT329" i="9"/>
  <c r="BT313" i="9"/>
  <c r="BJ380" i="9"/>
  <c r="BJ413" i="9"/>
  <c r="BK349" i="9"/>
  <c r="BZ327" i="9"/>
  <c r="BZ311" i="9"/>
  <c r="BD379" i="9"/>
  <c r="BD346" i="9"/>
  <c r="BD412" i="9"/>
  <c r="BZ313" i="9"/>
  <c r="BZ329" i="9"/>
  <c r="BQ316" i="9"/>
  <c r="BQ332" i="9"/>
  <c r="CH268" i="9"/>
  <c r="CH284" i="9"/>
  <c r="CH300" i="9" s="1"/>
  <c r="CJ285" i="9"/>
  <c r="CJ301" i="9" s="1"/>
  <c r="CJ269" i="9"/>
  <c r="CL262" i="9"/>
  <c r="CL278" i="9"/>
  <c r="CL294" i="9" s="1"/>
  <c r="CJ281" i="9"/>
  <c r="CJ297" i="9" s="1"/>
  <c r="CJ265" i="9"/>
  <c r="CH283" i="9"/>
  <c r="CH299" i="9" s="1"/>
  <c r="CH267" i="9"/>
  <c r="CG285" i="9"/>
  <c r="CG301" i="9" s="1"/>
  <c r="CH282" i="9"/>
  <c r="CH298" i="9" s="1"/>
  <c r="CH266" i="9"/>
  <c r="CO264" i="9"/>
  <c r="CO280" i="9"/>
  <c r="CO296" i="9" s="1"/>
  <c r="CK285" i="9"/>
  <c r="CK301" i="9" s="1"/>
  <c r="CK269" i="9"/>
  <c r="CI265" i="9"/>
  <c r="CI281" i="9"/>
  <c r="CI297" i="9" s="1"/>
  <c r="BD414" i="9"/>
  <c r="BD381" i="9"/>
  <c r="BD348" i="9"/>
  <c r="BB415" i="9"/>
  <c r="BB382" i="9"/>
  <c r="BZ333" i="9"/>
  <c r="BF378" i="9"/>
  <c r="BF411" i="9"/>
  <c r="BF345" i="9"/>
  <c r="BD380" i="9"/>
  <c r="BD347" i="9"/>
  <c r="BD413" i="9"/>
  <c r="BE412" i="9"/>
  <c r="BE379" i="9"/>
  <c r="BE346" i="9"/>
  <c r="BP317" i="9"/>
  <c r="BP333" i="9"/>
  <c r="BH412" i="9"/>
  <c r="BH379" i="9"/>
  <c r="BH346" i="9"/>
  <c r="BI375" i="9"/>
  <c r="BI408" i="9"/>
  <c r="BI342" i="9"/>
  <c r="BF346" i="9"/>
  <c r="BK340" i="9"/>
  <c r="BU316" i="9"/>
  <c r="BU332" i="9"/>
  <c r="BX327" i="9"/>
  <c r="BX311" i="9"/>
  <c r="BK382" i="9"/>
  <c r="BY316" i="9"/>
  <c r="BY332" i="9"/>
  <c r="DA252" i="9"/>
  <c r="DB252" i="9"/>
  <c r="CW253" i="9"/>
  <c r="DB253" i="9"/>
  <c r="CV254" i="9"/>
  <c r="CV253" i="9"/>
  <c r="CY250" i="9"/>
  <c r="CW252" i="9"/>
  <c r="CU253" i="9"/>
  <c r="DB251" i="9"/>
  <c r="CX252" i="9"/>
  <c r="CW254" i="9"/>
  <c r="DA248" i="9"/>
  <c r="DB247" i="9"/>
  <c r="CY251" i="9"/>
  <c r="DB254" i="9"/>
  <c r="DA253" i="9"/>
  <c r="DB248" i="9"/>
  <c r="DB246" i="9"/>
  <c r="DA254" i="9"/>
  <c r="DA249" i="9"/>
  <c r="CX251" i="9"/>
  <c r="CY254" i="9"/>
  <c r="CZ252" i="9"/>
  <c r="AM61" i="9"/>
  <c r="CU254" i="9"/>
  <c r="CZ250" i="9"/>
  <c r="CZ254" i="9"/>
  <c r="CV252" i="9"/>
  <c r="CY252" i="9"/>
  <c r="CZ253" i="9"/>
  <c r="CX250" i="9"/>
  <c r="CZ251" i="9"/>
  <c r="DB250" i="9"/>
  <c r="DA250" i="9"/>
  <c r="DA251" i="9"/>
  <c r="CX254" i="9"/>
  <c r="DA247" i="9"/>
  <c r="CY249" i="9"/>
  <c r="CW251" i="9"/>
  <c r="CX253" i="9"/>
  <c r="P10" i="9"/>
  <c r="CZ248" i="9"/>
  <c r="DB249" i="9"/>
  <c r="CZ249" i="9"/>
  <c r="CT254" i="9"/>
  <c r="L10" i="9"/>
  <c r="CY253" i="9"/>
  <c r="CK263" i="9"/>
  <c r="CK279" i="9"/>
  <c r="CK295" i="9" s="1"/>
  <c r="CF284" i="9"/>
  <c r="CF300" i="9" s="1"/>
  <c r="CF268" i="9"/>
  <c r="CO267" i="9"/>
  <c r="CO283" i="9"/>
  <c r="CO299" i="9" s="1"/>
  <c r="CM277" i="9"/>
  <c r="CM293" i="9" s="1"/>
  <c r="CM261" i="9"/>
  <c r="CJ266" i="9"/>
  <c r="CJ282" i="9"/>
  <c r="CJ298" i="9" s="1"/>
  <c r="CL283" i="9"/>
  <c r="CL299" i="9" s="1"/>
  <c r="CL267" i="9"/>
  <c r="CL264" i="9"/>
  <c r="CL280" i="9"/>
  <c r="CL296" i="9" s="1"/>
  <c r="BB349" i="9"/>
  <c r="BY324" i="9"/>
  <c r="BY308" i="9"/>
  <c r="BS330" i="9"/>
  <c r="BS314" i="9"/>
  <c r="BY328" i="9"/>
  <c r="BY312" i="9"/>
  <c r="BK372" i="9"/>
  <c r="BK405" i="9"/>
  <c r="BK339" i="9"/>
  <c r="BW332" i="9"/>
  <c r="BW316" i="9"/>
  <c r="BI379" i="9"/>
  <c r="BI412" i="9"/>
  <c r="BI346" i="9"/>
  <c r="BW331" i="9"/>
  <c r="BW315" i="9"/>
  <c r="BV327" i="9"/>
  <c r="BQ317" i="9"/>
  <c r="BQ333" i="9"/>
  <c r="BK373" i="9"/>
  <c r="BK345" i="9"/>
  <c r="BK411" i="9"/>
  <c r="BK378" i="9"/>
  <c r="BB381" i="9"/>
  <c r="BB414" i="9"/>
  <c r="BB348" i="9"/>
  <c r="BV329" i="9"/>
  <c r="BV313" i="9"/>
  <c r="BI409" i="9"/>
  <c r="BI376" i="9"/>
  <c r="BI343" i="9"/>
  <c r="BZ323" i="9"/>
  <c r="BZ307" i="9"/>
  <c r="BV332" i="9"/>
  <c r="BV316" i="9"/>
  <c r="CK284" i="9"/>
  <c r="CK300" i="9" s="1"/>
  <c r="CK268" i="9"/>
  <c r="CI269" i="9"/>
  <c r="CI285" i="9"/>
  <c r="CI301" i="9" s="1"/>
  <c r="CN265" i="9"/>
  <c r="CN281" i="9"/>
  <c r="CN297" i="9" s="1"/>
  <c r="CO263" i="9"/>
  <c r="CO279" i="9"/>
  <c r="CO295" i="9" s="1"/>
  <c r="CL269" i="9"/>
  <c r="CL285" i="9"/>
  <c r="CL301" i="9" s="1"/>
  <c r="CL263" i="9"/>
  <c r="CL279" i="9"/>
  <c r="CL295" i="9" s="1"/>
  <c r="CM281" i="9"/>
  <c r="CM297" i="9" s="1"/>
  <c r="CM265" i="9"/>
  <c r="CN269" i="9"/>
  <c r="CN285" i="9"/>
  <c r="CN301" i="9" s="1"/>
  <c r="BH382" i="9"/>
  <c r="BZ332" i="9"/>
  <c r="BK414" i="9"/>
  <c r="BK381" i="9"/>
  <c r="BK348" i="9"/>
  <c r="BS332" i="9"/>
  <c r="BS316" i="9"/>
  <c r="BX328" i="9"/>
  <c r="BY317" i="9"/>
  <c r="BX410" i="9" l="1"/>
  <c r="BV344" i="9"/>
  <c r="EL212" i="9"/>
  <c r="EL227" i="9" s="1"/>
  <c r="EL242" i="9" s="1"/>
  <c r="EL257" i="9" s="1"/>
  <c r="EL273" i="9" s="1"/>
  <c r="EL289" i="9" s="1"/>
  <c r="EL305" i="9" s="1"/>
  <c r="EL321" i="9" s="1"/>
  <c r="DH227" i="9"/>
  <c r="DH242" i="9" s="1"/>
  <c r="DH257" i="9" s="1"/>
  <c r="DH273" i="9" s="1"/>
  <c r="DH289" i="9" s="1"/>
  <c r="DH305" i="9" s="1"/>
  <c r="DH321" i="9" s="1"/>
  <c r="BU378" i="9"/>
  <c r="CS227" i="9"/>
  <c r="CS242" i="9" s="1"/>
  <c r="CS257" i="9" s="1"/>
  <c r="CS273" i="9" s="1"/>
  <c r="CS289" i="9" s="1"/>
  <c r="CS305" i="9" s="1"/>
  <c r="CS321" i="9" s="1"/>
  <c r="DW212" i="9"/>
  <c r="DW227" i="9" s="1"/>
  <c r="DW242" i="9" s="1"/>
  <c r="DW257" i="9" s="1"/>
  <c r="DW273" i="9" s="1"/>
  <c r="DW289" i="9" s="1"/>
  <c r="DW305" i="9" s="1"/>
  <c r="DW321" i="9" s="1"/>
  <c r="BW382" i="9"/>
  <c r="BW415" i="9"/>
  <c r="BW349" i="9"/>
  <c r="CI332" i="9"/>
  <c r="CN310" i="9"/>
  <c r="BW342" i="9"/>
  <c r="BU411" i="9"/>
  <c r="BU345" i="9"/>
  <c r="AF39" i="1"/>
  <c r="AF59" i="1" s="1"/>
  <c r="D80" i="1"/>
  <c r="D100" i="1" s="1"/>
  <c r="D59" i="1"/>
  <c r="AJ212" i="2"/>
  <c r="AJ227" i="2" s="1"/>
  <c r="AJ242" i="2" s="1"/>
  <c r="AJ257" i="2" s="1"/>
  <c r="AJ272" i="2" s="1"/>
  <c r="AJ287" i="2" s="1"/>
  <c r="AJ302" i="2" s="1"/>
  <c r="AJ317" i="2" s="1"/>
  <c r="AJ332" i="2" s="1"/>
  <c r="U227" i="2"/>
  <c r="U242" i="2" s="1"/>
  <c r="U257" i="2" s="1"/>
  <c r="U272" i="2" s="1"/>
  <c r="U287" i="2" s="1"/>
  <c r="U302" i="2" s="1"/>
  <c r="U317" i="2" s="1"/>
  <c r="U332" i="2" s="1"/>
  <c r="U348" i="2" s="1"/>
  <c r="U364" i="2" s="1"/>
  <c r="AY212" i="2"/>
  <c r="CO317" i="9"/>
  <c r="BV409" i="9"/>
  <c r="AG39" i="1"/>
  <c r="AG59" i="1" s="1"/>
  <c r="E80" i="1"/>
  <c r="E100" i="1" s="1"/>
  <c r="E59" i="1"/>
  <c r="AA2" i="2"/>
  <c r="Z17" i="2"/>
  <c r="Z32" i="2"/>
  <c r="W152" i="2"/>
  <c r="W167" i="2" s="1"/>
  <c r="W182" i="2" s="1"/>
  <c r="W197" i="2" s="1"/>
  <c r="W212" i="2" s="1"/>
  <c r="AN137" i="2"/>
  <c r="Y47" i="2"/>
  <c r="Y62" i="2" s="1"/>
  <c r="Y77" i="2" s="1"/>
  <c r="Y92" i="2" s="1"/>
  <c r="Y107" i="2" s="1"/>
  <c r="Y122" i="2" s="1"/>
  <c r="H21" i="2"/>
  <c r="AO122" i="2"/>
  <c r="X137" i="2"/>
  <c r="AW381" i="2"/>
  <c r="BL365" i="2"/>
  <c r="CA365" i="2" s="1"/>
  <c r="CP365" i="2" s="1"/>
  <c r="DE365" i="2" s="1"/>
  <c r="DT365" i="2" s="1"/>
  <c r="EI365" i="2" s="1"/>
  <c r="G19" i="1"/>
  <c r="G37" i="2"/>
  <c r="AX364" i="2"/>
  <c r="AI380" i="2"/>
  <c r="AI395" i="2" s="1"/>
  <c r="AI410" i="2" s="1"/>
  <c r="CQ212" i="2"/>
  <c r="CQ227" i="2" s="1"/>
  <c r="CQ242" i="2" s="1"/>
  <c r="CQ257" i="2" s="1"/>
  <c r="CQ272" i="2" s="1"/>
  <c r="CQ287" i="2" s="1"/>
  <c r="CQ302" i="2" s="1"/>
  <c r="CQ317" i="2" s="1"/>
  <c r="CQ332" i="2" s="1"/>
  <c r="BM227" i="2"/>
  <c r="BM242" i="2" s="1"/>
  <c r="BM257" i="2" s="1"/>
  <c r="BM272" i="2" s="1"/>
  <c r="BM287" i="2" s="1"/>
  <c r="BM302" i="2" s="1"/>
  <c r="BM317" i="2" s="1"/>
  <c r="BM332" i="2" s="1"/>
  <c r="DF212" i="2"/>
  <c r="DF227" i="2" s="1"/>
  <c r="DF242" i="2" s="1"/>
  <c r="DF257" i="2" s="1"/>
  <c r="DF272" i="2" s="1"/>
  <c r="DF287" i="2" s="1"/>
  <c r="DF302" i="2" s="1"/>
  <c r="DF317" i="2" s="1"/>
  <c r="DF332" i="2" s="1"/>
  <c r="CB227" i="2"/>
  <c r="CB242" i="2" s="1"/>
  <c r="CB257" i="2" s="1"/>
  <c r="CB272" i="2" s="1"/>
  <c r="CB287" i="2" s="1"/>
  <c r="CB302" i="2" s="1"/>
  <c r="CB317" i="2" s="1"/>
  <c r="CB332" i="2" s="1"/>
  <c r="V227" i="2"/>
  <c r="V242" i="2" s="1"/>
  <c r="V257" i="2" s="1"/>
  <c r="V272" i="2" s="1"/>
  <c r="V287" i="2" s="1"/>
  <c r="V302" i="2" s="1"/>
  <c r="V317" i="2" s="1"/>
  <c r="V332" i="2" s="1"/>
  <c r="V348" i="2" s="1"/>
  <c r="V364" i="2" s="1"/>
  <c r="AZ212" i="2"/>
  <c r="AK212" i="2"/>
  <c r="AK227" i="2" s="1"/>
  <c r="AK242" i="2" s="1"/>
  <c r="AK257" i="2" s="1"/>
  <c r="AK272" i="2" s="1"/>
  <c r="AK287" i="2" s="1"/>
  <c r="AK302" i="2" s="1"/>
  <c r="AK317" i="2" s="1"/>
  <c r="AK332" i="2" s="1"/>
  <c r="F39" i="1"/>
  <c r="BS16" i="1"/>
  <c r="CY264" i="9"/>
  <c r="BV412" i="9"/>
  <c r="BV379" i="9"/>
  <c r="BV346" i="9"/>
  <c r="CI331" i="9"/>
  <c r="CM311" i="9"/>
  <c r="CM317" i="9"/>
  <c r="BU380" i="9"/>
  <c r="CN329" i="9"/>
  <c r="CO328" i="9"/>
  <c r="BZ411" i="9"/>
  <c r="CG317" i="9"/>
  <c r="BT380" i="9"/>
  <c r="CJ331" i="9"/>
  <c r="CZ280" i="9"/>
  <c r="CZ296" i="9" s="1"/>
  <c r="CF332" i="9"/>
  <c r="BW375" i="9"/>
  <c r="BY408" i="9"/>
  <c r="CU269" i="9"/>
  <c r="CO311" i="9"/>
  <c r="BX413" i="9"/>
  <c r="BX347" i="9"/>
  <c r="BX380" i="9"/>
  <c r="BR348" i="9"/>
  <c r="BR414" i="9"/>
  <c r="BR381" i="9"/>
  <c r="CG333" i="9"/>
  <c r="CK330" i="9"/>
  <c r="CN328" i="9"/>
  <c r="BV410" i="9"/>
  <c r="CJ330" i="9"/>
  <c r="CK311" i="9"/>
  <c r="BV377" i="9"/>
  <c r="CZ265" i="9"/>
  <c r="DB280" i="9"/>
  <c r="DB296" i="9" s="1"/>
  <c r="CL328" i="9"/>
  <c r="CZ282" i="9"/>
  <c r="CZ298" i="9" s="1"/>
  <c r="BX349" i="9"/>
  <c r="AK62" i="9"/>
  <c r="J11" i="9"/>
  <c r="N11" i="9"/>
  <c r="CK317" i="9"/>
  <c r="CK333" i="9"/>
  <c r="CH332" i="9"/>
  <c r="CH316" i="9"/>
  <c r="BZ376" i="9"/>
  <c r="BZ343" i="9"/>
  <c r="BZ409" i="9"/>
  <c r="BV347" i="9"/>
  <c r="BV413" i="9"/>
  <c r="BV380" i="9"/>
  <c r="DO239" i="9"/>
  <c r="DK237" i="9"/>
  <c r="DS229" i="9"/>
  <c r="DP236" i="9"/>
  <c r="DO234" i="9"/>
  <c r="DQ237" i="9"/>
  <c r="DQ238" i="9"/>
  <c r="DQ236" i="9"/>
  <c r="DQ239" i="9"/>
  <c r="DP234" i="9"/>
  <c r="DJ238" i="9"/>
  <c r="DP235" i="9"/>
  <c r="DO237" i="9"/>
  <c r="DN235" i="9"/>
  <c r="DP232" i="9"/>
  <c r="DQ234" i="9"/>
  <c r="DK238" i="9"/>
  <c r="DL239" i="9"/>
  <c r="DL237" i="9"/>
  <c r="DN237" i="9"/>
  <c r="DQ232" i="9"/>
  <c r="DM235" i="9"/>
  <c r="DL238" i="9"/>
  <c r="O11" i="9"/>
  <c r="DP237" i="9"/>
  <c r="DQ231" i="9"/>
  <c r="DJ239" i="9"/>
  <c r="DL236" i="9"/>
  <c r="DO233" i="9"/>
  <c r="DM238" i="9"/>
  <c r="DP239" i="9"/>
  <c r="DO235" i="9"/>
  <c r="DN239" i="9"/>
  <c r="DN236" i="9"/>
  <c r="DQ233" i="9"/>
  <c r="DM237" i="9"/>
  <c r="DO238" i="9"/>
  <c r="AL62" i="9"/>
  <c r="K11" i="9"/>
  <c r="DK239" i="9"/>
  <c r="DO236" i="9"/>
  <c r="DM239" i="9"/>
  <c r="DN234" i="9"/>
  <c r="DP238" i="9"/>
  <c r="DM236" i="9"/>
  <c r="DI239" i="9"/>
  <c r="DQ235" i="9"/>
  <c r="DN238" i="9"/>
  <c r="DP233" i="9"/>
  <c r="DN223" i="9"/>
  <c r="DQ224" i="9"/>
  <c r="DO219" i="9"/>
  <c r="DP219" i="9"/>
  <c r="DQ220" i="9"/>
  <c r="DM222" i="9"/>
  <c r="DN224" i="9"/>
  <c r="DL221" i="9"/>
  <c r="DP222" i="9"/>
  <c r="DJ223" i="9"/>
  <c r="DO218" i="9"/>
  <c r="DK224" i="9"/>
  <c r="DP221" i="9"/>
  <c r="DN219" i="9"/>
  <c r="DQ223" i="9"/>
  <c r="DO222" i="9"/>
  <c r="DP220" i="9"/>
  <c r="DP217" i="9"/>
  <c r="DQ218" i="9"/>
  <c r="DP223" i="9"/>
  <c r="DO220" i="9"/>
  <c r="DN220" i="9"/>
  <c r="DM223" i="9"/>
  <c r="DL222" i="9"/>
  <c r="DK222" i="9"/>
  <c r="DM224" i="9"/>
  <c r="DO221" i="9"/>
  <c r="DO224" i="9"/>
  <c r="DO223" i="9"/>
  <c r="DQ221" i="9"/>
  <c r="DM221" i="9"/>
  <c r="DQ217" i="9"/>
  <c r="DN222" i="9"/>
  <c r="DP224" i="9"/>
  <c r="DQ216" i="9"/>
  <c r="DQ222" i="9"/>
  <c r="DL224" i="9"/>
  <c r="DL223" i="9"/>
  <c r="DQ219" i="9"/>
  <c r="DP218" i="9"/>
  <c r="DI224" i="9"/>
  <c r="DM220" i="9"/>
  <c r="DN221" i="9"/>
  <c r="DJ224" i="9"/>
  <c r="DK223" i="9"/>
  <c r="BY409" i="9"/>
  <c r="BY376" i="9"/>
  <c r="CF317" i="9"/>
  <c r="CF333" i="9"/>
  <c r="CZ264" i="9"/>
  <c r="CV285" i="9"/>
  <c r="CV301" i="9" s="1"/>
  <c r="CV269" i="9"/>
  <c r="DB284" i="9"/>
  <c r="DB300" i="9" s="1"/>
  <c r="DB268" i="9"/>
  <c r="CX283" i="9"/>
  <c r="CX299" i="9" s="1"/>
  <c r="CX267" i="9"/>
  <c r="CX265" i="9"/>
  <c r="CX281" i="9"/>
  <c r="CX297" i="9" s="1"/>
  <c r="CN312" i="9"/>
  <c r="BU412" i="9"/>
  <c r="BU379" i="9"/>
  <c r="BU346" i="9"/>
  <c r="BV343" i="9"/>
  <c r="CL311" i="9"/>
  <c r="CL327" i="9"/>
  <c r="CI333" i="9"/>
  <c r="CI317" i="9"/>
  <c r="CM309" i="9"/>
  <c r="CM325" i="9"/>
  <c r="CJ313" i="9"/>
  <c r="CJ329" i="9"/>
  <c r="BR413" i="9"/>
  <c r="BR347" i="9"/>
  <c r="BR380" i="9"/>
  <c r="CM330" i="9"/>
  <c r="CM314" i="9"/>
  <c r="CO310" i="9"/>
  <c r="CO326" i="9"/>
  <c r="CL330" i="9"/>
  <c r="CL314" i="9"/>
  <c r="CY267" i="9"/>
  <c r="CY283" i="9"/>
  <c r="CY299" i="9" s="1"/>
  <c r="DA283" i="9"/>
  <c r="DA299" i="9" s="1"/>
  <c r="DA267" i="9"/>
  <c r="DB279" i="9"/>
  <c r="DB295" i="9" s="1"/>
  <c r="DB263" i="9"/>
  <c r="CZ285" i="9"/>
  <c r="CZ301" i="9" s="1"/>
  <c r="CZ269" i="9"/>
  <c r="CW285" i="9"/>
  <c r="CW301" i="9" s="1"/>
  <c r="CW269" i="9"/>
  <c r="CY280" i="9"/>
  <c r="CY296" i="9" s="1"/>
  <c r="BU382" i="9"/>
  <c r="BU415" i="9"/>
  <c r="BU349" i="9"/>
  <c r="CK329" i="9"/>
  <c r="CK313" i="9"/>
  <c r="BY375" i="9"/>
  <c r="BR349" i="9"/>
  <c r="BR415" i="9"/>
  <c r="BR382" i="9"/>
  <c r="CI315" i="9"/>
  <c r="CM331" i="9"/>
  <c r="CM315" i="9"/>
  <c r="BV376" i="9"/>
  <c r="BZ414" i="9"/>
  <c r="BZ348" i="9"/>
  <c r="BZ381" i="9"/>
  <c r="CK332" i="9"/>
  <c r="CK316" i="9"/>
  <c r="BY377" i="9"/>
  <c r="BY410" i="9"/>
  <c r="BY414" i="9"/>
  <c r="BY381" i="9"/>
  <c r="CO312" i="9"/>
  <c r="BQ414" i="9"/>
  <c r="BQ348" i="9"/>
  <c r="BQ381" i="9"/>
  <c r="CO329" i="9"/>
  <c r="CO313" i="9"/>
  <c r="CN330" i="9"/>
  <c r="CN314" i="9"/>
  <c r="CK331" i="9"/>
  <c r="CK315" i="9"/>
  <c r="CW282" i="9"/>
  <c r="CW298" i="9" s="1"/>
  <c r="CW266" i="9"/>
  <c r="DA264" i="9"/>
  <c r="DA280" i="9"/>
  <c r="DA296" i="9" s="1"/>
  <c r="CX284" i="9"/>
  <c r="CX300" i="9" s="1"/>
  <c r="CX268" i="9"/>
  <c r="DB283" i="9"/>
  <c r="DB299" i="9" s="1"/>
  <c r="DB267" i="9"/>
  <c r="CX266" i="9"/>
  <c r="CX282" i="9"/>
  <c r="CX298" i="9" s="1"/>
  <c r="CI316" i="9"/>
  <c r="BX407" i="9"/>
  <c r="BX341" i="9"/>
  <c r="BX374" i="9"/>
  <c r="BX412" i="9"/>
  <c r="BX346" i="9"/>
  <c r="BX379" i="9"/>
  <c r="BZ412" i="9"/>
  <c r="BZ346" i="9"/>
  <c r="BZ379" i="9"/>
  <c r="CN315" i="9"/>
  <c r="CN331" i="9"/>
  <c r="CH317" i="9"/>
  <c r="CH333" i="9"/>
  <c r="BZ342" i="9"/>
  <c r="BZ375" i="9"/>
  <c r="BZ408" i="9"/>
  <c r="CG316" i="9"/>
  <c r="CG332" i="9"/>
  <c r="CE317" i="9"/>
  <c r="CE333" i="9"/>
  <c r="BY382" i="9"/>
  <c r="BY415" i="9"/>
  <c r="CL317" i="9"/>
  <c r="CL333" i="9"/>
  <c r="BV411" i="9"/>
  <c r="BV345" i="9"/>
  <c r="BV378" i="9"/>
  <c r="CM327" i="9"/>
  <c r="BT381" i="9"/>
  <c r="BT414" i="9"/>
  <c r="BT348" i="9"/>
  <c r="CN326" i="9"/>
  <c r="BT412" i="9"/>
  <c r="BT346" i="9"/>
  <c r="BT379" i="9"/>
  <c r="BW346" i="9"/>
  <c r="BW412" i="9"/>
  <c r="BW379" i="9"/>
  <c r="CZ263" i="9"/>
  <c r="CZ279" i="9"/>
  <c r="CZ295" i="9" s="1"/>
  <c r="DA279" i="9"/>
  <c r="DA295" i="9" s="1"/>
  <c r="DA263" i="9"/>
  <c r="DB261" i="9"/>
  <c r="DB277" i="9"/>
  <c r="DB293" i="9" s="1"/>
  <c r="CZ281" i="9"/>
  <c r="CZ297" i="9" s="1"/>
  <c r="CO316" i="9"/>
  <c r="CO332" i="9"/>
  <c r="BW344" i="9"/>
  <c r="BW377" i="9"/>
  <c r="BW410" i="9"/>
  <c r="BZ413" i="9"/>
  <c r="BZ380" i="9"/>
  <c r="BZ347" i="9"/>
  <c r="BX414" i="9"/>
  <c r="BX381" i="9"/>
  <c r="BX348" i="9"/>
  <c r="CN324" i="9"/>
  <c r="CN308" i="9"/>
  <c r="BZ373" i="9"/>
  <c r="BW411" i="9"/>
  <c r="BW378" i="9"/>
  <c r="BW345" i="9"/>
  <c r="BV381" i="9"/>
  <c r="BV348" i="9"/>
  <c r="BS412" i="9"/>
  <c r="BS379" i="9"/>
  <c r="CL312" i="9"/>
  <c r="CO331" i="9"/>
  <c r="CO315" i="9"/>
  <c r="BX343" i="9"/>
  <c r="BX409" i="9"/>
  <c r="BX376" i="9"/>
  <c r="BP415" i="9"/>
  <c r="BP382" i="9"/>
  <c r="BP349" i="9"/>
  <c r="CH330" i="9"/>
  <c r="CH314" i="9"/>
  <c r="CL310" i="9"/>
  <c r="CL326" i="9"/>
  <c r="BZ378" i="9"/>
  <c r="BZ345" i="9"/>
  <c r="CG331" i="9"/>
  <c r="CG315" i="9"/>
  <c r="BX378" i="9"/>
  <c r="BX345" i="9"/>
  <c r="BX411" i="9"/>
  <c r="BW343" i="9"/>
  <c r="BW409" i="9"/>
  <c r="BW376" i="9"/>
  <c r="CT285" i="9"/>
  <c r="CT301" i="9" s="1"/>
  <c r="CT269" i="9"/>
  <c r="DA262" i="9"/>
  <c r="DA278" i="9"/>
  <c r="DA294" i="9" s="1"/>
  <c r="DA269" i="9"/>
  <c r="DA285" i="9"/>
  <c r="DA301" i="9" s="1"/>
  <c r="DB278" i="9"/>
  <c r="DB294" i="9" s="1"/>
  <c r="DB262" i="9"/>
  <c r="CY285" i="9"/>
  <c r="CY301" i="9" s="1"/>
  <c r="CY269" i="9"/>
  <c r="CN332" i="9"/>
  <c r="CN316" i="9"/>
  <c r="CM316" i="9"/>
  <c r="CM332" i="9"/>
  <c r="BZ406" i="9"/>
  <c r="BZ340" i="9"/>
  <c r="CM328" i="9"/>
  <c r="CM312" i="9"/>
  <c r="BS381" i="9"/>
  <c r="BS414" i="9"/>
  <c r="BS348" i="9"/>
  <c r="CN317" i="9"/>
  <c r="CN333" i="9"/>
  <c r="CO327" i="9"/>
  <c r="BV414" i="9"/>
  <c r="BQ382" i="9"/>
  <c r="BQ415" i="9"/>
  <c r="BQ349" i="9"/>
  <c r="BW414" i="9"/>
  <c r="BW381" i="9"/>
  <c r="BW348" i="9"/>
  <c r="BS346" i="9"/>
  <c r="CL315" i="9"/>
  <c r="CL331" i="9"/>
  <c r="CF316" i="9"/>
  <c r="BX377" i="9"/>
  <c r="CJ317" i="9"/>
  <c r="CJ333" i="9"/>
  <c r="BT345" i="9"/>
  <c r="BT378" i="9"/>
  <c r="BT411" i="9"/>
  <c r="BU410" i="9"/>
  <c r="BU344" i="9"/>
  <c r="BU377" i="9"/>
  <c r="CK312" i="9"/>
  <c r="CK328" i="9"/>
  <c r="BX342" i="9"/>
  <c r="BX408" i="9"/>
  <c r="CM333" i="9"/>
  <c r="CJ328" i="9"/>
  <c r="CJ312" i="9"/>
  <c r="BU413" i="9"/>
  <c r="BU347" i="9"/>
  <c r="BY379" i="9"/>
  <c r="BY412" i="9"/>
  <c r="CY284" i="9"/>
  <c r="CY300" i="9" s="1"/>
  <c r="CY268" i="9"/>
  <c r="CZ284" i="9"/>
  <c r="CZ300" i="9" s="1"/>
  <c r="CZ268" i="9"/>
  <c r="CW283" i="9"/>
  <c r="CW299" i="9" s="1"/>
  <c r="CW267" i="9"/>
  <c r="CU268" i="9"/>
  <c r="CU284" i="9"/>
  <c r="CU300" i="9" s="1"/>
  <c r="CV268" i="9"/>
  <c r="CV284" i="9"/>
  <c r="CV300" i="9" s="1"/>
  <c r="DA268" i="9"/>
  <c r="DA284" i="9"/>
  <c r="DA300" i="9" s="1"/>
  <c r="DD275" i="9"/>
  <c r="DD291" i="9" s="1"/>
  <c r="DD259" i="9"/>
  <c r="DB264" i="9"/>
  <c r="CO307" i="9"/>
  <c r="CO323" i="9"/>
  <c r="BS413" i="9"/>
  <c r="BS380" i="9"/>
  <c r="BS347" i="9"/>
  <c r="DQ254" i="9"/>
  <c r="DP251" i="9"/>
  <c r="DQ250" i="9"/>
  <c r="DQ246" i="9"/>
  <c r="DP247" i="9"/>
  <c r="DJ253" i="9"/>
  <c r="DQ252" i="9"/>
  <c r="DM251" i="9"/>
  <c r="DO251" i="9"/>
  <c r="DO248" i="9"/>
  <c r="DL253" i="9"/>
  <c r="DQ247" i="9"/>
  <c r="DK253" i="9"/>
  <c r="DQ251" i="9"/>
  <c r="DQ248" i="9"/>
  <c r="DN253" i="9"/>
  <c r="P11" i="9"/>
  <c r="DP248" i="9"/>
  <c r="DM253" i="9"/>
  <c r="DL252" i="9"/>
  <c r="DO249" i="9"/>
  <c r="DP253" i="9"/>
  <c r="DO252" i="9"/>
  <c r="DN249" i="9"/>
  <c r="DO253" i="9"/>
  <c r="DN252" i="9"/>
  <c r="DQ249" i="9"/>
  <c r="DM254" i="9"/>
  <c r="AM62" i="9"/>
  <c r="L11" i="9"/>
  <c r="DL254" i="9"/>
  <c r="DK252" i="9"/>
  <c r="DM250" i="9"/>
  <c r="DN254" i="9"/>
  <c r="DI254" i="9"/>
  <c r="DP250" i="9"/>
  <c r="DJ254" i="9"/>
  <c r="DO250" i="9"/>
  <c r="DP254" i="9"/>
  <c r="DK254" i="9"/>
  <c r="DL251" i="9"/>
  <c r="DN251" i="9"/>
  <c r="DP252" i="9"/>
  <c r="DN250" i="9"/>
  <c r="DO254" i="9"/>
  <c r="DM252" i="9"/>
  <c r="DP249" i="9"/>
  <c r="DQ253" i="9"/>
  <c r="CM313" i="9"/>
  <c r="CM329" i="9"/>
  <c r="BZ339" i="9"/>
  <c r="BZ405" i="9"/>
  <c r="BZ372" i="9"/>
  <c r="BY373" i="9"/>
  <c r="BY406" i="9"/>
  <c r="BX344" i="9"/>
  <c r="BZ415" i="9"/>
  <c r="BZ382" i="9"/>
  <c r="BZ349" i="9"/>
  <c r="BY380" i="9"/>
  <c r="BY413" i="9"/>
  <c r="CI330" i="9"/>
  <c r="CI314" i="9"/>
  <c r="BX375" i="9"/>
  <c r="CJ316" i="9"/>
  <c r="CJ332" i="9"/>
  <c r="CV283" i="9"/>
  <c r="CV299" i="9" s="1"/>
  <c r="CV267" i="9"/>
  <c r="CZ266" i="9"/>
  <c r="DA266" i="9"/>
  <c r="DA282" i="9"/>
  <c r="DA298" i="9" s="1"/>
  <c r="CZ283" i="9"/>
  <c r="CZ299" i="9" s="1"/>
  <c r="CZ267" i="9"/>
  <c r="CY266" i="9"/>
  <c r="CY282" i="9"/>
  <c r="CY298" i="9" s="1"/>
  <c r="CY281" i="9"/>
  <c r="CY297" i="9" s="1"/>
  <c r="CY265" i="9"/>
  <c r="CU285" i="9"/>
  <c r="CU301" i="9" s="1"/>
  <c r="BZ377" i="9"/>
  <c r="BZ410" i="9"/>
  <c r="BZ344" i="9"/>
  <c r="CO314" i="9"/>
  <c r="CO330" i="9"/>
  <c r="CL332" i="9"/>
  <c r="CL316" i="9"/>
  <c r="CO324" i="9"/>
  <c r="CO308" i="9"/>
  <c r="BX415" i="9"/>
  <c r="BX382" i="9"/>
  <c r="BT347" i="9"/>
  <c r="BT413" i="9"/>
  <c r="CN313" i="9"/>
  <c r="BW413" i="9"/>
  <c r="BW347" i="9"/>
  <c r="BW380" i="9"/>
  <c r="CJ314" i="9"/>
  <c r="CK327" i="9"/>
  <c r="BU348" i="9"/>
  <c r="BU381" i="9"/>
  <c r="BU414" i="9"/>
  <c r="CI329" i="9"/>
  <c r="CI313" i="9"/>
  <c r="CH315" i="9"/>
  <c r="CH331" i="9"/>
  <c r="CJ315" i="9"/>
  <c r="CM310" i="9"/>
  <c r="CM326" i="9"/>
  <c r="BS382" i="9"/>
  <c r="BS415" i="9"/>
  <c r="BS349" i="9"/>
  <c r="DA281" i="9"/>
  <c r="DA297" i="9" s="1"/>
  <c r="DA265" i="9"/>
  <c r="CX285" i="9"/>
  <c r="CX301" i="9" s="1"/>
  <c r="CX269" i="9"/>
  <c r="DB282" i="9"/>
  <c r="DB298" i="9" s="1"/>
  <c r="DB266" i="9"/>
  <c r="DB269" i="9"/>
  <c r="DB285" i="9"/>
  <c r="DB301" i="9" s="1"/>
  <c r="DB265" i="9"/>
  <c r="DB281" i="9"/>
  <c r="DB297" i="9" s="1"/>
  <c r="CW268" i="9"/>
  <c r="CW284" i="9"/>
  <c r="CW300" i="9" s="1"/>
  <c r="CO333" i="9"/>
  <c r="BV382" i="9"/>
  <c r="BV415" i="9"/>
  <c r="BV349" i="9"/>
  <c r="CK314" i="9"/>
  <c r="CN311" i="9"/>
  <c r="CN327" i="9"/>
  <c r="CL329" i="9"/>
  <c r="CL313" i="9"/>
  <c r="BY411" i="9"/>
  <c r="BY378" i="9"/>
  <c r="BT415" i="9"/>
  <c r="BT382" i="9"/>
  <c r="BT349" i="9"/>
  <c r="BW408" i="9"/>
  <c r="X152" i="16"/>
  <c r="Z104" i="16"/>
  <c r="V46" i="16"/>
  <c r="U45" i="16"/>
  <c r="X176" i="16"/>
  <c r="X105" i="16"/>
  <c r="AA154" i="16"/>
  <c r="Z156" i="16"/>
  <c r="AC192" i="16"/>
  <c r="X107" i="16"/>
  <c r="AA147" i="16"/>
  <c r="V107" i="16"/>
  <c r="U189" i="16"/>
  <c r="AA105" i="16"/>
  <c r="U149" i="16"/>
  <c r="V132" i="16"/>
  <c r="V169" i="16"/>
  <c r="V87" i="16"/>
  <c r="W126" i="16"/>
  <c r="W108" i="16"/>
  <c r="W46" i="16"/>
  <c r="V196" i="16"/>
  <c r="X72" i="16"/>
  <c r="Z65" i="16"/>
  <c r="AC90" i="16"/>
  <c r="AA175" i="16"/>
  <c r="AC149" i="16"/>
  <c r="U167" i="16"/>
  <c r="V49" i="16"/>
  <c r="AA136" i="16"/>
  <c r="W194" i="16"/>
  <c r="Y169" i="16"/>
  <c r="Z196" i="16"/>
  <c r="V174" i="16"/>
  <c r="AC167" i="16"/>
  <c r="Z64" i="16"/>
  <c r="AA46" i="16"/>
  <c r="Z128" i="16"/>
  <c r="AC147" i="16"/>
  <c r="U112" i="16"/>
  <c r="Y136" i="16"/>
  <c r="V84" i="16"/>
  <c r="X127" i="16"/>
  <c r="Y91" i="16"/>
  <c r="X173" i="16"/>
  <c r="AC196" i="16"/>
  <c r="U174" i="16"/>
  <c r="AC129" i="16"/>
  <c r="U168" i="16"/>
  <c r="U92" i="16"/>
  <c r="AB130" i="16"/>
  <c r="AA84" i="16"/>
  <c r="V176" i="16"/>
  <c r="AA107" i="16"/>
  <c r="W43" i="16"/>
  <c r="AB195" i="16"/>
  <c r="AB90" i="16"/>
  <c r="AC148" i="16"/>
  <c r="AB147" i="16"/>
  <c r="Z126" i="16"/>
  <c r="V152" i="16"/>
  <c r="AB136" i="16"/>
  <c r="U84" i="16"/>
  <c r="AC83" i="16"/>
  <c r="V72" i="16"/>
  <c r="AC107" i="16"/>
  <c r="AC134" i="16"/>
  <c r="AA155" i="16"/>
  <c r="Z188" i="16"/>
  <c r="X71" i="16"/>
  <c r="Z87" i="16"/>
  <c r="V166" i="16"/>
  <c r="Y104" i="16"/>
  <c r="U130" i="16"/>
  <c r="AB175" i="16"/>
  <c r="AC71" i="16"/>
  <c r="AA135" i="16"/>
  <c r="W49" i="16"/>
  <c r="V192" i="16"/>
  <c r="AA132" i="16"/>
  <c r="W129" i="16"/>
  <c r="AA168" i="16"/>
  <c r="Z84" i="16"/>
  <c r="U89" i="16"/>
  <c r="AB174" i="16"/>
  <c r="X134" i="16"/>
  <c r="AB167" i="16"/>
  <c r="AC190" i="16"/>
  <c r="W133" i="16"/>
  <c r="Z175" i="16"/>
  <c r="X106" i="16"/>
  <c r="X63" i="16"/>
  <c r="U129" i="16"/>
  <c r="V83" i="16"/>
  <c r="U175" i="16"/>
  <c r="AA89" i="16"/>
  <c r="V155" i="16"/>
  <c r="W172" i="16"/>
  <c r="AB68" i="16"/>
  <c r="AB189" i="16"/>
  <c r="W114" i="16"/>
  <c r="Z112" i="16"/>
  <c r="AA42" i="16"/>
  <c r="W86" i="16"/>
  <c r="Y135" i="16"/>
  <c r="X90" i="16"/>
  <c r="AC168" i="16"/>
  <c r="U126" i="16"/>
  <c r="V63" i="16"/>
  <c r="AB89" i="16"/>
  <c r="W68" i="16"/>
  <c r="AA148" i="16"/>
  <c r="X111" i="16"/>
  <c r="Z85" i="16"/>
  <c r="V170" i="16"/>
  <c r="W42" i="16"/>
  <c r="AC114" i="16"/>
  <c r="AA195" i="16"/>
  <c r="AC110" i="16"/>
  <c r="AA172" i="16"/>
  <c r="X156" i="16"/>
  <c r="W91" i="16"/>
  <c r="Y174" i="16"/>
  <c r="X155" i="16"/>
  <c r="AB132" i="16"/>
  <c r="AC135" i="16"/>
  <c r="AA51" i="16"/>
  <c r="U93" i="16"/>
  <c r="AA150" i="16"/>
  <c r="Z70" i="16"/>
  <c r="AA45" i="16"/>
  <c r="V154" i="16"/>
  <c r="Z174" i="16"/>
  <c r="V129" i="16"/>
  <c r="Z48" i="16"/>
  <c r="Y106" i="16"/>
  <c r="AA62" i="16"/>
  <c r="Y188" i="16"/>
  <c r="V51" i="16"/>
  <c r="U42" i="16"/>
  <c r="U104" i="16"/>
  <c r="U83" i="16"/>
  <c r="V43" i="16"/>
  <c r="W154" i="16"/>
  <c r="W153" i="16"/>
  <c r="AA153" i="16"/>
  <c r="X126" i="16"/>
  <c r="U194" i="16"/>
  <c r="W149" i="16"/>
  <c r="V133" i="16"/>
  <c r="AB49" i="16"/>
  <c r="V135" i="16"/>
  <c r="Y90" i="16"/>
  <c r="AA189" i="16"/>
  <c r="Y111" i="16"/>
  <c r="X83" i="16"/>
  <c r="Y195" i="16"/>
  <c r="V147" i="16"/>
  <c r="Z63" i="16"/>
  <c r="AB64" i="16"/>
  <c r="AA85" i="16"/>
  <c r="AB86" i="16"/>
  <c r="AC52" i="16"/>
  <c r="V194" i="16"/>
  <c r="AB93" i="16"/>
  <c r="Y147" i="16"/>
  <c r="Y126" i="16"/>
  <c r="AC126" i="16"/>
  <c r="X65" i="16"/>
  <c r="Z198" i="16"/>
  <c r="U49" i="16"/>
  <c r="W198" i="16"/>
  <c r="AB197" i="16"/>
  <c r="AA69" i="16"/>
  <c r="AB112" i="16"/>
  <c r="W155" i="16"/>
  <c r="AB87" i="16"/>
  <c r="Y130" i="16"/>
  <c r="V114" i="16"/>
  <c r="X68" i="16"/>
  <c r="X174" i="16"/>
  <c r="AC172" i="16"/>
  <c r="Y62" i="16"/>
  <c r="X85" i="16"/>
  <c r="AA91" i="16"/>
  <c r="U134" i="16"/>
  <c r="W190" i="16"/>
  <c r="V149" i="16"/>
  <c r="X146" i="16"/>
  <c r="X133" i="16"/>
  <c r="U62" i="16"/>
  <c r="Y156" i="16"/>
  <c r="Z176" i="16"/>
  <c r="AC166" i="16"/>
  <c r="AA191" i="16"/>
  <c r="U169" i="16"/>
  <c r="Y70" i="16"/>
  <c r="Y68" i="16"/>
  <c r="X113" i="16"/>
  <c r="W168" i="16"/>
  <c r="AA44" i="16"/>
  <c r="V190" i="16"/>
  <c r="AC44" i="16"/>
  <c r="Z134" i="16"/>
  <c r="AC136" i="16"/>
  <c r="V128" i="16"/>
  <c r="U91" i="16"/>
  <c r="U110" i="16"/>
  <c r="AB114" i="16"/>
  <c r="X62" i="16"/>
  <c r="AC195" i="16"/>
  <c r="U86" i="16"/>
  <c r="W72" i="16"/>
  <c r="Z152" i="16"/>
  <c r="U132" i="16"/>
  <c r="Y87" i="16"/>
  <c r="D9" i="1"/>
  <c r="AC112" i="16"/>
  <c r="X110" i="16"/>
  <c r="X84" i="16"/>
  <c r="V148" i="16"/>
  <c r="AA149" i="16"/>
  <c r="AC89" i="16"/>
  <c r="AB48" i="16"/>
  <c r="W66" i="16"/>
  <c r="AB194" i="16"/>
  <c r="Z127" i="16"/>
  <c r="W152" i="16"/>
  <c r="V146" i="16"/>
  <c r="AB150" i="16"/>
  <c r="W134" i="16"/>
  <c r="U48" i="16"/>
  <c r="U51" i="16"/>
  <c r="W104" i="16"/>
  <c r="X43" i="16"/>
  <c r="AC152" i="16"/>
  <c r="Z135" i="16"/>
  <c r="AC113" i="16"/>
  <c r="AB110" i="16"/>
  <c r="AA128" i="16"/>
  <c r="X92" i="16"/>
  <c r="Y114" i="16"/>
  <c r="Y128" i="16"/>
  <c r="V90" i="16"/>
  <c r="Z129" i="16"/>
  <c r="U44" i="16"/>
  <c r="U146" i="16"/>
  <c r="Z154" i="16"/>
  <c r="V175" i="16"/>
  <c r="V168" i="16"/>
  <c r="W87" i="16"/>
  <c r="X42" i="16"/>
  <c r="V91" i="16"/>
  <c r="Y65" i="16"/>
  <c r="W156" i="16"/>
  <c r="X148" i="16"/>
  <c r="X189" i="16"/>
  <c r="AC87" i="16"/>
  <c r="W192" i="16"/>
  <c r="U176" i="16"/>
  <c r="AB70" i="16"/>
  <c r="E9" i="1"/>
  <c r="AA83" i="16"/>
  <c r="AC169" i="16"/>
  <c r="V104" i="16"/>
  <c r="AC50" i="16"/>
  <c r="AB126" i="16"/>
  <c r="Y170" i="16"/>
  <c r="AC68" i="16"/>
  <c r="Z46" i="16"/>
  <c r="AC72" i="16"/>
  <c r="AC70" i="16"/>
  <c r="Y83" i="16"/>
  <c r="Y113" i="16"/>
  <c r="U135" i="16"/>
  <c r="AC174" i="16"/>
  <c r="W166" i="16"/>
  <c r="X112" i="16"/>
  <c r="AB42" i="16"/>
  <c r="Z170" i="16"/>
  <c r="X50" i="16"/>
  <c r="Y168" i="16"/>
  <c r="V45" i="16"/>
  <c r="X168" i="16"/>
  <c r="AB149" i="16"/>
  <c r="AB176" i="16"/>
  <c r="X194" i="16"/>
  <c r="AA92" i="16"/>
  <c r="V108" i="16"/>
  <c r="AA129" i="16"/>
  <c r="AB173" i="16"/>
  <c r="Z106" i="16"/>
  <c r="X69" i="16"/>
  <c r="W65" i="16"/>
  <c r="W170" i="16"/>
  <c r="Y154" i="16"/>
  <c r="AA48" i="16"/>
  <c r="Z107" i="16"/>
  <c r="W148" i="16"/>
  <c r="AC111" i="16"/>
  <c r="V68" i="16"/>
  <c r="Z166" i="16"/>
  <c r="V86" i="16"/>
  <c r="AC153" i="16"/>
  <c r="AC128" i="16"/>
  <c r="Y173" i="16"/>
  <c r="Y166" i="16"/>
  <c r="Y86" i="16"/>
  <c r="Y52" i="16"/>
  <c r="W196" i="16"/>
  <c r="AA198" i="16"/>
  <c r="AC176" i="16"/>
  <c r="AC130" i="16"/>
  <c r="Z167" i="16"/>
  <c r="AA68" i="16"/>
  <c r="V188" i="16"/>
  <c r="W107" i="16"/>
  <c r="U195" i="16"/>
  <c r="AB135" i="16"/>
  <c r="Z195" i="16"/>
  <c r="V89" i="16"/>
  <c r="X44" i="16"/>
  <c r="AB84" i="16"/>
  <c r="U190" i="16"/>
  <c r="AA113" i="16"/>
  <c r="Z111" i="16"/>
  <c r="Y71" i="16"/>
  <c r="W44" i="16"/>
  <c r="V191" i="16"/>
  <c r="U156" i="16"/>
  <c r="V92" i="16"/>
  <c r="Y112" i="16"/>
  <c r="Z44" i="16"/>
  <c r="AA108" i="16"/>
  <c r="U71" i="16"/>
  <c r="W127" i="16"/>
  <c r="U147" i="16"/>
  <c r="U150" i="16"/>
  <c r="Y105" i="16"/>
  <c r="V197" i="16"/>
  <c r="U66" i="16"/>
  <c r="W105" i="16"/>
  <c r="Z110" i="16"/>
  <c r="AA112" i="16"/>
  <c r="Z197" i="16"/>
  <c r="X64" i="16"/>
  <c r="Z72" i="16"/>
  <c r="AC198" i="16"/>
  <c r="W113" i="16"/>
  <c r="AC132" i="16"/>
  <c r="AC48" i="16"/>
  <c r="W112" i="16"/>
  <c r="U192" i="16"/>
  <c r="V50" i="16"/>
  <c r="AC86" i="16"/>
  <c r="V44" i="16"/>
  <c r="U50" i="16"/>
  <c r="AB128" i="16"/>
  <c r="X197" i="16"/>
  <c r="AA43" i="16"/>
  <c r="Y192" i="16"/>
  <c r="C9" i="1"/>
  <c r="Y127" i="16"/>
  <c r="AA173" i="16"/>
  <c r="AB66" i="16"/>
  <c r="W83" i="16"/>
  <c r="AC154" i="16"/>
  <c r="U148" i="16"/>
  <c r="AC150" i="16"/>
  <c r="AC189" i="16"/>
  <c r="Z173" i="16"/>
  <c r="X91" i="16"/>
  <c r="Y153" i="16"/>
  <c r="X86" i="16"/>
  <c r="W146" i="16"/>
  <c r="AA110" i="16"/>
  <c r="X70" i="16"/>
  <c r="AA90" i="16"/>
  <c r="AA188" i="16"/>
  <c r="Y69" i="16"/>
  <c r="AC51" i="16"/>
  <c r="AB198" i="16"/>
  <c r="AA190" i="16"/>
  <c r="V189" i="16"/>
  <c r="X198" i="16"/>
  <c r="AA174" i="16"/>
  <c r="Z42" i="16"/>
  <c r="AC66" i="16"/>
  <c r="Y194" i="16"/>
  <c r="Y175" i="16"/>
  <c r="W48" i="16"/>
  <c r="AB91" i="16"/>
  <c r="W70" i="16"/>
  <c r="W71" i="16"/>
  <c r="Z91" i="16"/>
  <c r="W62" i="16"/>
  <c r="U46" i="16"/>
  <c r="Z69" i="16"/>
  <c r="AB168" i="16"/>
  <c r="V153" i="16"/>
  <c r="W89" i="16"/>
  <c r="AB170" i="16"/>
  <c r="V134" i="16"/>
  <c r="U198" i="16"/>
  <c r="W85" i="16"/>
  <c r="V106" i="16"/>
  <c r="Z155" i="16"/>
  <c r="Y176" i="16"/>
  <c r="AB172" i="16"/>
  <c r="U155" i="16"/>
  <c r="U136" i="16"/>
  <c r="W135" i="16"/>
  <c r="AB52" i="16"/>
  <c r="AC127" i="16"/>
  <c r="AC155" i="16"/>
  <c r="U173" i="16"/>
  <c r="AC108" i="16"/>
  <c r="AB104" i="16"/>
  <c r="Z90" i="16"/>
  <c r="Z190" i="16"/>
  <c r="AB111" i="16"/>
  <c r="W189" i="16"/>
  <c r="AB134" i="16"/>
  <c r="AB153" i="16"/>
  <c r="X130" i="16"/>
  <c r="AA64" i="16"/>
  <c r="X154" i="16"/>
  <c r="X87" i="16"/>
  <c r="Z150" i="16"/>
  <c r="Z62" i="16"/>
  <c r="W147" i="16"/>
  <c r="U107" i="16"/>
  <c r="U69" i="16"/>
  <c r="X175" i="16"/>
  <c r="Y133" i="16"/>
  <c r="AA196" i="16"/>
  <c r="Y152" i="16"/>
  <c r="AB69" i="16"/>
  <c r="AC69" i="16"/>
  <c r="AB146" i="16"/>
  <c r="Y108" i="16"/>
  <c r="AB63" i="16"/>
  <c r="X147" i="16"/>
  <c r="B9" i="1"/>
  <c r="V130" i="16"/>
  <c r="V172" i="16"/>
  <c r="AC133" i="16"/>
  <c r="Y84" i="16"/>
  <c r="AC64" i="16"/>
  <c r="V150" i="16"/>
  <c r="Y92" i="16"/>
  <c r="W197" i="16"/>
  <c r="U128" i="16"/>
  <c r="V105" i="16"/>
  <c r="X150" i="16"/>
  <c r="V85" i="16"/>
  <c r="Z114" i="16"/>
  <c r="W176" i="16"/>
  <c r="Z43" i="16"/>
  <c r="X66" i="16"/>
  <c r="W136" i="16"/>
  <c r="W175" i="16"/>
  <c r="AB169" i="16"/>
  <c r="Z86" i="16"/>
  <c r="X132" i="16"/>
  <c r="V62" i="16"/>
  <c r="Y45" i="16"/>
  <c r="AC84" i="16"/>
  <c r="U111" i="16"/>
  <c r="AC43" i="16"/>
  <c r="AA126" i="16"/>
  <c r="U152" i="16"/>
  <c r="W63" i="16"/>
  <c r="X195" i="16"/>
  <c r="Y66" i="16"/>
  <c r="V112" i="16"/>
  <c r="AB71" i="16"/>
  <c r="AB127" i="16"/>
  <c r="AC191" i="16"/>
  <c r="W110" i="16"/>
  <c r="X51" i="16"/>
  <c r="AA50" i="16"/>
  <c r="AA52" i="16"/>
  <c r="Z148" i="16"/>
  <c r="AC65" i="16"/>
  <c r="X48" i="16"/>
  <c r="V93" i="16"/>
  <c r="AB148" i="16"/>
  <c r="AC197" i="16"/>
  <c r="AC46" i="16"/>
  <c r="Z45" i="16"/>
  <c r="V126" i="16"/>
  <c r="AB62" i="16"/>
  <c r="AC91" i="16"/>
  <c r="Y93" i="16"/>
  <c r="AC63" i="16"/>
  <c r="Z149" i="16"/>
  <c r="AB192" i="16"/>
  <c r="AB72" i="16"/>
  <c r="AA106" i="16"/>
  <c r="AB154" i="16"/>
  <c r="X192" i="16"/>
  <c r="Z113" i="16"/>
  <c r="AC194" i="16"/>
  <c r="AB50" i="16"/>
  <c r="AB107" i="16"/>
  <c r="U63" i="16"/>
  <c r="AB51" i="16"/>
  <c r="U154" i="16"/>
  <c r="AC170" i="16"/>
  <c r="AC106" i="16"/>
  <c r="AA167" i="16"/>
  <c r="Y190" i="16"/>
  <c r="AB133" i="16"/>
  <c r="U153" i="16"/>
  <c r="W45" i="16"/>
  <c r="AA111" i="16"/>
  <c r="U133" i="16"/>
  <c r="U90" i="16"/>
  <c r="Z172" i="16"/>
  <c r="W111" i="16"/>
  <c r="AC85" i="16"/>
  <c r="Y198" i="16"/>
  <c r="Z192" i="16"/>
  <c r="AB152" i="16"/>
  <c r="Z108" i="16"/>
  <c r="Y191" i="16"/>
  <c r="Y197" i="16"/>
  <c r="Y110" i="16"/>
  <c r="AC105" i="16"/>
  <c r="AA66" i="16"/>
  <c r="AC92" i="16"/>
  <c r="Z105" i="16"/>
  <c r="W84" i="16"/>
  <c r="Z169" i="16"/>
  <c r="X129" i="16"/>
  <c r="V113" i="16"/>
  <c r="X166" i="16"/>
  <c r="Y48" i="16"/>
  <c r="Y189" i="16"/>
  <c r="U105" i="16"/>
  <c r="Y155" i="16"/>
  <c r="Y63" i="16"/>
  <c r="X149" i="16"/>
  <c r="X135" i="16"/>
  <c r="Y89" i="16"/>
  <c r="AA93" i="16"/>
  <c r="W64" i="16"/>
  <c r="AB190" i="16"/>
  <c r="AA169" i="16"/>
  <c r="Y172" i="16"/>
  <c r="W50" i="16"/>
  <c r="Y150" i="16"/>
  <c r="U113" i="16"/>
  <c r="AB65" i="16"/>
  <c r="V42" i="16"/>
  <c r="W128" i="16"/>
  <c r="Y42" i="16"/>
  <c r="AB46" i="16"/>
  <c r="X196" i="16"/>
  <c r="Y196" i="16"/>
  <c r="V66" i="16"/>
  <c r="W173" i="16"/>
  <c r="U85" i="16"/>
  <c r="X108" i="16"/>
  <c r="AC146" i="16"/>
  <c r="U114" i="16"/>
  <c r="X128" i="16"/>
  <c r="V64" i="16"/>
  <c r="AB156" i="16"/>
  <c r="W106" i="16"/>
  <c r="V167" i="16"/>
  <c r="AB83" i="16"/>
  <c r="X172" i="16"/>
  <c r="AA86" i="16"/>
  <c r="V110" i="16"/>
  <c r="AC173" i="16"/>
  <c r="AB108" i="16"/>
  <c r="Z194" i="16"/>
  <c r="Z66" i="16"/>
  <c r="V65" i="16"/>
  <c r="Z71" i="16"/>
  <c r="AB105" i="16"/>
  <c r="X93" i="16"/>
  <c r="U43" i="16"/>
  <c r="AA70" i="16"/>
  <c r="V48" i="16"/>
  <c r="Z130" i="16"/>
  <c r="Z51" i="16"/>
  <c r="V69" i="16"/>
  <c r="AA146" i="16"/>
  <c r="W191" i="16"/>
  <c r="Z89" i="16"/>
  <c r="Z146" i="16"/>
  <c r="Z68" i="16"/>
  <c r="Z92" i="16"/>
  <c r="Z132" i="16"/>
  <c r="U166" i="16"/>
  <c r="W167" i="16"/>
  <c r="Y167" i="16"/>
  <c r="Z191" i="16"/>
  <c r="Z93" i="16"/>
  <c r="AB45" i="16"/>
  <c r="U108" i="16"/>
  <c r="V111" i="16"/>
  <c r="AA134" i="16"/>
  <c r="Y43" i="16"/>
  <c r="AB92" i="16"/>
  <c r="AB113" i="16"/>
  <c r="V136" i="16"/>
  <c r="U70" i="16"/>
  <c r="W169" i="16"/>
  <c r="W93" i="16"/>
  <c r="AA72" i="16"/>
  <c r="AA65" i="16"/>
  <c r="Z189" i="16"/>
  <c r="Z153" i="16"/>
  <c r="AA133" i="16"/>
  <c r="AB106" i="16"/>
  <c r="V156" i="16"/>
  <c r="V52" i="16"/>
  <c r="AC188" i="16"/>
  <c r="Y107" i="16"/>
  <c r="V198" i="16"/>
  <c r="Y85" i="16"/>
  <c r="W150" i="16"/>
  <c r="U87" i="16"/>
  <c r="X104" i="16"/>
  <c r="U64" i="16"/>
  <c r="W52" i="16"/>
  <c r="U188" i="16"/>
  <c r="Z133" i="16"/>
  <c r="X46" i="16"/>
  <c r="U170" i="16"/>
  <c r="AB166" i="16"/>
  <c r="AA130" i="16"/>
  <c r="AA166" i="16"/>
  <c r="AB191" i="16"/>
  <c r="AC156" i="16"/>
  <c r="V71" i="16"/>
  <c r="AA176" i="16"/>
  <c r="AB44" i="16"/>
  <c r="AC45" i="16"/>
  <c r="Y72" i="16"/>
  <c r="X190" i="16"/>
  <c r="AA49" i="16"/>
  <c r="Y64" i="16"/>
  <c r="Y148" i="16"/>
  <c r="X170" i="16"/>
  <c r="AB43" i="16"/>
  <c r="Y132" i="16"/>
  <c r="AC93" i="16"/>
  <c r="U196" i="16"/>
  <c r="Y50" i="16"/>
  <c r="U172" i="16"/>
  <c r="V70" i="16"/>
  <c r="V195" i="16"/>
  <c r="Z147" i="16"/>
  <c r="X114" i="16"/>
  <c r="AB196" i="16"/>
  <c r="W130" i="16"/>
  <c r="W90" i="16"/>
  <c r="Y46" i="16"/>
  <c r="X169" i="16"/>
  <c r="W174" i="16"/>
  <c r="U197" i="16"/>
  <c r="AB85" i="16"/>
  <c r="V173" i="16"/>
  <c r="U68" i="16"/>
  <c r="W188" i="16"/>
  <c r="Y129" i="16"/>
  <c r="Y44" i="16"/>
  <c r="AA87" i="16"/>
  <c r="X191" i="16"/>
  <c r="AC104" i="16"/>
  <c r="AA63" i="16"/>
  <c r="Y146" i="16"/>
  <c r="W132" i="16"/>
  <c r="AC42" i="16"/>
  <c r="AA152" i="16"/>
  <c r="W51" i="16"/>
  <c r="AC62" i="16"/>
  <c r="AA156" i="16"/>
  <c r="AC49" i="16"/>
  <c r="Z83" i="16"/>
  <c r="X188" i="16"/>
  <c r="AA127" i="16"/>
  <c r="AA170" i="16"/>
  <c r="X49" i="16"/>
  <c r="Z136" i="16"/>
  <c r="AA192" i="16"/>
  <c r="U106" i="16"/>
  <c r="Z50" i="16"/>
  <c r="X89" i="16"/>
  <c r="U127" i="16"/>
  <c r="Z49" i="16"/>
  <c r="X167" i="16"/>
  <c r="Y134" i="16"/>
  <c r="U191" i="16"/>
  <c r="AA197" i="16"/>
  <c r="AC175" i="16"/>
  <c r="V127" i="16"/>
  <c r="Z168" i="16"/>
  <c r="AB188" i="16"/>
  <c r="W92" i="16"/>
  <c r="Y149" i="16"/>
  <c r="AA71" i="16"/>
  <c r="AA194" i="16"/>
  <c r="U65" i="16"/>
  <c r="Y51" i="16"/>
  <c r="AB129" i="16"/>
  <c r="W195" i="16"/>
  <c r="W69" i="16"/>
  <c r="AA104" i="16"/>
  <c r="U72" i="16"/>
  <c r="AB155" i="16"/>
  <c r="X136" i="16"/>
  <c r="X45" i="16"/>
  <c r="AA114" i="16"/>
  <c r="Z52" i="16"/>
  <c r="U52" i="16"/>
  <c r="X52" i="16"/>
  <c r="X153" i="16"/>
  <c r="Y49" i="16"/>
  <c r="X57" i="16" l="1"/>
  <c r="AA117" i="16"/>
  <c r="AB142" i="16"/>
  <c r="U78" i="16"/>
  <c r="Y162" i="16"/>
  <c r="AB201" i="16"/>
  <c r="Z181" i="16"/>
  <c r="V140" i="16"/>
  <c r="U204" i="16"/>
  <c r="X180" i="16"/>
  <c r="U140" i="16"/>
  <c r="U119" i="16"/>
  <c r="AA205" i="16"/>
  <c r="AA183" i="16"/>
  <c r="AA140" i="16"/>
  <c r="X201" i="16"/>
  <c r="Z96" i="16"/>
  <c r="AC75" i="16"/>
  <c r="AC54" i="16"/>
  <c r="Y159" i="16"/>
  <c r="AA76" i="16"/>
  <c r="AC117" i="16"/>
  <c r="X204" i="16"/>
  <c r="AA100" i="16"/>
  <c r="Y56" i="16"/>
  <c r="Y142" i="16"/>
  <c r="W201" i="16"/>
  <c r="AB98" i="16"/>
  <c r="X182" i="16"/>
  <c r="Y58" i="16"/>
  <c r="W143" i="16"/>
  <c r="Z160" i="16"/>
  <c r="AB55" i="16"/>
  <c r="X183" i="16"/>
  <c r="Y161" i="16"/>
  <c r="Y77" i="16"/>
  <c r="X203" i="16"/>
  <c r="AC57" i="16"/>
  <c r="AB56" i="16"/>
  <c r="AB204" i="16"/>
  <c r="AA179" i="16"/>
  <c r="AA143" i="16"/>
  <c r="AB179" i="16"/>
  <c r="U183" i="16"/>
  <c r="X58" i="16"/>
  <c r="U201" i="16"/>
  <c r="U77" i="16"/>
  <c r="X117" i="16"/>
  <c r="U100" i="16"/>
  <c r="W163" i="16"/>
  <c r="Y98" i="16"/>
  <c r="Y120" i="16"/>
  <c r="AC201" i="16"/>
  <c r="AB119" i="16"/>
  <c r="Z202" i="16"/>
  <c r="AA78" i="16"/>
  <c r="W182" i="16"/>
  <c r="Y55" i="16"/>
  <c r="U121" i="16"/>
  <c r="AB57" i="16"/>
  <c r="Z204" i="16"/>
  <c r="Y180" i="16"/>
  <c r="W180" i="16"/>
  <c r="U179" i="16"/>
  <c r="Z159" i="16"/>
  <c r="W204" i="16"/>
  <c r="AA159" i="16"/>
  <c r="Z143" i="16"/>
  <c r="U55" i="16"/>
  <c r="AB118" i="16"/>
  <c r="V78" i="16"/>
  <c r="Z79" i="16"/>
  <c r="AB121" i="16"/>
  <c r="AA99" i="16"/>
  <c r="AB96" i="16"/>
  <c r="V180" i="16"/>
  <c r="W119" i="16"/>
  <c r="V77" i="16"/>
  <c r="X141" i="16"/>
  <c r="AC159" i="16"/>
  <c r="X121" i="16"/>
  <c r="U98" i="16"/>
  <c r="V79" i="16"/>
  <c r="AB58" i="16"/>
  <c r="I9" i="1" s="1"/>
  <c r="Y54" i="16"/>
  <c r="W141" i="16"/>
  <c r="V54" i="16"/>
  <c r="AB78" i="16"/>
  <c r="Y163" i="16"/>
  <c r="AA182" i="16"/>
  <c r="AB203" i="16"/>
  <c r="W77" i="16"/>
  <c r="X162" i="16"/>
  <c r="Y76" i="16"/>
  <c r="U118" i="16"/>
  <c r="Y202" i="16"/>
  <c r="X179" i="16"/>
  <c r="X142" i="16"/>
  <c r="Z182" i="16"/>
  <c r="W97" i="16"/>
  <c r="Z118" i="16"/>
  <c r="AA79" i="16"/>
  <c r="AC118" i="16"/>
  <c r="Y204" i="16"/>
  <c r="Z121" i="16"/>
  <c r="Z205" i="16"/>
  <c r="AC98" i="16"/>
  <c r="W57" i="16"/>
  <c r="Y203" i="16"/>
  <c r="AA180" i="16"/>
  <c r="AC119" i="16"/>
  <c r="AC183" i="16"/>
  <c r="U76" i="16"/>
  <c r="AB120" i="16"/>
  <c r="X205" i="16"/>
  <c r="AA119" i="16"/>
  <c r="AB205" i="16"/>
  <c r="Z162" i="16"/>
  <c r="AC76" i="16"/>
  <c r="AB75" i="16"/>
  <c r="V139" i="16"/>
  <c r="Z57" i="16"/>
  <c r="AC58" i="16"/>
  <c r="AB161" i="16"/>
  <c r="AC78" i="16"/>
  <c r="Z161" i="16"/>
  <c r="AC204" i="16"/>
  <c r="AB140" i="16"/>
  <c r="Y79" i="16"/>
  <c r="W76" i="16"/>
  <c r="AA139" i="16"/>
  <c r="AC55" i="16"/>
  <c r="AC97" i="16"/>
  <c r="Y57" i="16"/>
  <c r="V75" i="16"/>
  <c r="Z99" i="16"/>
  <c r="AB182" i="16"/>
  <c r="X79" i="16"/>
  <c r="Z55" i="16"/>
  <c r="V98" i="16"/>
  <c r="X163" i="16"/>
  <c r="V118" i="16"/>
  <c r="U141" i="16"/>
  <c r="V163" i="16"/>
  <c r="AC77" i="16"/>
  <c r="Y97" i="16"/>
  <c r="V143" i="16"/>
  <c r="A2" i="2"/>
  <c r="AC1" i="1"/>
  <c r="A2" i="9"/>
  <c r="X160" i="16"/>
  <c r="AB76" i="16"/>
  <c r="Y121" i="16"/>
  <c r="AB159" i="16"/>
  <c r="U120" i="16"/>
  <c r="W160" i="16"/>
  <c r="Z75" i="16"/>
  <c r="Z163" i="16"/>
  <c r="X100" i="16"/>
  <c r="AA77" i="16"/>
  <c r="X143" i="16"/>
  <c r="W202" i="16"/>
  <c r="Z203" i="16"/>
  <c r="AB117" i="16"/>
  <c r="AC121" i="16"/>
  <c r="AC140" i="16"/>
  <c r="V119" i="16"/>
  <c r="W98" i="16"/>
  <c r="AB183" i="16"/>
  <c r="AB181" i="16"/>
  <c r="U58" i="16"/>
  <c r="W75" i="16"/>
  <c r="AC79" i="16"/>
  <c r="Z54" i="16"/>
  <c r="V202" i="16"/>
  <c r="AA203" i="16"/>
  <c r="AA201" i="16"/>
  <c r="W159" i="16"/>
  <c r="X99" i="16"/>
  <c r="AC202" i="16"/>
  <c r="AC163" i="16"/>
  <c r="U161" i="16"/>
  <c r="W96" i="16"/>
  <c r="AB79" i="16"/>
  <c r="Y140" i="16"/>
  <c r="B2" i="2"/>
  <c r="B2" i="9"/>
  <c r="Y10" i="9" s="1"/>
  <c r="Y205" i="16"/>
  <c r="AA55" i="16"/>
  <c r="AB141" i="16"/>
  <c r="V56" i="16"/>
  <c r="AC99" i="16"/>
  <c r="U205" i="16"/>
  <c r="X77" i="16"/>
  <c r="W118" i="16"/>
  <c r="U79" i="16"/>
  <c r="Y118" i="16"/>
  <c r="U163" i="16"/>
  <c r="U160" i="16"/>
  <c r="W140" i="16"/>
  <c r="AA121" i="16"/>
  <c r="Z56" i="16"/>
  <c r="V204" i="16"/>
  <c r="W56" i="16"/>
  <c r="U203" i="16"/>
  <c r="AB97" i="16"/>
  <c r="X56" i="16"/>
  <c r="W120" i="16"/>
  <c r="V201" i="16"/>
  <c r="Z180" i="16"/>
  <c r="AC143" i="16"/>
  <c r="Y99" i="16"/>
  <c r="Y179" i="16"/>
  <c r="AC141" i="16"/>
  <c r="V99" i="16"/>
  <c r="Z179" i="16"/>
  <c r="W161" i="16"/>
  <c r="Z120" i="16"/>
  <c r="W183" i="16"/>
  <c r="W78" i="16"/>
  <c r="Z119" i="16"/>
  <c r="AA142" i="16"/>
  <c r="V121" i="16"/>
  <c r="AB162" i="16"/>
  <c r="X181" i="16"/>
  <c r="V57" i="16"/>
  <c r="Y181" i="16"/>
  <c r="Z183" i="16"/>
  <c r="AB54" i="16"/>
  <c r="W179" i="16"/>
  <c r="Y96" i="16"/>
  <c r="Z58" i="16"/>
  <c r="Y183" i="16"/>
  <c r="AB139" i="16"/>
  <c r="V117" i="16"/>
  <c r="AC182" i="16"/>
  <c r="AA96" i="16"/>
  <c r="D2" i="2"/>
  <c r="D2" i="9"/>
  <c r="W205" i="16"/>
  <c r="AC100" i="16"/>
  <c r="X202" i="16"/>
  <c r="X161" i="16"/>
  <c r="Y78" i="16"/>
  <c r="X54" i="16"/>
  <c r="W100" i="16"/>
  <c r="V181" i="16"/>
  <c r="U159" i="16"/>
  <c r="U56" i="16"/>
  <c r="Z142" i="16"/>
  <c r="Y141" i="16"/>
  <c r="AA141" i="16"/>
  <c r="X55" i="16"/>
  <c r="W117" i="16"/>
  <c r="AB163" i="16"/>
  <c r="V159" i="16"/>
  <c r="Z140" i="16"/>
  <c r="W79" i="16"/>
  <c r="AA162" i="16"/>
  <c r="V161" i="16"/>
  <c r="X97" i="16"/>
  <c r="C2" i="9"/>
  <c r="C2" i="2"/>
  <c r="Y100" i="16"/>
  <c r="U99" i="16"/>
  <c r="X75" i="16"/>
  <c r="V141" i="16"/>
  <c r="AC56" i="16"/>
  <c r="V203" i="16"/>
  <c r="AA56" i="16"/>
  <c r="W181" i="16"/>
  <c r="U182" i="16"/>
  <c r="AA204" i="16"/>
  <c r="AC179" i="16"/>
  <c r="U75" i="16"/>
  <c r="X159" i="16"/>
  <c r="V162" i="16"/>
  <c r="W203" i="16"/>
  <c r="X98" i="16"/>
  <c r="Y75" i="16"/>
  <c r="Y143" i="16"/>
  <c r="AB100" i="16"/>
  <c r="X78" i="16"/>
  <c r="AC139" i="16"/>
  <c r="Y139" i="16"/>
  <c r="Y160" i="16"/>
  <c r="AB99" i="16"/>
  <c r="AA98" i="16"/>
  <c r="AB77" i="16"/>
  <c r="Z76" i="16"/>
  <c r="V160" i="16"/>
  <c r="X96" i="16"/>
  <c r="AA202" i="16"/>
  <c r="W162" i="16"/>
  <c r="X139" i="16"/>
  <c r="V55" i="16"/>
  <c r="U96" i="16"/>
  <c r="U117" i="16"/>
  <c r="U54" i="16"/>
  <c r="Y201" i="16"/>
  <c r="AA75" i="16"/>
  <c r="Y119" i="16"/>
  <c r="V142" i="16"/>
  <c r="AA57" i="16"/>
  <c r="AA163" i="16"/>
  <c r="W54" i="16"/>
  <c r="V183" i="16"/>
  <c r="Z98" i="16"/>
  <c r="AA161" i="16"/>
  <c r="V76" i="16"/>
  <c r="U139" i="16"/>
  <c r="AC181" i="16"/>
  <c r="W99" i="16"/>
  <c r="AA54" i="16"/>
  <c r="AB202" i="16"/>
  <c r="V96" i="16"/>
  <c r="U142" i="16"/>
  <c r="X76" i="16"/>
  <c r="X119" i="16"/>
  <c r="AC203" i="16"/>
  <c r="AB180" i="16"/>
  <c r="Z97" i="16"/>
  <c r="AA181" i="16"/>
  <c r="W142" i="16"/>
  <c r="V205" i="16"/>
  <c r="U143" i="16"/>
  <c r="Y117" i="16"/>
  <c r="V179" i="16"/>
  <c r="Z100" i="16"/>
  <c r="Z201" i="16"/>
  <c r="AC120" i="16"/>
  <c r="AC96" i="16"/>
  <c r="U97" i="16"/>
  <c r="Z139" i="16"/>
  <c r="AB160" i="16"/>
  <c r="AC161" i="16"/>
  <c r="W55" i="16"/>
  <c r="AA120" i="16"/>
  <c r="AA97" i="16"/>
  <c r="AB143" i="16"/>
  <c r="U181" i="16"/>
  <c r="AC142" i="16"/>
  <c r="X140" i="16"/>
  <c r="V97" i="16"/>
  <c r="AC160" i="16"/>
  <c r="Z141" i="16"/>
  <c r="AA58" i="16"/>
  <c r="H9" i="1" s="1"/>
  <c r="F2" i="9" s="1"/>
  <c r="Z77" i="16"/>
  <c r="AC180" i="16"/>
  <c r="Y182" i="16"/>
  <c r="U180" i="16"/>
  <c r="AC162" i="16"/>
  <c r="Z78" i="16"/>
  <c r="W58" i="16"/>
  <c r="W121" i="16"/>
  <c r="W139" i="16"/>
  <c r="V100" i="16"/>
  <c r="V182" i="16"/>
  <c r="U162" i="16"/>
  <c r="AA118" i="16"/>
  <c r="U202" i="16"/>
  <c r="V120" i="16"/>
  <c r="AA160" i="16"/>
  <c r="X120" i="16"/>
  <c r="AC205" i="16"/>
  <c r="X118" i="16"/>
  <c r="U57" i="16"/>
  <c r="V58" i="16"/>
  <c r="Z117" i="16"/>
  <c r="X35" i="9"/>
  <c r="W9" i="9"/>
  <c r="AD33" i="9"/>
  <c r="X22" i="9"/>
  <c r="CU247" i="9" s="1"/>
  <c r="AC5" i="9"/>
  <c r="AC95" i="9" s="1"/>
  <c r="Z33" i="9"/>
  <c r="AE35" i="9"/>
  <c r="AC35" i="9"/>
  <c r="W19" i="9"/>
  <c r="Y23" i="9"/>
  <c r="AB34" i="9"/>
  <c r="AB5" i="9"/>
  <c r="U23" i="9"/>
  <c r="EK248" i="9" s="1"/>
  <c r="W42" i="9"/>
  <c r="Y5" i="9"/>
  <c r="Y50" i="9" s="1"/>
  <c r="U6" i="9"/>
  <c r="U30" i="9"/>
  <c r="W39" i="9"/>
  <c r="W99" i="9" s="1"/>
  <c r="AC6" i="9"/>
  <c r="AC19" i="9"/>
  <c r="BV244" i="9" s="1"/>
  <c r="Z34" i="9"/>
  <c r="AA6" i="9"/>
  <c r="V10" i="9"/>
  <c r="AA3" i="9"/>
  <c r="AC4" i="9"/>
  <c r="AC94" i="9" s="1"/>
  <c r="AC34" i="9"/>
  <c r="W12" i="9"/>
  <c r="W57" i="9" s="1"/>
  <c r="Z8" i="9"/>
  <c r="V18" i="9"/>
  <c r="AB22" i="9"/>
  <c r="Y22" i="9"/>
  <c r="BR247" i="9" s="1"/>
  <c r="Z7" i="9"/>
  <c r="W18" i="9"/>
  <c r="U40" i="9"/>
  <c r="U8" i="9"/>
  <c r="U37" i="9"/>
  <c r="U45" i="9"/>
  <c r="Y33" i="9"/>
  <c r="X3" i="9"/>
  <c r="X10" i="9"/>
  <c r="AB4" i="9"/>
  <c r="AB49" i="9" s="1"/>
  <c r="Y34" i="9"/>
  <c r="AC22" i="9"/>
  <c r="ES247" i="9" s="1"/>
  <c r="Z21" i="9"/>
  <c r="BD246" i="9" s="1"/>
  <c r="AB37" i="9"/>
  <c r="X25" i="9"/>
  <c r="CU250" i="9" s="1"/>
  <c r="AB36" i="9"/>
  <c r="AD34" i="9"/>
  <c r="AA38" i="9"/>
  <c r="AD4" i="9"/>
  <c r="AG33" i="9"/>
  <c r="U14" i="9"/>
  <c r="U27" i="9"/>
  <c r="Y25" i="9"/>
  <c r="V20" i="9"/>
  <c r="AZ245" i="9" s="1"/>
  <c r="AB19" i="9"/>
  <c r="DN244" i="9" s="1"/>
  <c r="U18" i="9"/>
  <c r="EK243" i="9" s="1"/>
  <c r="X9" i="9"/>
  <c r="Y36" i="9"/>
  <c r="Y96" i="9" s="1"/>
  <c r="V26" i="9"/>
  <c r="AA8" i="9"/>
  <c r="V13" i="9"/>
  <c r="Y7" i="9"/>
  <c r="Y52" i="9" s="1"/>
  <c r="W36" i="9"/>
  <c r="V14" i="9"/>
  <c r="Y37" i="9"/>
  <c r="X36" i="9"/>
  <c r="W27" i="9"/>
  <c r="DX252" i="9" s="1"/>
  <c r="V29" i="9"/>
  <c r="DW254" i="9" s="1"/>
  <c r="E2" i="9"/>
  <c r="U25" i="9"/>
  <c r="AD3" i="9"/>
  <c r="V41" i="9"/>
  <c r="U29" i="9"/>
  <c r="AY254" i="9" s="1"/>
  <c r="AC20" i="9"/>
  <c r="ED245" i="9" s="1"/>
  <c r="Z35" i="9"/>
  <c r="Z50" i="9" s="1"/>
  <c r="AE33" i="9"/>
  <c r="U24" i="9"/>
  <c r="DV249" i="9" s="1"/>
  <c r="U43" i="9"/>
  <c r="Y8" i="9"/>
  <c r="Z25" i="9"/>
  <c r="EA250" i="9" s="1"/>
  <c r="Y3" i="9"/>
  <c r="V6" i="9"/>
  <c r="W20" i="9"/>
  <c r="U33" i="9"/>
  <c r="X19" i="9"/>
  <c r="V11" i="9"/>
  <c r="U3" i="9"/>
  <c r="AD21" i="9"/>
  <c r="W5" i="9"/>
  <c r="W95" i="9" s="1"/>
  <c r="AB8" i="9"/>
  <c r="W43" i="9"/>
  <c r="AB3" i="9"/>
  <c r="V33" i="9"/>
  <c r="V36" i="9"/>
  <c r="U11" i="9"/>
  <c r="AE20" i="9"/>
  <c r="BX245" i="9" s="1"/>
  <c r="V24" i="9"/>
  <c r="EL249" i="9" s="1"/>
  <c r="Z10" i="9"/>
  <c r="U7" i="9"/>
  <c r="U19" i="9"/>
  <c r="DG244" i="9" s="1"/>
  <c r="AG18" i="9"/>
  <c r="V35" i="9"/>
  <c r="AB33" i="9"/>
  <c r="AE5" i="9"/>
  <c r="W10" i="9"/>
  <c r="U20" i="9"/>
  <c r="X21" i="9"/>
  <c r="V42" i="9"/>
  <c r="Z19" i="9"/>
  <c r="U5" i="9"/>
  <c r="U95" i="9" s="1"/>
  <c r="Y9" i="9"/>
  <c r="Y20" i="9"/>
  <c r="AA24" i="9"/>
  <c r="CI249" i="9" s="1"/>
  <c r="AA5" i="9"/>
  <c r="W37" i="9"/>
  <c r="V9" i="9"/>
  <c r="Z5" i="9"/>
  <c r="W6" i="9"/>
  <c r="Y21" i="9"/>
  <c r="EO246" i="9" s="1"/>
  <c r="AF19" i="9"/>
  <c r="X12" i="9"/>
  <c r="AB35" i="9"/>
  <c r="U13" i="9"/>
  <c r="U58" i="9" s="1"/>
  <c r="AD18" i="9"/>
  <c r="U35" i="9"/>
  <c r="AF18" i="9"/>
  <c r="EV243" i="9" s="1"/>
  <c r="AB20" i="9"/>
  <c r="EC245" i="9" s="1"/>
  <c r="U38" i="9"/>
  <c r="W13" i="9"/>
  <c r="X20" i="9"/>
  <c r="U28" i="9"/>
  <c r="W35" i="9"/>
  <c r="AA20" i="9"/>
  <c r="X26" i="9"/>
  <c r="W38" i="9"/>
  <c r="X33" i="9"/>
  <c r="X40" i="9"/>
  <c r="AA4" i="9"/>
  <c r="V23" i="9"/>
  <c r="X38" i="9"/>
  <c r="X23" i="9"/>
  <c r="CU248" i="9" s="1"/>
  <c r="Z23" i="9"/>
  <c r="EA248" i="9" s="1"/>
  <c r="W40" i="9"/>
  <c r="V3" i="9"/>
  <c r="AD20" i="9"/>
  <c r="EE245" i="9" s="1"/>
  <c r="Y26" i="9"/>
  <c r="AN251" i="9" s="1"/>
  <c r="AB23" i="9"/>
  <c r="ER248" i="9" s="1"/>
  <c r="AD36" i="9"/>
  <c r="Y6" i="9"/>
  <c r="AE18" i="9"/>
  <c r="AT243" i="9" s="1"/>
  <c r="AA35" i="9"/>
  <c r="V5" i="9"/>
  <c r="V7" i="9"/>
  <c r="X27" i="9"/>
  <c r="AB18" i="9"/>
  <c r="AB243" i="9" s="1"/>
  <c r="Y35" i="9"/>
  <c r="AC37" i="9"/>
  <c r="AB6" i="9"/>
  <c r="U15" i="9"/>
  <c r="U105" i="9" s="1"/>
  <c r="AA9" i="9"/>
  <c r="AA18" i="9"/>
  <c r="AA19" i="9"/>
  <c r="AA244" i="9" s="1"/>
  <c r="W41" i="9"/>
  <c r="V38" i="9"/>
  <c r="W8" i="9"/>
  <c r="AC7" i="9"/>
  <c r="AC21" i="9"/>
  <c r="W21" i="9"/>
  <c r="EM246" i="9" s="1"/>
  <c r="V19" i="9"/>
  <c r="DW244" i="9" s="1"/>
  <c r="Z36" i="9"/>
  <c r="AB7" i="9"/>
  <c r="V37" i="9"/>
  <c r="U12" i="9"/>
  <c r="X34" i="9"/>
  <c r="Z20" i="9"/>
  <c r="BD245" i="9" s="1"/>
  <c r="F2" i="2"/>
  <c r="Y38" i="9"/>
  <c r="Y98" i="9" s="1"/>
  <c r="X18" i="9"/>
  <c r="AM243" i="9" s="1"/>
  <c r="AF4" i="9"/>
  <c r="U34" i="9"/>
  <c r="AA37" i="9"/>
  <c r="V40" i="9"/>
  <c r="U21" i="9"/>
  <c r="X5" i="9"/>
  <c r="Y39" i="9"/>
  <c r="Z18" i="9"/>
  <c r="BD243" i="9" s="1"/>
  <c r="U22" i="9"/>
  <c r="DV247" i="9" s="1"/>
  <c r="X41" i="9"/>
  <c r="W3" i="9"/>
  <c r="Y24" i="9"/>
  <c r="Z24" i="9"/>
  <c r="AA33" i="9"/>
  <c r="AA36" i="9"/>
  <c r="AA96" i="9" s="1"/>
  <c r="U26" i="9"/>
  <c r="CR251" i="9" s="1"/>
  <c r="X7" i="9"/>
  <c r="X37" i="9"/>
  <c r="U248" i="9"/>
  <c r="Z246" i="9"/>
  <c r="CG246" i="9"/>
  <c r="DK250" i="9"/>
  <c r="AL243" i="9"/>
  <c r="AR247" i="9"/>
  <c r="AA98" i="9"/>
  <c r="BS246" i="9"/>
  <c r="AC247" i="9"/>
  <c r="BV247" i="9"/>
  <c r="BU247" i="9"/>
  <c r="DV248" i="9"/>
  <c r="EP246" i="9"/>
  <c r="CK247" i="9"/>
  <c r="CZ247" i="9"/>
  <c r="BG247" i="9"/>
  <c r="CV246" i="9"/>
  <c r="CW246" i="9"/>
  <c r="ED247" i="9"/>
  <c r="CJ247" i="9"/>
  <c r="CN244" i="9"/>
  <c r="AU244" i="9"/>
  <c r="Y247" i="9"/>
  <c r="CN375" i="9"/>
  <c r="AQ243" i="9"/>
  <c r="EA244" i="9"/>
  <c r="BT245" i="9"/>
  <c r="AA245" i="9"/>
  <c r="BE245" i="9"/>
  <c r="DJ246" i="9"/>
  <c r="DL244" i="9"/>
  <c r="ER244" i="9"/>
  <c r="BU244" i="9"/>
  <c r="V245" i="9"/>
  <c r="BF244" i="9"/>
  <c r="CO243" i="9"/>
  <c r="BZ243" i="9"/>
  <c r="AG243" i="9"/>
  <c r="BJ244" i="9"/>
  <c r="EO247" i="9"/>
  <c r="AC244" i="9"/>
  <c r="EA243" i="9"/>
  <c r="BS243" i="9"/>
  <c r="CM245" i="9"/>
  <c r="DZ247" i="9"/>
  <c r="CR247" i="9"/>
  <c r="AQ245" i="9"/>
  <c r="BC247" i="9"/>
  <c r="DZ245" i="9"/>
  <c r="BE243" i="9"/>
  <c r="BA246" i="9"/>
  <c r="AN247" i="9"/>
  <c r="CW245" i="9"/>
  <c r="EP244" i="9"/>
  <c r="CW244" i="9"/>
  <c r="BE244" i="9"/>
  <c r="AA95" i="9"/>
  <c r="DV253" i="9"/>
  <c r="CJ245" i="9"/>
  <c r="U249" i="9"/>
  <c r="V249" i="9"/>
  <c r="BN249" i="9"/>
  <c r="CS249" i="9"/>
  <c r="BY243" i="9"/>
  <c r="CC249" i="9"/>
  <c r="EG243" i="9"/>
  <c r="CN243" i="9"/>
  <c r="AJ249" i="9"/>
  <c r="BU245" i="9"/>
  <c r="CR249" i="9"/>
  <c r="CY245" i="9"/>
  <c r="AZ249" i="9"/>
  <c r="BN253" i="9"/>
  <c r="BF245" i="9"/>
  <c r="BJ243" i="9"/>
  <c r="EQ244" i="9"/>
  <c r="AF243" i="9"/>
  <c r="DC243" i="9"/>
  <c r="BX243" i="9"/>
  <c r="DB243" i="9"/>
  <c r="ET245" i="9"/>
  <c r="BN254" i="9"/>
  <c r="AK37" i="9"/>
  <c r="BW245" i="9"/>
  <c r="AQ244" i="9"/>
  <c r="AA50" i="9"/>
  <c r="CU244" i="9"/>
  <c r="AJ254" i="9"/>
  <c r="BO251" i="9"/>
  <c r="AN3" i="9"/>
  <c r="AM3" i="9"/>
  <c r="EU243" i="9"/>
  <c r="BR250" i="9"/>
  <c r="CH243" i="9"/>
  <c r="AO243" i="9"/>
  <c r="AR244" i="9"/>
  <c r="CZ244" i="9"/>
  <c r="AL9" i="9"/>
  <c r="BI245" i="9"/>
  <c r="AE243" i="9"/>
  <c r="AT245" i="9"/>
  <c r="CF243" i="9"/>
  <c r="CF244" i="9"/>
  <c r="CG250" i="9"/>
  <c r="DZ250" i="9"/>
  <c r="Z243" i="9"/>
  <c r="AC49" i="9"/>
  <c r="AD245" i="9"/>
  <c r="CI244" i="9"/>
  <c r="CJ244" i="9"/>
  <c r="DV254" i="9"/>
  <c r="AK10" i="9"/>
  <c r="BS249" i="9"/>
  <c r="CD254" i="9"/>
  <c r="BA252" i="9"/>
  <c r="CE252" i="9"/>
  <c r="CR254" i="9"/>
  <c r="AR4" i="9"/>
  <c r="AO29" i="9"/>
  <c r="AL20" i="9"/>
  <c r="AM244" i="9"/>
  <c r="CD245" i="9"/>
  <c r="BV246" i="9"/>
  <c r="CT252" i="9"/>
  <c r="ED244" i="9"/>
  <c r="EB249" i="9"/>
  <c r="CC254" i="9"/>
  <c r="CY244" i="9"/>
  <c r="AM32" i="9"/>
  <c r="BD249" i="9"/>
  <c r="CT243" i="9"/>
  <c r="AA243" i="9"/>
  <c r="ES244" i="9"/>
  <c r="AB244" i="9"/>
  <c r="EC244" i="9"/>
  <c r="EB244" i="9"/>
  <c r="CX244" i="9"/>
  <c r="AL29" i="9"/>
  <c r="AM24" i="9"/>
  <c r="AL7" i="9"/>
  <c r="CH249" i="9"/>
  <c r="EN244" i="9"/>
  <c r="EF245" i="9"/>
  <c r="EM244" i="9"/>
  <c r="EB243" i="9"/>
  <c r="BP252" i="9"/>
  <c r="DY248" i="9"/>
  <c r="W252" i="9"/>
  <c r="EP243" i="9"/>
  <c r="BN243" i="9"/>
  <c r="CX249" i="9"/>
  <c r="CY243" i="9"/>
  <c r="AP8" i="9"/>
  <c r="CO349" i="9"/>
  <c r="CY328" i="9"/>
  <c r="CM382" i="9"/>
  <c r="CG349" i="9"/>
  <c r="CG415" i="9"/>
  <c r="CC212" i="2"/>
  <c r="BN212" i="2"/>
  <c r="AY227" i="2"/>
  <c r="AY242" i="2" s="1"/>
  <c r="AY257" i="2" s="1"/>
  <c r="AY272" i="2" s="1"/>
  <c r="AY287" i="2" s="1"/>
  <c r="AY302" i="2" s="1"/>
  <c r="AY317" i="2" s="1"/>
  <c r="AY332" i="2" s="1"/>
  <c r="U380" i="2"/>
  <c r="U395" i="2" s="1"/>
  <c r="U410" i="2" s="1"/>
  <c r="U426" i="2" s="1"/>
  <c r="U442" i="2" s="1"/>
  <c r="AJ364" i="2"/>
  <c r="CG382" i="9"/>
  <c r="H19" i="1"/>
  <c r="H37" i="2"/>
  <c r="AB2" i="2"/>
  <c r="AA32" i="2"/>
  <c r="AA17" i="2"/>
  <c r="AZ227" i="2"/>
  <c r="AZ242" i="2" s="1"/>
  <c r="AZ257" i="2" s="1"/>
  <c r="AZ272" i="2" s="1"/>
  <c r="AZ287" i="2" s="1"/>
  <c r="AZ302" i="2" s="1"/>
  <c r="AZ317" i="2" s="1"/>
  <c r="AZ332" i="2" s="1"/>
  <c r="BO212" i="2"/>
  <c r="CD212" i="2"/>
  <c r="Y137" i="2"/>
  <c r="AP122" i="2"/>
  <c r="AK364" i="2"/>
  <c r="V380" i="2"/>
  <c r="V395" i="2" s="1"/>
  <c r="V410" i="2" s="1"/>
  <c r="V426" i="2" s="1"/>
  <c r="V442" i="2" s="1"/>
  <c r="BM364" i="2"/>
  <c r="CB364" i="2" s="1"/>
  <c r="CQ364" i="2" s="1"/>
  <c r="DF364" i="2" s="1"/>
  <c r="DU364" i="2" s="1"/>
  <c r="EJ364" i="2" s="1"/>
  <c r="AX380" i="2"/>
  <c r="AW396" i="2"/>
  <c r="BL381" i="2"/>
  <c r="CA381" i="2" s="1"/>
  <c r="BA212" i="2"/>
  <c r="W227" i="2"/>
  <c r="W242" i="2" s="1"/>
  <c r="W257" i="2" s="1"/>
  <c r="W272" i="2" s="1"/>
  <c r="W287" i="2" s="1"/>
  <c r="W302" i="2" s="1"/>
  <c r="W317" i="2" s="1"/>
  <c r="W332" i="2" s="1"/>
  <c r="W348" i="2" s="1"/>
  <c r="W364" i="2" s="1"/>
  <c r="AL212" i="2"/>
  <c r="AL227" i="2" s="1"/>
  <c r="AL242" i="2" s="1"/>
  <c r="AL257" i="2" s="1"/>
  <c r="AL272" i="2" s="1"/>
  <c r="AL287" i="2" s="1"/>
  <c r="AL302" i="2" s="1"/>
  <c r="AL317" i="2" s="1"/>
  <c r="AL332" i="2" s="1"/>
  <c r="AO137" i="2"/>
  <c r="X152" i="2"/>
  <c r="X167" i="2" s="1"/>
  <c r="X182" i="2" s="1"/>
  <c r="X197" i="2" s="1"/>
  <c r="X212" i="2" s="1"/>
  <c r="F80" i="1"/>
  <c r="F100" i="1" s="1"/>
  <c r="AH39" i="1"/>
  <c r="AH59" i="1" s="1"/>
  <c r="F59" i="1"/>
  <c r="G39" i="1"/>
  <c r="BT16" i="1"/>
  <c r="I21" i="2"/>
  <c r="Z47" i="2"/>
  <c r="Z62" i="2" s="1"/>
  <c r="Z77" i="2" s="1"/>
  <c r="Z92" i="2" s="1"/>
  <c r="Z107" i="2" s="1"/>
  <c r="Z122" i="2" s="1"/>
  <c r="CO409" i="9"/>
  <c r="CM376" i="9"/>
  <c r="CK343" i="9"/>
  <c r="CJ346" i="9"/>
  <c r="CZ311" i="9"/>
  <c r="DA328" i="9"/>
  <c r="DO264" i="9"/>
  <c r="CZ313" i="9"/>
  <c r="DB328" i="9"/>
  <c r="CX331" i="9"/>
  <c r="CZ329" i="9"/>
  <c r="DQ284" i="9"/>
  <c r="DQ300" i="9" s="1"/>
  <c r="DB329" i="9"/>
  <c r="CK376" i="9"/>
  <c r="CU333" i="9"/>
  <c r="DB314" i="9"/>
  <c r="CK347" i="9"/>
  <c r="CM380" i="9"/>
  <c r="DP265" i="9"/>
  <c r="CZ332" i="9"/>
  <c r="DA333" i="9"/>
  <c r="CY312" i="9"/>
  <c r="CO343" i="9"/>
  <c r="CV316" i="9"/>
  <c r="CO376" i="9"/>
  <c r="CO381" i="9"/>
  <c r="CM377" i="9"/>
  <c r="DA315" i="9"/>
  <c r="CL411" i="9"/>
  <c r="CW316" i="9"/>
  <c r="CY333" i="9"/>
  <c r="CO382" i="9"/>
  <c r="DM281" i="9"/>
  <c r="DM297" i="9" s="1"/>
  <c r="CK409" i="9"/>
  <c r="DB310" i="9"/>
  <c r="CK379" i="9"/>
  <c r="CK412" i="9"/>
  <c r="CH380" i="9"/>
  <c r="CH347" i="9"/>
  <c r="CH413" i="9"/>
  <c r="CJ410" i="9"/>
  <c r="CJ344" i="9"/>
  <c r="CJ377" i="9"/>
  <c r="CF381" i="9"/>
  <c r="CF348" i="9"/>
  <c r="CF414" i="9"/>
  <c r="CM348" i="9"/>
  <c r="CM381" i="9"/>
  <c r="CM414" i="9"/>
  <c r="CI414" i="9"/>
  <c r="CI381" i="9"/>
  <c r="CI348" i="9"/>
  <c r="CO345" i="9"/>
  <c r="CO378" i="9"/>
  <c r="CO411" i="9"/>
  <c r="DA331" i="9"/>
  <c r="CM346" i="9"/>
  <c r="CM379" i="9"/>
  <c r="CM412" i="9"/>
  <c r="CM374" i="9"/>
  <c r="CM341" i="9"/>
  <c r="CX329" i="9"/>
  <c r="CX313" i="9"/>
  <c r="DK284" i="9"/>
  <c r="DK300" i="9" s="1"/>
  <c r="DK268" i="9"/>
  <c r="DL285" i="9"/>
  <c r="DL301" i="9" s="1"/>
  <c r="DL269" i="9"/>
  <c r="DO268" i="9"/>
  <c r="DO284" i="9"/>
  <c r="DO300" i="9" s="1"/>
  <c r="DO281" i="9"/>
  <c r="DO297" i="9" s="1"/>
  <c r="DO265" i="9"/>
  <c r="DP282" i="9"/>
  <c r="DP298" i="9" s="1"/>
  <c r="DP266" i="9"/>
  <c r="DQ281" i="9"/>
  <c r="DQ297" i="9" s="1"/>
  <c r="DQ265" i="9"/>
  <c r="CI345" i="9"/>
  <c r="CI378" i="9"/>
  <c r="CI411" i="9"/>
  <c r="CO340" i="9"/>
  <c r="CO373" i="9"/>
  <c r="CO406" i="9"/>
  <c r="CI346" i="9"/>
  <c r="CI412" i="9"/>
  <c r="CI379" i="9"/>
  <c r="DA332" i="9"/>
  <c r="DA316" i="9"/>
  <c r="CZ316" i="9"/>
  <c r="CN381" i="9"/>
  <c r="CN414" i="9"/>
  <c r="DA317" i="9"/>
  <c r="CM349" i="9"/>
  <c r="DB325" i="9"/>
  <c r="DB309" i="9"/>
  <c r="CZ327" i="9"/>
  <c r="CL382" i="9"/>
  <c r="CL349" i="9"/>
  <c r="CL415" i="9"/>
  <c r="DA312" i="9"/>
  <c r="DB312" i="9"/>
  <c r="CI349" i="9"/>
  <c r="CI382" i="9"/>
  <c r="CI415" i="9"/>
  <c r="CK346" i="9"/>
  <c r="CX315" i="9"/>
  <c r="CZ328" i="9"/>
  <c r="CZ312" i="9"/>
  <c r="DJ269" i="9"/>
  <c r="DJ285" i="9"/>
  <c r="DJ301" i="9" s="1"/>
  <c r="DQ267" i="9"/>
  <c r="DQ283" i="9"/>
  <c r="DQ299" i="9" s="1"/>
  <c r="DO285" i="9"/>
  <c r="DO301" i="9" s="1"/>
  <c r="DO269" i="9"/>
  <c r="DP268" i="9"/>
  <c r="DP284" i="9"/>
  <c r="DP300" i="9" s="1"/>
  <c r="DK269" i="9"/>
  <c r="DK285" i="9"/>
  <c r="DK301" i="9" s="1"/>
  <c r="DP280" i="9"/>
  <c r="DP296" i="9" s="1"/>
  <c r="DP264" i="9"/>
  <c r="DO280" i="9"/>
  <c r="DO296" i="9" s="1"/>
  <c r="DB333" i="9"/>
  <c r="DB317" i="9"/>
  <c r="DA330" i="9"/>
  <c r="DA314" i="9"/>
  <c r="CY316" i="9"/>
  <c r="CY332" i="9"/>
  <c r="CL413" i="9"/>
  <c r="CL380" i="9"/>
  <c r="CL347" i="9"/>
  <c r="CM415" i="9"/>
  <c r="CN406" i="9"/>
  <c r="CN373" i="9"/>
  <c r="CU317" i="9"/>
  <c r="CW330" i="9"/>
  <c r="CW314" i="9"/>
  <c r="CK348" i="9"/>
  <c r="CK414" i="9"/>
  <c r="CK381" i="9"/>
  <c r="CW333" i="9"/>
  <c r="CW317" i="9"/>
  <c r="DN282" i="9"/>
  <c r="DN298" i="9" s="1"/>
  <c r="DN266" i="9"/>
  <c r="DQ277" i="9"/>
  <c r="DQ293" i="9" s="1"/>
  <c r="DQ261" i="9"/>
  <c r="DO266" i="9"/>
  <c r="DO282" i="9"/>
  <c r="DO298" i="9" s="1"/>
  <c r="DQ279" i="9"/>
  <c r="DQ295" i="9" s="1"/>
  <c r="DQ263" i="9"/>
  <c r="DO279" i="9"/>
  <c r="DO295" i="9" s="1"/>
  <c r="DO263" i="9"/>
  <c r="DP281" i="9"/>
  <c r="DP297" i="9" s="1"/>
  <c r="DB330" i="9"/>
  <c r="CN411" i="9"/>
  <c r="CN378" i="9"/>
  <c r="CL348" i="9"/>
  <c r="CL414" i="9"/>
  <c r="CL381" i="9"/>
  <c r="CY329" i="9"/>
  <c r="CY313" i="9"/>
  <c r="CZ330" i="9"/>
  <c r="CZ314" i="9"/>
  <c r="CV332" i="9"/>
  <c r="CM410" i="9"/>
  <c r="CM344" i="9"/>
  <c r="DA310" i="9"/>
  <c r="DA326" i="9"/>
  <c r="CX330" i="9"/>
  <c r="CX314" i="9"/>
  <c r="CK411" i="9"/>
  <c r="CK345" i="9"/>
  <c r="CK378" i="9"/>
  <c r="CY331" i="9"/>
  <c r="CY315" i="9"/>
  <c r="CL409" i="9"/>
  <c r="CO415" i="9"/>
  <c r="CF382" i="9"/>
  <c r="CF415" i="9"/>
  <c r="CF349" i="9"/>
  <c r="DM265" i="9"/>
  <c r="DP269" i="9"/>
  <c r="DP285" i="9"/>
  <c r="DP301" i="9" s="1"/>
  <c r="DM285" i="9"/>
  <c r="DM301" i="9" s="1"/>
  <c r="DM269" i="9"/>
  <c r="DP262" i="9"/>
  <c r="DP278" i="9"/>
  <c r="DP294" i="9" s="1"/>
  <c r="DJ284" i="9"/>
  <c r="DJ300" i="9" s="1"/>
  <c r="DJ268" i="9"/>
  <c r="DQ285" i="9"/>
  <c r="DQ301" i="9" s="1"/>
  <c r="DQ269" i="9"/>
  <c r="DS275" i="9"/>
  <c r="DS291" i="9" s="1"/>
  <c r="DS259" i="9"/>
  <c r="CL345" i="9"/>
  <c r="CL378" i="9"/>
  <c r="CV315" i="9"/>
  <c r="CV331" i="9"/>
  <c r="CO372" i="9"/>
  <c r="CO339" i="9"/>
  <c r="CO405" i="9"/>
  <c r="CY317" i="9"/>
  <c r="CT333" i="9"/>
  <c r="CT317" i="9"/>
  <c r="CL408" i="9"/>
  <c r="CL375" i="9"/>
  <c r="CL342" i="9"/>
  <c r="CE415" i="9"/>
  <c r="CH415" i="9"/>
  <c r="CH349" i="9"/>
  <c r="CH382" i="9"/>
  <c r="DB331" i="9"/>
  <c r="DB315" i="9"/>
  <c r="CK380" i="9"/>
  <c r="CK413" i="9"/>
  <c r="CM347" i="9"/>
  <c r="CM413" i="9"/>
  <c r="CZ333" i="9"/>
  <c r="CZ317" i="9"/>
  <c r="CL412" i="9"/>
  <c r="CL379" i="9"/>
  <c r="CL346" i="9"/>
  <c r="CL376" i="9"/>
  <c r="CL343" i="9"/>
  <c r="CN408" i="9"/>
  <c r="DI269" i="9"/>
  <c r="DI285" i="9"/>
  <c r="DI301" i="9" s="1"/>
  <c r="DN283" i="9"/>
  <c r="DN299" i="9" s="1"/>
  <c r="DN267" i="9"/>
  <c r="DK283" i="9"/>
  <c r="DK299" i="9" s="1"/>
  <c r="DK267" i="9"/>
  <c r="DP283" i="9"/>
  <c r="DP299" i="9" s="1"/>
  <c r="DP267" i="9"/>
  <c r="DN268" i="9"/>
  <c r="DN284" i="9"/>
  <c r="DN300" i="9" s="1"/>
  <c r="CH381" i="9"/>
  <c r="CH414" i="9"/>
  <c r="CH348" i="9"/>
  <c r="CM343" i="9"/>
  <c r="CX333" i="9"/>
  <c r="CX317" i="9"/>
  <c r="CM375" i="9"/>
  <c r="CM342" i="9"/>
  <c r="CM408" i="9"/>
  <c r="CU332" i="9"/>
  <c r="CU316" i="9"/>
  <c r="CN382" i="9"/>
  <c r="CN415" i="9"/>
  <c r="CH379" i="9"/>
  <c r="CH412" i="9"/>
  <c r="CH346" i="9"/>
  <c r="CO380" i="9"/>
  <c r="CO347" i="9"/>
  <c r="CO413" i="9"/>
  <c r="CE382" i="9"/>
  <c r="CE349" i="9"/>
  <c r="CO344" i="9"/>
  <c r="CO410" i="9"/>
  <c r="CO377" i="9"/>
  <c r="DB316" i="9"/>
  <c r="DB332" i="9"/>
  <c r="DP279" i="9"/>
  <c r="DP295" i="9" s="1"/>
  <c r="DP263" i="9"/>
  <c r="DQ262" i="9"/>
  <c r="DQ278" i="9"/>
  <c r="DQ294" i="9" s="1"/>
  <c r="DL283" i="9"/>
  <c r="DL299" i="9" s="1"/>
  <c r="DL267" i="9"/>
  <c r="DO283" i="9"/>
  <c r="DO299" i="9" s="1"/>
  <c r="DO267" i="9"/>
  <c r="DL266" i="9"/>
  <c r="DL282" i="9"/>
  <c r="DL298" i="9" s="1"/>
  <c r="CM409" i="9"/>
  <c r="CW332" i="9"/>
  <c r="CJ413" i="9"/>
  <c r="CJ347" i="9"/>
  <c r="CJ380" i="9"/>
  <c r="CO412" i="9"/>
  <c r="CO379" i="9"/>
  <c r="CO346" i="9"/>
  <c r="CY330" i="9"/>
  <c r="CY314" i="9"/>
  <c r="DD323" i="9"/>
  <c r="DD307" i="9"/>
  <c r="CW331" i="9"/>
  <c r="CW315" i="9"/>
  <c r="CK410" i="9"/>
  <c r="CK377" i="9"/>
  <c r="CK344" i="9"/>
  <c r="CJ382" i="9"/>
  <c r="CJ349" i="9"/>
  <c r="CJ415" i="9"/>
  <c r="DB326" i="9"/>
  <c r="CO414" i="9"/>
  <c r="CO348" i="9"/>
  <c r="DA327" i="9"/>
  <c r="DA311" i="9"/>
  <c r="CN413" i="9"/>
  <c r="CN380" i="9"/>
  <c r="CX332" i="9"/>
  <c r="CX316" i="9"/>
  <c r="CN379" i="9"/>
  <c r="CN412" i="9"/>
  <c r="CI347" i="9"/>
  <c r="CI413" i="9"/>
  <c r="CI380" i="9"/>
  <c r="DB311" i="9"/>
  <c r="DB327" i="9"/>
  <c r="CJ378" i="9"/>
  <c r="CJ345" i="9"/>
  <c r="CJ411" i="9"/>
  <c r="CN410" i="9"/>
  <c r="CN377" i="9"/>
  <c r="DQ280" i="9"/>
  <c r="DQ296" i="9" s="1"/>
  <c r="DQ264" i="9"/>
  <c r="DM266" i="9"/>
  <c r="DM282" i="9"/>
  <c r="DM298" i="9" s="1"/>
  <c r="DM284" i="9"/>
  <c r="DM300" i="9" s="1"/>
  <c r="DM268" i="9"/>
  <c r="DN269" i="9"/>
  <c r="DN285" i="9"/>
  <c r="DN301" i="9" s="1"/>
  <c r="CN409" i="9"/>
  <c r="CN376" i="9"/>
  <c r="DB313" i="9"/>
  <c r="DA313" i="9"/>
  <c r="DA329" i="9"/>
  <c r="CJ412" i="9"/>
  <c r="CJ379" i="9"/>
  <c r="CZ315" i="9"/>
  <c r="CZ331" i="9"/>
  <c r="CJ414" i="9"/>
  <c r="CJ348" i="9"/>
  <c r="CJ381" i="9"/>
  <c r="CM411" i="9"/>
  <c r="CM378" i="9"/>
  <c r="CM345" i="9"/>
  <c r="CG413" i="9"/>
  <c r="CG347" i="9"/>
  <c r="CG380" i="9"/>
  <c r="CL410" i="9"/>
  <c r="CL344" i="9"/>
  <c r="CL377" i="9"/>
  <c r="CG381" i="9"/>
  <c r="CG348" i="9"/>
  <c r="CG414" i="9"/>
  <c r="CO375" i="9"/>
  <c r="CO408" i="9"/>
  <c r="CO342" i="9"/>
  <c r="CM407" i="9"/>
  <c r="CV317" i="9"/>
  <c r="CV333" i="9"/>
  <c r="DL268" i="9"/>
  <c r="DL284" i="9"/>
  <c r="DL300" i="9" s="1"/>
  <c r="DQ282" i="9"/>
  <c r="DQ298" i="9" s="1"/>
  <c r="DQ266" i="9"/>
  <c r="DN265" i="9"/>
  <c r="DN281" i="9"/>
  <c r="DN297" i="9" s="1"/>
  <c r="DN280" i="9"/>
  <c r="DN296" i="9" s="1"/>
  <c r="DN264" i="9"/>
  <c r="DM267" i="9"/>
  <c r="DM283" i="9"/>
  <c r="DM299" i="9" s="1"/>
  <c r="DQ268" i="9"/>
  <c r="CK415" i="9"/>
  <c r="CK382" i="9"/>
  <c r="CK349" i="9"/>
  <c r="V243" i="9" l="1"/>
  <c r="DW243" i="9"/>
  <c r="CF246" i="9"/>
  <c r="BB246" i="9"/>
  <c r="AK251" i="9"/>
  <c r="CS251" i="9"/>
  <c r="U59" i="9"/>
  <c r="DY246" i="9"/>
  <c r="EN246" i="9"/>
  <c r="CU246" i="9"/>
  <c r="AN249" i="9"/>
  <c r="BR249" i="9"/>
  <c r="V56" i="9"/>
  <c r="X48" i="9"/>
  <c r="V100" i="9"/>
  <c r="DY243" i="9"/>
  <c r="W50" i="9"/>
  <c r="AP245" i="9"/>
  <c r="EQ245" i="9"/>
  <c r="Z95" i="9"/>
  <c r="DD243" i="9"/>
  <c r="AV243" i="9"/>
  <c r="EH243" i="9"/>
  <c r="DS243" i="9"/>
  <c r="BB244" i="9"/>
  <c r="DY244" i="9"/>
  <c r="AP31" i="9"/>
  <c r="AM8" i="9"/>
  <c r="AK4" i="9"/>
  <c r="AR17" i="9"/>
  <c r="AR5" i="9"/>
  <c r="AR29" i="9"/>
  <c r="AL11" i="9"/>
  <c r="AN250" i="9"/>
  <c r="CV250" i="9"/>
  <c r="Y250" i="9"/>
  <c r="EO250" i="9"/>
  <c r="BF247" i="9"/>
  <c r="EC247" i="9"/>
  <c r="CY247" i="9"/>
  <c r="AA51" i="9"/>
  <c r="Z94" i="9"/>
  <c r="AB52" i="9"/>
  <c r="V248" i="9"/>
  <c r="AZ248" i="9"/>
  <c r="CD248" i="9"/>
  <c r="AJ253" i="9"/>
  <c r="CC253" i="9"/>
  <c r="CR253" i="9"/>
  <c r="BA245" i="9"/>
  <c r="AL245" i="9"/>
  <c r="EM245" i="9"/>
  <c r="BP245" i="9"/>
  <c r="DW251" i="9"/>
  <c r="CS248" i="9"/>
  <c r="Y48" i="9"/>
  <c r="V59" i="9"/>
  <c r="W49" i="9"/>
  <c r="DG247" i="9"/>
  <c r="AY247" i="9"/>
  <c r="U247" i="9"/>
  <c r="BN247" i="9"/>
  <c r="AJ247" i="9"/>
  <c r="ER243" i="9"/>
  <c r="EC243" i="9"/>
  <c r="U52" i="9"/>
  <c r="EK253" i="9"/>
  <c r="EL251" i="9"/>
  <c r="BO248" i="9"/>
  <c r="AB50" i="9"/>
  <c r="U53" i="9"/>
  <c r="U98" i="9"/>
  <c r="AD48" i="9"/>
  <c r="CT245" i="9"/>
  <c r="AZ251" i="9"/>
  <c r="CE245" i="9"/>
  <c r="DH251" i="9"/>
  <c r="BT243" i="9"/>
  <c r="EQ243" i="9"/>
  <c r="CX243" i="9"/>
  <c r="BH245" i="9"/>
  <c r="AS245" i="9"/>
  <c r="DA245" i="9"/>
  <c r="W58" i="9"/>
  <c r="AA249" i="9"/>
  <c r="BT249" i="9"/>
  <c r="AP249" i="9"/>
  <c r="BE249" i="9"/>
  <c r="AK249" i="9"/>
  <c r="CD249" i="9"/>
  <c r="DW249" i="9"/>
  <c r="BO249" i="9"/>
  <c r="U55" i="9"/>
  <c r="CJ243" i="9"/>
  <c r="CL245" i="9"/>
  <c r="AM246" i="9"/>
  <c r="U253" i="9"/>
  <c r="V251" i="9"/>
  <c r="AQ33" i="9"/>
  <c r="AQ46" i="9" s="1"/>
  <c r="CI243" i="9"/>
  <c r="BU243" i="9"/>
  <c r="EQ249" i="9"/>
  <c r="BF243" i="9"/>
  <c r="EK247" i="9"/>
  <c r="BQ244" i="9"/>
  <c r="CX245" i="9"/>
  <c r="AY253" i="9"/>
  <c r="BQ246" i="9"/>
  <c r="CD251" i="9"/>
  <c r="X246" i="9"/>
  <c r="BC250" i="9"/>
  <c r="CC247" i="9"/>
  <c r="W245" i="9"/>
  <c r="DL249" i="9"/>
  <c r="EP249" i="9"/>
  <c r="AO249" i="9"/>
  <c r="CW249" i="9"/>
  <c r="CK246" i="9"/>
  <c r="BG246" i="9"/>
  <c r="ED246" i="9"/>
  <c r="Y99" i="9"/>
  <c r="U48" i="9"/>
  <c r="X55" i="9"/>
  <c r="AP244" i="9"/>
  <c r="EM252" i="9"/>
  <c r="AK245" i="9"/>
  <c r="U254" i="9"/>
  <c r="CW243" i="9"/>
  <c r="EU245" i="9"/>
  <c r="CV247" i="9"/>
  <c r="CK244" i="9"/>
  <c r="EA246" i="9"/>
  <c r="AE19" i="9"/>
  <c r="Z39" i="9"/>
  <c r="U42" i="9"/>
  <c r="U102" i="9" s="1"/>
  <c r="U36" i="9"/>
  <c r="U96" i="9" s="1"/>
  <c r="AE34" i="9"/>
  <c r="V28" i="9"/>
  <c r="BO253" i="9" s="1"/>
  <c r="V21" i="9"/>
  <c r="CD246" i="9" s="1"/>
  <c r="U41" i="9"/>
  <c r="Z9" i="9"/>
  <c r="AC33" i="9"/>
  <c r="AF34" i="9"/>
  <c r="AF49" i="9" s="1"/>
  <c r="Z37" i="9"/>
  <c r="Z97" i="9" s="1"/>
  <c r="X11" i="9"/>
  <c r="X56" i="9" s="1"/>
  <c r="Z3" i="9"/>
  <c r="Z48" i="9" s="1"/>
  <c r="V25" i="9"/>
  <c r="V12" i="9"/>
  <c r="V43" i="9"/>
  <c r="V103" i="9" s="1"/>
  <c r="AA23" i="9"/>
  <c r="AD5" i="9"/>
  <c r="W28" i="9"/>
  <c r="AL253" i="9" s="1"/>
  <c r="W11" i="9"/>
  <c r="V27" i="9"/>
  <c r="BO252" i="9" s="1"/>
  <c r="AA39" i="9"/>
  <c r="AA54" i="9" s="1"/>
  <c r="Y11" i="9"/>
  <c r="Y19" i="9"/>
  <c r="U10" i="9"/>
  <c r="AA22" i="9"/>
  <c r="AB21" i="9"/>
  <c r="W7" i="9"/>
  <c r="AA34" i="9"/>
  <c r="AA94" i="9" s="1"/>
  <c r="AE4" i="9"/>
  <c r="AF33" i="9"/>
  <c r="AF48" i="9" s="1"/>
  <c r="Z40" i="9"/>
  <c r="Z55" i="9" s="1"/>
  <c r="AE245" i="9"/>
  <c r="BT244" i="9"/>
  <c r="DB245" i="9"/>
  <c r="DR243" i="9"/>
  <c r="AO246" i="9"/>
  <c r="DG248" i="9"/>
  <c r="W23" i="9"/>
  <c r="X6" i="9"/>
  <c r="Y40" i="9"/>
  <c r="Y100" i="9" s="1"/>
  <c r="Z6" i="9"/>
  <c r="Z96" i="9" s="1"/>
  <c r="U44" i="9"/>
  <c r="AF3" i="9"/>
  <c r="V8" i="9"/>
  <c r="V53" i="9" s="1"/>
  <c r="X4" i="9"/>
  <c r="X42" i="9"/>
  <c r="V39" i="9"/>
  <c r="V54" i="9" s="1"/>
  <c r="X39" i="9"/>
  <c r="Z4" i="9"/>
  <c r="U4" i="9"/>
  <c r="U94" i="9" s="1"/>
  <c r="X24" i="9"/>
  <c r="AD6" i="9"/>
  <c r="AD51" i="9" s="1"/>
  <c r="AD35" i="9"/>
  <c r="AE3" i="9"/>
  <c r="AE48" i="9" s="1"/>
  <c r="U39" i="9"/>
  <c r="W4" i="9"/>
  <c r="W24" i="9"/>
  <c r="W34" i="9"/>
  <c r="AC3" i="9"/>
  <c r="W33" i="9"/>
  <c r="W48" i="9" s="1"/>
  <c r="AD19" i="9"/>
  <c r="X8" i="9"/>
  <c r="X98" i="9" s="1"/>
  <c r="W25" i="9"/>
  <c r="V44" i="9"/>
  <c r="AA21" i="9"/>
  <c r="AA7" i="9"/>
  <c r="AA97" i="9" s="1"/>
  <c r="AB38" i="9"/>
  <c r="V4" i="9"/>
  <c r="Y18" i="9"/>
  <c r="BQ243" i="9"/>
  <c r="CU243" i="9"/>
  <c r="X243" i="9"/>
  <c r="BW243" i="9"/>
  <c r="EE243" i="9"/>
  <c r="BH243" i="9"/>
  <c r="CL243" i="9"/>
  <c r="AY245" i="9"/>
  <c r="BN245" i="9"/>
  <c r="AJ245" i="9"/>
  <c r="DG245" i="9"/>
  <c r="CC245" i="9"/>
  <c r="CR245" i="9"/>
  <c r="V96" i="9"/>
  <c r="DV250" i="9"/>
  <c r="AJ250" i="9"/>
  <c r="CR250" i="9"/>
  <c r="AY250" i="9"/>
  <c r="EK250" i="9"/>
  <c r="DG250" i="9"/>
  <c r="CC250" i="9"/>
  <c r="U252" i="9"/>
  <c r="BN252" i="9"/>
  <c r="CR252" i="9"/>
  <c r="DV252" i="9"/>
  <c r="CC252" i="9"/>
  <c r="EK244" i="9"/>
  <c r="ET243" i="9"/>
  <c r="W98" i="9"/>
  <c r="W53" i="9"/>
  <c r="V97" i="9"/>
  <c r="X248" i="9"/>
  <c r="EN248" i="9"/>
  <c r="DJ248" i="9"/>
  <c r="AM248" i="9"/>
  <c r="BQ248" i="9"/>
  <c r="BB248" i="9"/>
  <c r="V48" i="9"/>
  <c r="AL22" i="9"/>
  <c r="AK30" i="9"/>
  <c r="AK12" i="9"/>
  <c r="U97" i="9"/>
  <c r="AM251" i="9"/>
  <c r="CU251" i="9"/>
  <c r="AB97" i="9"/>
  <c r="CE243" i="9"/>
  <c r="EM243" i="9"/>
  <c r="DX243" i="9"/>
  <c r="BP243" i="9"/>
  <c r="DI243" i="9"/>
  <c r="W243" i="9"/>
  <c r="AM18" i="9"/>
  <c r="AS243" i="9"/>
  <c r="AL25" i="9"/>
  <c r="AK17" i="9"/>
  <c r="AK43" i="9" s="1"/>
  <c r="AN23" i="9"/>
  <c r="AK24" i="9"/>
  <c r="AK50" i="9" s="1"/>
  <c r="AK33" i="9"/>
  <c r="AK13" i="9"/>
  <c r="AM17" i="9"/>
  <c r="AN10" i="9"/>
  <c r="AO33" i="9"/>
  <c r="AN16" i="9"/>
  <c r="AN42" i="9" s="1"/>
  <c r="AK18" i="9"/>
  <c r="U250" i="9"/>
  <c r="DY251" i="9"/>
  <c r="BB243" i="9"/>
  <c r="BN246" i="9"/>
  <c r="CR246" i="9"/>
  <c r="AY246" i="9"/>
  <c r="AJ246" i="9"/>
  <c r="EK246" i="9"/>
  <c r="EO249" i="9"/>
  <c r="Y249" i="9"/>
  <c r="BD248" i="9"/>
  <c r="AO248" i="9"/>
  <c r="BS248" i="9"/>
  <c r="EP248" i="9"/>
  <c r="CW248" i="9"/>
  <c r="CH248" i="9"/>
  <c r="W96" i="9"/>
  <c r="W51" i="9"/>
  <c r="CC244" i="9"/>
  <c r="CR244" i="9"/>
  <c r="U244" i="9"/>
  <c r="AY244" i="9"/>
  <c r="DV244" i="9"/>
  <c r="AJ244" i="9"/>
  <c r="BN244" i="9"/>
  <c r="ET246" i="9"/>
  <c r="BW246" i="9"/>
  <c r="DA246" i="9"/>
  <c r="AD246" i="9"/>
  <c r="CL246" i="9"/>
  <c r="BH246" i="9"/>
  <c r="CC255" i="9"/>
  <c r="DG255" i="9"/>
  <c r="DV255" i="9"/>
  <c r="EK255" i="9"/>
  <c r="CR255" i="9"/>
  <c r="BN255" i="9"/>
  <c r="AL32" i="9"/>
  <c r="U51" i="9"/>
  <c r="DV245" i="9"/>
  <c r="BR251" i="9"/>
  <c r="DZ251" i="9"/>
  <c r="Y251" i="9"/>
  <c r="CV251" i="9"/>
  <c r="CG251" i="9"/>
  <c r="AK254" i="9"/>
  <c r="EL254" i="9"/>
  <c r="AO7" i="9"/>
  <c r="BB251" i="9"/>
  <c r="AO17" i="9"/>
  <c r="AP33" i="9"/>
  <c r="AM31" i="9"/>
  <c r="AK19" i="9"/>
  <c r="AP16" i="9"/>
  <c r="AL31" i="9"/>
  <c r="Z248" i="9"/>
  <c r="AU16" i="9"/>
  <c r="BN250" i="9"/>
  <c r="AQ20" i="9"/>
  <c r="AO19" i="9"/>
  <c r="AP21" i="9"/>
  <c r="AL6" i="9"/>
  <c r="AI32" i="9" s="1"/>
  <c r="U50" i="9"/>
  <c r="BQ251" i="9"/>
  <c r="X251" i="9"/>
  <c r="BA243" i="9"/>
  <c r="CC246" i="9"/>
  <c r="CF248" i="9"/>
  <c r="U255" i="9"/>
  <c r="X95" i="9"/>
  <c r="X50" i="9"/>
  <c r="DY252" i="9"/>
  <c r="CU252" i="9"/>
  <c r="BQ245" i="9"/>
  <c r="DY245" i="9"/>
  <c r="BB245" i="9"/>
  <c r="EN245" i="9"/>
  <c r="CU245" i="9"/>
  <c r="AM245" i="9"/>
  <c r="CF245" i="9"/>
  <c r="DK245" i="9"/>
  <c r="CV245" i="9"/>
  <c r="EO245" i="9"/>
  <c r="CG245" i="9"/>
  <c r="BC245" i="9"/>
  <c r="AN245" i="9"/>
  <c r="Y245" i="9"/>
  <c r="BR245" i="9"/>
  <c r="AZ243" i="9"/>
  <c r="CD243" i="9"/>
  <c r="EL243" i="9"/>
  <c r="AK243" i="9"/>
  <c r="CS243" i="9"/>
  <c r="EK252" i="9"/>
  <c r="U49" i="9"/>
  <c r="AD243" i="9"/>
  <c r="DA243" i="9"/>
  <c r="AY255" i="9"/>
  <c r="EC248" i="9"/>
  <c r="AB248" i="9"/>
  <c r="BU248" i="9"/>
  <c r="AB53" i="9"/>
  <c r="CJ248" i="9"/>
  <c r="BF248" i="9"/>
  <c r="W100" i="9"/>
  <c r="W55" i="9"/>
  <c r="AK32" i="9"/>
  <c r="AR31" i="9"/>
  <c r="AK8" i="9"/>
  <c r="AP19" i="9"/>
  <c r="AP30" i="9"/>
  <c r="AP43" i="9" s="1"/>
  <c r="AM29" i="9"/>
  <c r="AO9" i="9"/>
  <c r="AO48" i="9" s="1"/>
  <c r="AK22" i="9"/>
  <c r="AM33" i="9"/>
  <c r="AO30" i="9"/>
  <c r="AM22" i="9"/>
  <c r="AM48" i="9" s="1"/>
  <c r="AN35" i="9"/>
  <c r="AR32" i="9"/>
  <c r="AN6" i="9"/>
  <c r="AP17" i="9"/>
  <c r="AK26" i="9"/>
  <c r="AK52" i="9" s="1"/>
  <c r="AM19" i="9"/>
  <c r="AM4" i="9"/>
  <c r="AL3" i="9"/>
  <c r="AI29" i="9" s="1"/>
  <c r="AK5" i="9"/>
  <c r="AK44" i="9" s="1"/>
  <c r="AM30" i="9"/>
  <c r="AM43" i="9" s="1"/>
  <c r="AM37" i="9"/>
  <c r="AL19" i="9"/>
  <c r="AN18" i="9"/>
  <c r="AQ3" i="9"/>
  <c r="AT17" i="9"/>
  <c r="AT43" i="9" s="1"/>
  <c r="AM23" i="9"/>
  <c r="AK38" i="9"/>
  <c r="AP3" i="9"/>
  <c r="AP42" i="9" s="1"/>
  <c r="AS5" i="9"/>
  <c r="AM5" i="9"/>
  <c r="AN31" i="9"/>
  <c r="AT30" i="9"/>
  <c r="AL33" i="9"/>
  <c r="AL46" i="9" s="1"/>
  <c r="AR30" i="9"/>
  <c r="AM10" i="9"/>
  <c r="AO20" i="9"/>
  <c r="AO16" i="9"/>
  <c r="AK34" i="9"/>
  <c r="AO22" i="9"/>
  <c r="AN33" i="9"/>
  <c r="AP29" i="9"/>
  <c r="AO21" i="9"/>
  <c r="AK16" i="9"/>
  <c r="AN32" i="9"/>
  <c r="AN45" i="9" s="1"/>
  <c r="AN7" i="9"/>
  <c r="AK7" i="9"/>
  <c r="AN19" i="9"/>
  <c r="AO32" i="9"/>
  <c r="AN17" i="9"/>
  <c r="AK20" i="9"/>
  <c r="AQ17" i="9"/>
  <c r="AP32" i="9"/>
  <c r="AL5" i="9"/>
  <c r="AT29" i="9"/>
  <c r="AN22" i="9"/>
  <c r="AK23" i="9"/>
  <c r="AQ19" i="9"/>
  <c r="AQ18" i="9"/>
  <c r="AS31" i="9"/>
  <c r="AS44" i="9" s="1"/>
  <c r="AM11" i="9"/>
  <c r="AM50" i="9" s="1"/>
  <c r="AO35" i="9"/>
  <c r="AL34" i="9"/>
  <c r="AN4" i="9"/>
  <c r="AM21" i="9"/>
  <c r="AO34" i="9"/>
  <c r="AS18" i="9"/>
  <c r="AQ6" i="9"/>
  <c r="AM16" i="9"/>
  <c r="AM42" i="9" s="1"/>
  <c r="AP5" i="9"/>
  <c r="AU29" i="9"/>
  <c r="AU42" i="9" s="1"/>
  <c r="AL8" i="9"/>
  <c r="AI34" i="9" s="1"/>
  <c r="AS17" i="9"/>
  <c r="AU3" i="9"/>
  <c r="AO5" i="9"/>
  <c r="AL16" i="9"/>
  <c r="AP7" i="9"/>
  <c r="AP46" i="9" s="1"/>
  <c r="AQ7" i="9"/>
  <c r="AS3" i="9"/>
  <c r="AN9" i="9"/>
  <c r="AN48" i="9" s="1"/>
  <c r="AL12" i="9"/>
  <c r="AQ16" i="9"/>
  <c r="AQ42" i="9" s="1"/>
  <c r="AL17" i="9"/>
  <c r="AK29" i="9"/>
  <c r="AK25" i="9"/>
  <c r="AO31" i="9"/>
  <c r="AL4" i="9"/>
  <c r="AI30" i="9" s="1"/>
  <c r="AN21" i="9"/>
  <c r="AK39" i="9"/>
  <c r="AN29" i="9"/>
  <c r="AR18" i="9"/>
  <c r="AR44" i="9" s="1"/>
  <c r="AN8" i="9"/>
  <c r="AQ5" i="9"/>
  <c r="AQ44" i="9" s="1"/>
  <c r="AP4" i="9"/>
  <c r="AL30" i="9"/>
  <c r="AK35" i="9"/>
  <c r="AN20" i="9"/>
  <c r="AM20" i="9"/>
  <c r="AN30" i="9"/>
  <c r="AR19" i="9"/>
  <c r="AM34" i="9"/>
  <c r="AM47" i="9" s="1"/>
  <c r="AQ31" i="9"/>
  <c r="AO3" i="9"/>
  <c r="AR3" i="9"/>
  <c r="AR42" i="9" s="1"/>
  <c r="AM9" i="9"/>
  <c r="AP20" i="9"/>
  <c r="AL36" i="9"/>
  <c r="AS29" i="9"/>
  <c r="AS42" i="9" s="1"/>
  <c r="AO4" i="9"/>
  <c r="AO43" i="9" s="1"/>
  <c r="AL37" i="9"/>
  <c r="AO6" i="9"/>
  <c r="AT3" i="9"/>
  <c r="AK11" i="9"/>
  <c r="AP6" i="9"/>
  <c r="AP18" i="9"/>
  <c r="AS4" i="9"/>
  <c r="AS43" i="9" s="1"/>
  <c r="X54" i="9"/>
  <c r="X99" i="9"/>
  <c r="Y248" i="9"/>
  <c r="BR248" i="9"/>
  <c r="CG248" i="9"/>
  <c r="AN248" i="9"/>
  <c r="CV248" i="9"/>
  <c r="DJ247" i="9"/>
  <c r="BQ247" i="9"/>
  <c r="X247" i="9"/>
  <c r="AM247" i="9"/>
  <c r="EN247" i="9"/>
  <c r="AK31" i="9"/>
  <c r="AT16" i="9"/>
  <c r="U100" i="9"/>
  <c r="CC251" i="9"/>
  <c r="U251" i="9"/>
  <c r="EK251" i="9"/>
  <c r="BN251" i="9"/>
  <c r="DV251" i="9"/>
  <c r="AS30" i="9"/>
  <c r="AK36" i="9"/>
  <c r="AK49" i="9" s="1"/>
  <c r="AN34" i="9"/>
  <c r="AK9" i="9"/>
  <c r="AK48" i="9" s="1"/>
  <c r="AK6" i="9"/>
  <c r="AR6" i="9"/>
  <c r="AR45" i="9" s="1"/>
  <c r="AQ32" i="9"/>
  <c r="AM35" i="9"/>
  <c r="AL23" i="9"/>
  <c r="AQ30" i="9"/>
  <c r="AL24" i="9"/>
  <c r="AL50" i="9" s="1"/>
  <c r="U104" i="9"/>
  <c r="AO8" i="9"/>
  <c r="AL10" i="9"/>
  <c r="AI36" i="9" s="1"/>
  <c r="AM6" i="9"/>
  <c r="AM45" i="9" s="1"/>
  <c r="AY243" i="9"/>
  <c r="CR243" i="9"/>
  <c r="U243" i="9"/>
  <c r="CC243" i="9"/>
  <c r="AJ243" i="9"/>
  <c r="DV243" i="9"/>
  <c r="CE244" i="9"/>
  <c r="CT244" i="9"/>
  <c r="W244" i="9"/>
  <c r="AN5" i="9"/>
  <c r="EO251" i="9"/>
  <c r="U246" i="9"/>
  <c r="EE246" i="9"/>
  <c r="AQ248" i="9"/>
  <c r="AS16" i="9"/>
  <c r="CY248" i="9"/>
  <c r="AQ29" i="9"/>
  <c r="AL21" i="9"/>
  <c r="EN251" i="9"/>
  <c r="AK3" i="9"/>
  <c r="AK42" i="9" s="1"/>
  <c r="BQ250" i="9"/>
  <c r="AK21" i="9"/>
  <c r="DV246" i="9"/>
  <c r="AS246" i="9"/>
  <c r="AR16" i="9"/>
  <c r="AL35" i="9"/>
  <c r="AN36" i="9"/>
  <c r="BC249" i="9"/>
  <c r="AM36" i="9"/>
  <c r="AQ4" i="9"/>
  <c r="AM7" i="9"/>
  <c r="AL18" i="9"/>
  <c r="AT4" i="9"/>
  <c r="AP34" i="9"/>
  <c r="X245" i="9"/>
  <c r="AL38" i="9"/>
  <c r="AL51" i="9" s="1"/>
  <c r="DY247" i="9"/>
  <c r="EN243" i="9"/>
  <c r="AO18" i="9"/>
  <c r="AJ255" i="9"/>
  <c r="BT248" i="9"/>
  <c r="CS250" i="9"/>
  <c r="U57" i="9"/>
  <c r="DZ244" i="9"/>
  <c r="V250" i="9"/>
  <c r="X57" i="9"/>
  <c r="V58" i="9"/>
  <c r="W102" i="9"/>
  <c r="AK250" i="9"/>
  <c r="DX253" i="9"/>
  <c r="BT247" i="9"/>
  <c r="DM247" i="9"/>
  <c r="V50" i="9"/>
  <c r="U103" i="9"/>
  <c r="AA52" i="9"/>
  <c r="Y244" i="9"/>
  <c r="EQ248" i="9"/>
  <c r="DM248" i="9"/>
  <c r="CJ246" i="9"/>
  <c r="CY246" i="9"/>
  <c r="AP247" i="9"/>
  <c r="Z51" i="9"/>
  <c r="DK248" i="9"/>
  <c r="BC248" i="9"/>
  <c r="EO248" i="9"/>
  <c r="DZ248" i="9"/>
  <c r="CF247" i="9"/>
  <c r="BB247" i="9"/>
  <c r="BD244" i="9"/>
  <c r="BS244" i="9"/>
  <c r="BG244" i="9"/>
  <c r="DO244" i="9"/>
  <c r="AF244" i="9"/>
  <c r="EV244" i="9"/>
  <c r="DC244" i="9"/>
  <c r="BY244" i="9"/>
  <c r="EG244" i="9"/>
  <c r="CS245" i="9"/>
  <c r="ER247" i="9"/>
  <c r="Y246" i="9"/>
  <c r="AJ248" i="9"/>
  <c r="BN248" i="9"/>
  <c r="DM249" i="9"/>
  <c r="G2" i="2"/>
  <c r="G2" i="9"/>
  <c r="DX245" i="9"/>
  <c r="CG249" i="9"/>
  <c r="ES246" i="9"/>
  <c r="CF252" i="9"/>
  <c r="DW245" i="9"/>
  <c r="AC246" i="9"/>
  <c r="DJ243" i="9"/>
  <c r="X1" i="2"/>
  <c r="Y1" i="9" s="1"/>
  <c r="E2" i="2"/>
  <c r="Z1" i="2"/>
  <c r="V1" i="2"/>
  <c r="W1" i="9" s="1"/>
  <c r="T1" i="2"/>
  <c r="AB1" i="2"/>
  <c r="DZ249" i="9"/>
  <c r="CR248" i="9"/>
  <c r="DZ246" i="9"/>
  <c r="DN247" i="9"/>
  <c r="U56" i="9"/>
  <c r="J10" i="1"/>
  <c r="AB95" i="9"/>
  <c r="AG3" i="9"/>
  <c r="AG48" i="9" s="1"/>
  <c r="Y4" i="9"/>
  <c r="Y94" i="9" s="1"/>
  <c r="W26" i="9"/>
  <c r="W56" i="9" s="1"/>
  <c r="Y41" i="9"/>
  <c r="W22" i="9"/>
  <c r="DI247" i="9" s="1"/>
  <c r="Z22" i="9"/>
  <c r="V34" i="9"/>
  <c r="AC18" i="9"/>
  <c r="DO243" i="9" s="1"/>
  <c r="Z38" i="9"/>
  <c r="Z98" i="9" s="1"/>
  <c r="AC36" i="9"/>
  <c r="AC51" i="9" s="1"/>
  <c r="V22" i="9"/>
  <c r="AZ247" i="9" s="1"/>
  <c r="U9" i="9"/>
  <c r="AB247" i="9"/>
  <c r="AQ247" i="9"/>
  <c r="BR246" i="9"/>
  <c r="AC52" i="9"/>
  <c r="Y97" i="9"/>
  <c r="AD94" i="9"/>
  <c r="AA48" i="9"/>
  <c r="CZ246" i="9"/>
  <c r="U60" i="9"/>
  <c r="AE50" i="9"/>
  <c r="V95" i="9"/>
  <c r="Z245" i="9"/>
  <c r="U99" i="9"/>
  <c r="V101" i="9"/>
  <c r="BA244" i="9"/>
  <c r="CZ245" i="9"/>
  <c r="AB94" i="9"/>
  <c r="Y95" i="9"/>
  <c r="DM244" i="9"/>
  <c r="X100" i="9"/>
  <c r="V51" i="9"/>
  <c r="AK246" i="9"/>
  <c r="W97" i="9"/>
  <c r="DB244" i="9"/>
  <c r="ES245" i="9"/>
  <c r="CF251" i="9"/>
  <c r="AK248" i="9"/>
  <c r="EK254" i="9"/>
  <c r="AJ252" i="9"/>
  <c r="EL248" i="9"/>
  <c r="AC50" i="9"/>
  <c r="BP246" i="9"/>
  <c r="DX244" i="9"/>
  <c r="DH250" i="9"/>
  <c r="Y55" i="9"/>
  <c r="DG252" i="9"/>
  <c r="V244" i="9"/>
  <c r="AR245" i="9"/>
  <c r="DI246" i="9"/>
  <c r="CI245" i="9"/>
  <c r="CH244" i="9"/>
  <c r="DW248" i="9"/>
  <c r="AL252" i="9"/>
  <c r="BP253" i="9"/>
  <c r="DH248" i="9"/>
  <c r="AU243" i="9"/>
  <c r="DI250" i="9"/>
  <c r="Z49" i="9"/>
  <c r="AB245" i="9"/>
  <c r="CT253" i="9"/>
  <c r="BO254" i="9"/>
  <c r="EP245" i="9"/>
  <c r="EL244" i="9"/>
  <c r="CF250" i="9"/>
  <c r="BA253" i="9"/>
  <c r="CS244" i="9"/>
  <c r="DK247" i="9"/>
  <c r="DM246" i="9"/>
  <c r="BG245" i="9"/>
  <c r="BB250" i="9"/>
  <c r="AC245" i="9"/>
  <c r="V55" i="9"/>
  <c r="AY252" i="9"/>
  <c r="AZ246" i="9"/>
  <c r="EL246" i="9"/>
  <c r="DL245" i="9"/>
  <c r="EA245" i="9"/>
  <c r="DG254" i="9"/>
  <c r="AO244" i="9"/>
  <c r="AZ254" i="9"/>
  <c r="CE253" i="9"/>
  <c r="EF243" i="9"/>
  <c r="BO246" i="9"/>
  <c r="W246" i="9"/>
  <c r="BP244" i="9"/>
  <c r="Z244" i="9"/>
  <c r="ER245" i="9"/>
  <c r="DM245" i="9"/>
  <c r="AM250" i="9"/>
  <c r="DH254" i="9"/>
  <c r="X244" i="9"/>
  <c r="CG247" i="9"/>
  <c r="BV245" i="9"/>
  <c r="DJ250" i="9"/>
  <c r="BI243" i="9"/>
  <c r="CW250" i="9"/>
  <c r="BS245" i="9"/>
  <c r="CH245" i="9"/>
  <c r="AL244" i="9"/>
  <c r="DR244" i="9"/>
  <c r="CM243" i="9"/>
  <c r="DJ244" i="9"/>
  <c r="W101" i="9"/>
  <c r="Y53" i="9"/>
  <c r="AB96" i="9"/>
  <c r="DH246" i="9"/>
  <c r="DH249" i="9"/>
  <c r="DW246" i="9"/>
  <c r="CK245" i="9"/>
  <c r="DX246" i="9"/>
  <c r="CD244" i="9"/>
  <c r="V246" i="9"/>
  <c r="DN245" i="9"/>
  <c r="DI244" i="9"/>
  <c r="X97" i="9"/>
  <c r="DI252" i="9"/>
  <c r="DQ245" i="9"/>
  <c r="EB245" i="9"/>
  <c r="DY250" i="9"/>
  <c r="EN250" i="9"/>
  <c r="CS246" i="9"/>
  <c r="DG243" i="9"/>
  <c r="X250" i="9"/>
  <c r="CT246" i="9"/>
  <c r="X101" i="9"/>
  <c r="AO245" i="9"/>
  <c r="DL243" i="9"/>
  <c r="DO245" i="9"/>
  <c r="DK251" i="9"/>
  <c r="EK249" i="9"/>
  <c r="U101" i="9"/>
  <c r="AK244" i="9"/>
  <c r="DH243" i="9"/>
  <c r="AZ244" i="9"/>
  <c r="CH250" i="9"/>
  <c r="DK246" i="9"/>
  <c r="X252" i="9"/>
  <c r="DN248" i="9"/>
  <c r="AY251" i="9"/>
  <c r="DJ245" i="9"/>
  <c r="CC248" i="9"/>
  <c r="DP244" i="9"/>
  <c r="U245" i="9"/>
  <c r="CH246" i="9"/>
  <c r="DN246" i="9"/>
  <c r="CS254" i="9"/>
  <c r="DG246" i="9"/>
  <c r="BB252" i="9"/>
  <c r="DH245" i="9"/>
  <c r="Z250" i="9"/>
  <c r="DL246" i="9"/>
  <c r="BC251" i="9"/>
  <c r="DL250" i="9"/>
  <c r="BO244" i="9"/>
  <c r="DO247" i="9"/>
  <c r="EL245" i="9"/>
  <c r="AY248" i="9"/>
  <c r="AN246" i="9"/>
  <c r="AJ251" i="9"/>
  <c r="BO245" i="9"/>
  <c r="DL248" i="9"/>
  <c r="EK245" i="9"/>
  <c r="V254" i="9"/>
  <c r="BO243" i="9"/>
  <c r="DJ251" i="9"/>
  <c r="BS250" i="9"/>
  <c r="BD250" i="9"/>
  <c r="AO250" i="9"/>
  <c r="EP250" i="9"/>
  <c r="Y51" i="9"/>
  <c r="DK249" i="9"/>
  <c r="DJ252" i="9"/>
  <c r="DI249" i="9"/>
  <c r="X52" i="9"/>
  <c r="DP243" i="9"/>
  <c r="DG251" i="9"/>
  <c r="AP243" i="9"/>
  <c r="DI245" i="9"/>
  <c r="AR246" i="9"/>
  <c r="EW243" i="9"/>
  <c r="BK243" i="9"/>
  <c r="DP246" i="9"/>
  <c r="DG249" i="9"/>
  <c r="DJ249" i="9"/>
  <c r="BC246" i="9"/>
  <c r="AY249" i="9"/>
  <c r="DG253" i="9"/>
  <c r="AM252" i="9"/>
  <c r="DO246" i="9"/>
  <c r="DH244" i="9"/>
  <c r="BQ252" i="9"/>
  <c r="DQ243" i="9"/>
  <c r="EA249" i="9"/>
  <c r="Z249" i="9"/>
  <c r="DN243" i="9"/>
  <c r="AB48" i="9"/>
  <c r="CE246" i="9"/>
  <c r="DI248" i="9"/>
  <c r="CV249" i="9"/>
  <c r="Y54" i="9"/>
  <c r="EN252" i="9"/>
  <c r="DP245" i="9"/>
  <c r="AL246" i="9"/>
  <c r="DM243" i="9"/>
  <c r="AM46" i="9"/>
  <c r="AL45" i="9"/>
  <c r="AO44" i="9"/>
  <c r="AK45" i="9"/>
  <c r="AN49" i="9"/>
  <c r="AO47" i="9"/>
  <c r="AL49" i="9"/>
  <c r="AI35" i="9"/>
  <c r="AI31" i="9"/>
  <c r="AN46" i="9"/>
  <c r="AM44" i="9"/>
  <c r="AI33" i="9"/>
  <c r="AO42" i="9"/>
  <c r="AI37" i="9"/>
  <c r="DO312" i="9"/>
  <c r="CY377" i="9"/>
  <c r="DB346" i="9"/>
  <c r="AE145" i="9" s="1"/>
  <c r="DO330" i="9"/>
  <c r="AY364" i="2"/>
  <c r="AJ380" i="2"/>
  <c r="AJ395" i="2" s="1"/>
  <c r="AJ410" i="2" s="1"/>
  <c r="BN227" i="2"/>
  <c r="BN242" i="2" s="1"/>
  <c r="BN257" i="2" s="1"/>
  <c r="BN272" i="2" s="1"/>
  <c r="BN287" i="2" s="1"/>
  <c r="BN302" i="2" s="1"/>
  <c r="BN317" i="2" s="1"/>
  <c r="BN332" i="2" s="1"/>
  <c r="CR212" i="2"/>
  <c r="CR227" i="2" s="1"/>
  <c r="CR242" i="2" s="1"/>
  <c r="CR257" i="2" s="1"/>
  <c r="CR272" i="2" s="1"/>
  <c r="CR287" i="2" s="1"/>
  <c r="CR302" i="2" s="1"/>
  <c r="CR317" i="2" s="1"/>
  <c r="CR332" i="2" s="1"/>
  <c r="DG212" i="2"/>
  <c r="DG227" i="2" s="1"/>
  <c r="DG242" i="2" s="1"/>
  <c r="DG257" i="2" s="1"/>
  <c r="DG272" i="2" s="1"/>
  <c r="DG287" i="2" s="1"/>
  <c r="DG302" i="2" s="1"/>
  <c r="DG317" i="2" s="1"/>
  <c r="DG332" i="2" s="1"/>
  <c r="CC227" i="2"/>
  <c r="CC242" i="2" s="1"/>
  <c r="CC257" i="2" s="1"/>
  <c r="CC272" i="2" s="1"/>
  <c r="CC287" i="2" s="1"/>
  <c r="CC302" i="2" s="1"/>
  <c r="CC317" i="2" s="1"/>
  <c r="CC332" i="2" s="1"/>
  <c r="CY410" i="9"/>
  <c r="DB377" i="9"/>
  <c r="AC2" i="2"/>
  <c r="AB17" i="2"/>
  <c r="AB32" i="2"/>
  <c r="AL364" i="2"/>
  <c r="W380" i="2"/>
  <c r="W395" i="2" s="1"/>
  <c r="W410" i="2" s="1"/>
  <c r="W426" i="2" s="1"/>
  <c r="W442" i="2" s="1"/>
  <c r="AK380" i="2"/>
  <c r="AK395" i="2" s="1"/>
  <c r="AK410" i="2" s="1"/>
  <c r="AZ364" i="2"/>
  <c r="CZ411" i="9"/>
  <c r="CE212" i="2"/>
  <c r="BA227" i="2"/>
  <c r="BA242" i="2" s="1"/>
  <c r="BA257" i="2" s="1"/>
  <c r="BA272" i="2" s="1"/>
  <c r="BA287" i="2" s="1"/>
  <c r="BA302" i="2" s="1"/>
  <c r="BA317" i="2" s="1"/>
  <c r="BA332" i="2" s="1"/>
  <c r="BP212" i="2"/>
  <c r="BU16" i="1"/>
  <c r="H39" i="1"/>
  <c r="CP381" i="2"/>
  <c r="CA396" i="2"/>
  <c r="CA411" i="2" s="1"/>
  <c r="AP137" i="2"/>
  <c r="Y152" i="2"/>
  <c r="Y167" i="2" s="1"/>
  <c r="Y182" i="2" s="1"/>
  <c r="Y197" i="2" s="1"/>
  <c r="Y212" i="2" s="1"/>
  <c r="Z137" i="2"/>
  <c r="AQ122" i="2"/>
  <c r="BL396" i="2"/>
  <c r="BL411" i="2" s="1"/>
  <c r="AW411" i="2"/>
  <c r="DH212" i="2"/>
  <c r="DH227" i="2" s="1"/>
  <c r="DH242" i="2" s="1"/>
  <c r="DH257" i="2" s="1"/>
  <c r="DH272" i="2" s="1"/>
  <c r="DH287" i="2" s="1"/>
  <c r="DH302" i="2" s="1"/>
  <c r="DH317" i="2" s="1"/>
  <c r="DH332" i="2" s="1"/>
  <c r="CD227" i="2"/>
  <c r="CD242" i="2" s="1"/>
  <c r="CD257" i="2" s="1"/>
  <c r="CD272" i="2" s="1"/>
  <c r="CD287" i="2" s="1"/>
  <c r="CD302" i="2" s="1"/>
  <c r="CD317" i="2" s="1"/>
  <c r="CD332" i="2" s="1"/>
  <c r="I19" i="1"/>
  <c r="I37" i="2"/>
  <c r="X227" i="2"/>
  <c r="X242" i="2" s="1"/>
  <c r="X257" i="2" s="1"/>
  <c r="X272" i="2" s="1"/>
  <c r="X287" i="2" s="1"/>
  <c r="X302" i="2" s="1"/>
  <c r="X317" i="2" s="1"/>
  <c r="X332" i="2" s="1"/>
  <c r="X348" i="2" s="1"/>
  <c r="X364" i="2" s="1"/>
  <c r="AM212" i="2"/>
  <c r="AM227" i="2" s="1"/>
  <c r="AM242" i="2" s="1"/>
  <c r="AM257" i="2" s="1"/>
  <c r="AM272" i="2" s="1"/>
  <c r="AM287" i="2" s="1"/>
  <c r="AM302" i="2" s="1"/>
  <c r="AM317" i="2" s="1"/>
  <c r="AM332" i="2" s="1"/>
  <c r="BB212" i="2"/>
  <c r="CS212" i="2"/>
  <c r="BO227" i="2"/>
  <c r="BM380" i="2"/>
  <c r="AX395" i="2"/>
  <c r="AX410" i="2" s="1"/>
  <c r="AA47" i="2"/>
  <c r="AA62" i="2" s="1"/>
  <c r="AA77" i="2" s="1"/>
  <c r="AA92" i="2" s="1"/>
  <c r="AA107" i="2" s="1"/>
  <c r="AA122" i="2" s="1"/>
  <c r="J21" i="2"/>
  <c r="AI39" i="1"/>
  <c r="AI59" i="1" s="1"/>
  <c r="G59" i="1"/>
  <c r="G80" i="1"/>
  <c r="G100" i="1" s="1"/>
  <c r="CZ345" i="9"/>
  <c r="AC144" i="9" s="1"/>
  <c r="CZ378" i="9"/>
  <c r="CY344" i="9"/>
  <c r="AB143" i="9" s="1"/>
  <c r="DN332" i="9"/>
  <c r="DO317" i="9"/>
  <c r="DK315" i="9"/>
  <c r="DP329" i="9"/>
  <c r="CZ343" i="9"/>
  <c r="AC142" i="9" s="1"/>
  <c r="DQ312" i="9"/>
  <c r="CW414" i="9"/>
  <c r="DN315" i="9"/>
  <c r="DO311" i="9"/>
  <c r="DJ317" i="9"/>
  <c r="DN317" i="9"/>
  <c r="DQ310" i="9"/>
  <c r="DL314" i="9"/>
  <c r="DJ332" i="9"/>
  <c r="DK332" i="9"/>
  <c r="DM330" i="9"/>
  <c r="DB375" i="9"/>
  <c r="DM317" i="9"/>
  <c r="CX382" i="9"/>
  <c r="DP333" i="9"/>
  <c r="CY347" i="9"/>
  <c r="AB146" i="9" s="1"/>
  <c r="DP313" i="9"/>
  <c r="DB412" i="9"/>
  <c r="DM331" i="9"/>
  <c r="DL316" i="9"/>
  <c r="CV381" i="9"/>
  <c r="DA347" i="9"/>
  <c r="AD146" i="9" s="1"/>
  <c r="DA376" i="9"/>
  <c r="DA343" i="9"/>
  <c r="AD142" i="9" s="1"/>
  <c r="DA409" i="9"/>
  <c r="CZ349" i="9"/>
  <c r="AC148" i="9" s="1"/>
  <c r="CZ382" i="9"/>
  <c r="CZ415" i="9"/>
  <c r="DB379" i="9"/>
  <c r="DO327" i="9"/>
  <c r="DN314" i="9"/>
  <c r="DN330" i="9"/>
  <c r="CY348" i="9"/>
  <c r="AB147" i="9" s="1"/>
  <c r="DP330" i="9"/>
  <c r="DP314" i="9"/>
  <c r="DK316" i="9"/>
  <c r="CZ376" i="9"/>
  <c r="DN313" i="9"/>
  <c r="DN329" i="9"/>
  <c r="DA378" i="9"/>
  <c r="DL330" i="9"/>
  <c r="DP311" i="9"/>
  <c r="DP327" i="9"/>
  <c r="DK331" i="9"/>
  <c r="CY382" i="9"/>
  <c r="CY349" i="9"/>
  <c r="AB148" i="9" s="1"/>
  <c r="CY415" i="9"/>
  <c r="DJ316" i="9"/>
  <c r="DM313" i="9"/>
  <c r="DM329" i="9"/>
  <c r="CU415" i="9"/>
  <c r="CU349" i="9"/>
  <c r="X148" i="9" s="1"/>
  <c r="CU382" i="9"/>
  <c r="CY381" i="9"/>
  <c r="CY414" i="9"/>
  <c r="DP312" i="9"/>
  <c r="DP328" i="9"/>
  <c r="CZ409" i="9"/>
  <c r="DQ330" i="9"/>
  <c r="DQ314" i="9"/>
  <c r="DA411" i="9"/>
  <c r="DA345" i="9"/>
  <c r="AD144" i="9" s="1"/>
  <c r="DM316" i="9"/>
  <c r="DM332" i="9"/>
  <c r="DQ311" i="9"/>
  <c r="DQ327" i="9"/>
  <c r="CW415" i="9"/>
  <c r="CW349" i="9"/>
  <c r="Z148" i="9" s="1"/>
  <c r="CW382" i="9"/>
  <c r="CV348" i="9"/>
  <c r="Y147" i="9" s="1"/>
  <c r="DQ315" i="9"/>
  <c r="DQ331" i="9"/>
  <c r="CZ348" i="9"/>
  <c r="AC147" i="9" s="1"/>
  <c r="CZ381" i="9"/>
  <c r="CZ414" i="9"/>
  <c r="DO329" i="9"/>
  <c r="DO313" i="9"/>
  <c r="CX345" i="9"/>
  <c r="AA144" i="9" s="1"/>
  <c r="CX411" i="9"/>
  <c r="CX378" i="9"/>
  <c r="DQ332" i="9"/>
  <c r="DQ316" i="9"/>
  <c r="DB411" i="9"/>
  <c r="DB378" i="9"/>
  <c r="DB345" i="9"/>
  <c r="AE144" i="9" s="1"/>
  <c r="CW413" i="9"/>
  <c r="CW347" i="9"/>
  <c r="Z146" i="9" s="1"/>
  <c r="CW380" i="9"/>
  <c r="DO331" i="9"/>
  <c r="DO315" i="9"/>
  <c r="CX415" i="9"/>
  <c r="CX349" i="9"/>
  <c r="AA148" i="9" s="1"/>
  <c r="DN316" i="9"/>
  <c r="DN331" i="9"/>
  <c r="CZ346" i="9"/>
  <c r="AC145" i="9" s="1"/>
  <c r="CZ412" i="9"/>
  <c r="CZ379" i="9"/>
  <c r="CV414" i="9"/>
  <c r="DA414" i="9"/>
  <c r="DA348" i="9"/>
  <c r="AD147" i="9" s="1"/>
  <c r="DA381" i="9"/>
  <c r="CX381" i="9"/>
  <c r="CX414" i="9"/>
  <c r="CX348" i="9"/>
  <c r="AA147" i="9" s="1"/>
  <c r="DB414" i="9"/>
  <c r="DB348" i="9"/>
  <c r="AE147" i="9" s="1"/>
  <c r="DB381" i="9"/>
  <c r="DP310" i="9"/>
  <c r="DP326" i="9"/>
  <c r="CX346" i="9"/>
  <c r="AA145" i="9" s="1"/>
  <c r="CX379" i="9"/>
  <c r="CX412" i="9"/>
  <c r="DA379" i="9"/>
  <c r="DA346" i="9"/>
  <c r="AD145" i="9" s="1"/>
  <c r="DK333" i="9"/>
  <c r="DK317" i="9"/>
  <c r="DJ333" i="9"/>
  <c r="DA413" i="9"/>
  <c r="DB407" i="9"/>
  <c r="DB374" i="9"/>
  <c r="DB341" i="9"/>
  <c r="DM315" i="9"/>
  <c r="DL332" i="9"/>
  <c r="DB342" i="9"/>
  <c r="AE141" i="9" s="1"/>
  <c r="DM314" i="9"/>
  <c r="DD372" i="9"/>
  <c r="DD339" i="9"/>
  <c r="DD405" i="9"/>
  <c r="DL315" i="9"/>
  <c r="DL331" i="9"/>
  <c r="CU414" i="9"/>
  <c r="CU381" i="9"/>
  <c r="CU348" i="9"/>
  <c r="X147" i="9" s="1"/>
  <c r="CW381" i="9"/>
  <c r="DP331" i="9"/>
  <c r="DP315" i="9"/>
  <c r="DS323" i="9"/>
  <c r="DS307" i="9"/>
  <c r="CY345" i="9"/>
  <c r="AB144" i="9" s="1"/>
  <c r="CY411" i="9"/>
  <c r="CY378" i="9"/>
  <c r="DO314" i="9"/>
  <c r="DA412" i="9"/>
  <c r="CZ377" i="9"/>
  <c r="CZ344" i="9"/>
  <c r="AC143" i="9" s="1"/>
  <c r="CZ410" i="9"/>
  <c r="DA380" i="9"/>
  <c r="DO316" i="9"/>
  <c r="DO332" i="9"/>
  <c r="DN328" i="9"/>
  <c r="DN312" i="9"/>
  <c r="DB408" i="9"/>
  <c r="CZ347" i="9"/>
  <c r="AC146" i="9" s="1"/>
  <c r="CZ413" i="9"/>
  <c r="CZ380" i="9"/>
  <c r="DQ328" i="9"/>
  <c r="DB343" i="9"/>
  <c r="AE142" i="9" s="1"/>
  <c r="DB409" i="9"/>
  <c r="DB376" i="9"/>
  <c r="CW348" i="9"/>
  <c r="Z147" i="9" s="1"/>
  <c r="DI317" i="9"/>
  <c r="DI333" i="9"/>
  <c r="DB413" i="9"/>
  <c r="DB380" i="9"/>
  <c r="DB347" i="9"/>
  <c r="AE146" i="9" s="1"/>
  <c r="CV347" i="9"/>
  <c r="Y146" i="9" s="1"/>
  <c r="CV380" i="9"/>
  <c r="CV413" i="9"/>
  <c r="DM333" i="9"/>
  <c r="DO328" i="9"/>
  <c r="DQ309" i="9"/>
  <c r="DQ325" i="9"/>
  <c r="DB415" i="9"/>
  <c r="DB382" i="9"/>
  <c r="DB349" i="9"/>
  <c r="AE148" i="9" s="1"/>
  <c r="DP316" i="9"/>
  <c r="DP332" i="9"/>
  <c r="DB344" i="9"/>
  <c r="AE143" i="9" s="1"/>
  <c r="DB410" i="9"/>
  <c r="DQ313" i="9"/>
  <c r="DQ329" i="9"/>
  <c r="DL317" i="9"/>
  <c r="DL333" i="9"/>
  <c r="CV382" i="9"/>
  <c r="CV415" i="9"/>
  <c r="CV349" i="9"/>
  <c r="Y148" i="9" s="1"/>
  <c r="DN333" i="9"/>
  <c r="CY412" i="9"/>
  <c r="CY346" i="9"/>
  <c r="AB145" i="9" s="1"/>
  <c r="CY379" i="9"/>
  <c r="DQ326" i="9"/>
  <c r="CT382" i="9"/>
  <c r="CT349" i="9"/>
  <c r="W148" i="9" s="1"/>
  <c r="CT415" i="9"/>
  <c r="DQ333" i="9"/>
  <c r="DQ317" i="9"/>
  <c r="DP317" i="9"/>
  <c r="CY380" i="9"/>
  <c r="CY413" i="9"/>
  <c r="DA342" i="9"/>
  <c r="AD141" i="9" s="1"/>
  <c r="DA375" i="9"/>
  <c r="DA408" i="9"/>
  <c r="CW412" i="9"/>
  <c r="CW379" i="9"/>
  <c r="CW346" i="9"/>
  <c r="Z145" i="9" s="1"/>
  <c r="DO333" i="9"/>
  <c r="CX413" i="9"/>
  <c r="CX347" i="9"/>
  <c r="AA146" i="9" s="1"/>
  <c r="CX380" i="9"/>
  <c r="DA377" i="9"/>
  <c r="DA410" i="9"/>
  <c r="DA344" i="9"/>
  <c r="AD143" i="9" s="1"/>
  <c r="DA382" i="9"/>
  <c r="DA415" i="9"/>
  <c r="DA349" i="9"/>
  <c r="AD148" i="9" s="1"/>
  <c r="EM250" i="9" l="1"/>
  <c r="BP250" i="9"/>
  <c r="W250" i="9"/>
  <c r="AL250" i="9"/>
  <c r="DX250" i="9"/>
  <c r="CE250" i="9"/>
  <c r="CT250" i="9"/>
  <c r="BA250" i="9"/>
  <c r="X51" i="9"/>
  <c r="X96" i="9"/>
  <c r="BR244" i="9"/>
  <c r="EO244" i="9"/>
  <c r="BC244" i="9"/>
  <c r="Z99" i="9"/>
  <c r="Z54" i="9"/>
  <c r="BI244" i="9"/>
  <c r="AT244" i="9"/>
  <c r="CD253" i="9"/>
  <c r="DH253" i="9"/>
  <c r="EL252" i="9"/>
  <c r="AL248" i="9"/>
  <c r="BA248" i="9"/>
  <c r="CE248" i="9"/>
  <c r="W248" i="9"/>
  <c r="BP248" i="9"/>
  <c r="CT248" i="9"/>
  <c r="DX248" i="9"/>
  <c r="EM248" i="9"/>
  <c r="V57" i="9"/>
  <c r="V99" i="9"/>
  <c r="EM253" i="9"/>
  <c r="CM244" i="9"/>
  <c r="W247" i="9"/>
  <c r="AK252" i="9"/>
  <c r="U54" i="9"/>
  <c r="Y56" i="9"/>
  <c r="CS253" i="9"/>
  <c r="CG243" i="9"/>
  <c r="BR243" i="9"/>
  <c r="DK243" i="9"/>
  <c r="EO243" i="9"/>
  <c r="CV243" i="9"/>
  <c r="BC243" i="9"/>
  <c r="Y243" i="9"/>
  <c r="DZ243" i="9"/>
  <c r="AN243" i="9"/>
  <c r="EE244" i="9"/>
  <c r="ET244" i="9"/>
  <c r="BW244" i="9"/>
  <c r="AS244" i="9"/>
  <c r="AD244" i="9"/>
  <c r="DA244" i="9"/>
  <c r="BH244" i="9"/>
  <c r="CL244" i="9"/>
  <c r="X94" i="9"/>
  <c r="X49" i="9"/>
  <c r="DW250" i="9"/>
  <c r="CD250" i="9"/>
  <c r="EL250" i="9"/>
  <c r="BO250" i="9"/>
  <c r="AZ250" i="9"/>
  <c r="AD49" i="9"/>
  <c r="AN47" i="9"/>
  <c r="AO46" i="9"/>
  <c r="X249" i="9"/>
  <c r="AM249" i="9"/>
  <c r="BQ249" i="9"/>
  <c r="DY249" i="9"/>
  <c r="CU249" i="9"/>
  <c r="CF249" i="9"/>
  <c r="BB249" i="9"/>
  <c r="EN249" i="9"/>
  <c r="AK46" i="9"/>
  <c r="AA49" i="9"/>
  <c r="AL44" i="9"/>
  <c r="V252" i="9"/>
  <c r="Y49" i="9"/>
  <c r="CG244" i="9"/>
  <c r="AM49" i="9"/>
  <c r="AQ43" i="9"/>
  <c r="AP44" i="9"/>
  <c r="AR43" i="9"/>
  <c r="AL43" i="9"/>
  <c r="V98" i="9"/>
  <c r="EL253" i="9"/>
  <c r="DQ244" i="9"/>
  <c r="DI253" i="9"/>
  <c r="CE247" i="9"/>
  <c r="V253" i="9"/>
  <c r="EU244" i="9"/>
  <c r="DK244" i="9"/>
  <c r="AB18" i="2"/>
  <c r="BF243" i="2" s="1"/>
  <c r="CV244" i="9"/>
  <c r="AN244" i="9"/>
  <c r="AP47" i="9"/>
  <c r="AL48" i="9"/>
  <c r="AL47" i="9"/>
  <c r="AN44" i="9"/>
  <c r="AT42" i="9"/>
  <c r="AP45" i="9"/>
  <c r="AO45" i="9"/>
  <c r="BT246" i="9"/>
  <c r="AA246" i="9"/>
  <c r="CX246" i="9"/>
  <c r="BE246" i="9"/>
  <c r="CI246" i="9"/>
  <c r="EQ246" i="9"/>
  <c r="EB246" i="9"/>
  <c r="AP246" i="9"/>
  <c r="AL249" i="9"/>
  <c r="BA249" i="9"/>
  <c r="DX249" i="9"/>
  <c r="BP249" i="9"/>
  <c r="W249" i="9"/>
  <c r="CT249" i="9"/>
  <c r="CE249" i="9"/>
  <c r="W54" i="9"/>
  <c r="EM249" i="9"/>
  <c r="EB247" i="9"/>
  <c r="CX247" i="9"/>
  <c r="AA247" i="9"/>
  <c r="CI247" i="9"/>
  <c r="BE247" i="9"/>
  <c r="EQ247" i="9"/>
  <c r="AD50" i="9"/>
  <c r="AZ252" i="9"/>
  <c r="CS252" i="9"/>
  <c r="CD252" i="9"/>
  <c r="DW253" i="9"/>
  <c r="AZ253" i="9"/>
  <c r="AK253" i="9"/>
  <c r="AQ45" i="9"/>
  <c r="AK51" i="9"/>
  <c r="AE49" i="9"/>
  <c r="BX244" i="9"/>
  <c r="AN43" i="9"/>
  <c r="AK47" i="9"/>
  <c r="BU246" i="9"/>
  <c r="ER246" i="9"/>
  <c r="AQ246" i="9"/>
  <c r="EC246" i="9"/>
  <c r="AB246" i="9"/>
  <c r="BF246" i="9"/>
  <c r="V102" i="9"/>
  <c r="DH252" i="9"/>
  <c r="AE244" i="9"/>
  <c r="W253" i="9"/>
  <c r="EF244" i="9"/>
  <c r="DW252" i="9"/>
  <c r="AB51" i="9"/>
  <c r="AI38" i="9"/>
  <c r="W94" i="9"/>
  <c r="BE248" i="9"/>
  <c r="AA248" i="9"/>
  <c r="CX248" i="9"/>
  <c r="EB248" i="9"/>
  <c r="AA53" i="9"/>
  <c r="AP248" i="9"/>
  <c r="CI248" i="9"/>
  <c r="X53" i="9"/>
  <c r="AF94" i="9"/>
  <c r="AB3" i="2"/>
  <c r="AL42" i="9"/>
  <c r="Z53" i="9"/>
  <c r="AL251" i="9"/>
  <c r="BO247" i="9"/>
  <c r="V52" i="9"/>
  <c r="CS247" i="9"/>
  <c r="V247" i="9"/>
  <c r="EM251" i="9"/>
  <c r="CT251" i="9"/>
  <c r="BP251" i="9"/>
  <c r="CE251" i="9"/>
  <c r="BQ416" i="9"/>
  <c r="DD407" i="9"/>
  <c r="DM416" i="9"/>
  <c r="AG410" i="9"/>
  <c r="BZ341" i="9"/>
  <c r="EE416" i="9"/>
  <c r="AG412" i="9"/>
  <c r="EN416" i="9"/>
  <c r="BJ407" i="9"/>
  <c r="CX416" i="9"/>
  <c r="CV416" i="9"/>
  <c r="CS416" i="9"/>
  <c r="ER416" i="9"/>
  <c r="DX416" i="9"/>
  <c r="CL416" i="9"/>
  <c r="BR416" i="9"/>
  <c r="EF416" i="9"/>
  <c r="BV416" i="9"/>
  <c r="AF407" i="9"/>
  <c r="EP416" i="9"/>
  <c r="EQ416" i="9"/>
  <c r="AU407" i="9"/>
  <c r="CJ416" i="9"/>
  <c r="BX416" i="9"/>
  <c r="CG416" i="9"/>
  <c r="EL416" i="9"/>
  <c r="BU416" i="9"/>
  <c r="CI416" i="9"/>
  <c r="BY407" i="9"/>
  <c r="DO416" i="9"/>
  <c r="EW341" i="9"/>
  <c r="DW416" i="9"/>
  <c r="EH407" i="9"/>
  <c r="AG409" i="9"/>
  <c r="DQ416" i="9"/>
  <c r="DJ416" i="9"/>
  <c r="CM416" i="9"/>
  <c r="DB416" i="9"/>
  <c r="CY416" i="9"/>
  <c r="CF416" i="9"/>
  <c r="CZ416" i="9"/>
  <c r="DZ416" i="9"/>
  <c r="EU416" i="9"/>
  <c r="CN416" i="9"/>
  <c r="DD416" i="9"/>
  <c r="BP416" i="9"/>
  <c r="CO407" i="9"/>
  <c r="EC416" i="9"/>
  <c r="EH416" i="9"/>
  <c r="AG408" i="9"/>
  <c r="EH341" i="9"/>
  <c r="AG407" i="9"/>
  <c r="EB416" i="9"/>
  <c r="BK407" i="9"/>
  <c r="ET416" i="9"/>
  <c r="CH416" i="9"/>
  <c r="AG406" i="9"/>
  <c r="DD341" i="9"/>
  <c r="DC416" i="9"/>
  <c r="BZ416" i="9"/>
  <c r="CT416" i="9"/>
  <c r="AG413" i="9"/>
  <c r="CD416" i="9"/>
  <c r="CU416" i="9"/>
  <c r="DC407" i="9"/>
  <c r="EW407" i="9"/>
  <c r="EG407" i="9"/>
  <c r="DS341" i="9"/>
  <c r="DL416" i="9"/>
  <c r="AG411" i="9"/>
  <c r="CE416" i="9"/>
  <c r="EV407" i="9"/>
  <c r="CO341" i="9"/>
  <c r="DR416" i="9"/>
  <c r="AV341" i="9"/>
  <c r="CN407" i="9"/>
  <c r="CK416" i="9"/>
  <c r="DR407" i="9"/>
  <c r="AG405" i="9"/>
  <c r="EG416" i="9"/>
  <c r="BK341" i="9"/>
  <c r="BT416" i="9"/>
  <c r="DK416" i="9"/>
  <c r="DS407" i="9"/>
  <c r="BZ407" i="9"/>
  <c r="AG416" i="9"/>
  <c r="AV407" i="9"/>
  <c r="ED416" i="9"/>
  <c r="BW416" i="9"/>
  <c r="AG414" i="9"/>
  <c r="EA416" i="9"/>
  <c r="AG415" i="9"/>
  <c r="DN416" i="9"/>
  <c r="CW416" i="9"/>
  <c r="BY416" i="9"/>
  <c r="EO416" i="9"/>
  <c r="EV416" i="9"/>
  <c r="DP416" i="9"/>
  <c r="DA416" i="9"/>
  <c r="DH416" i="9"/>
  <c r="BS416" i="9"/>
  <c r="CO416" i="9"/>
  <c r="DI416" i="9"/>
  <c r="ES416" i="9"/>
  <c r="DS416" i="9"/>
  <c r="DY416" i="9"/>
  <c r="EM416" i="9"/>
  <c r="EW416" i="9"/>
  <c r="BO416" i="9"/>
  <c r="DH247" i="9"/>
  <c r="W251" i="9"/>
  <c r="CD247" i="9"/>
  <c r="CK243" i="9"/>
  <c r="AC243" i="9"/>
  <c r="ES243" i="9"/>
  <c r="BV243" i="9"/>
  <c r="ED243" i="9"/>
  <c r="BG243" i="9"/>
  <c r="CZ243" i="9"/>
  <c r="AC48" i="9"/>
  <c r="AR243" i="9"/>
  <c r="Y18" i="2"/>
  <c r="X18" i="2"/>
  <c r="U18" i="2"/>
  <c r="Z18" i="2"/>
  <c r="V18" i="2"/>
  <c r="T18" i="2"/>
  <c r="W18" i="2"/>
  <c r="AC1" i="9"/>
  <c r="AA18" i="2"/>
  <c r="AB33" i="2"/>
  <c r="DW247" i="9"/>
  <c r="V49" i="9"/>
  <c r="V94" i="9"/>
  <c r="U3" i="2"/>
  <c r="V33" i="2"/>
  <c r="Z3" i="2"/>
  <c r="Y3" i="2"/>
  <c r="Z33" i="2"/>
  <c r="V3" i="2"/>
  <c r="X33" i="2"/>
  <c r="Y33" i="2"/>
  <c r="W33" i="2"/>
  <c r="X3" i="2"/>
  <c r="W3" i="2"/>
  <c r="T33" i="2"/>
  <c r="U1" i="9"/>
  <c r="T3" i="2"/>
  <c r="AA3" i="2"/>
  <c r="U33" i="2"/>
  <c r="AA33" i="2"/>
  <c r="EP247" i="9"/>
  <c r="EA247" i="9"/>
  <c r="CH247" i="9"/>
  <c r="BD247" i="9"/>
  <c r="BS247" i="9"/>
  <c r="AO247" i="9"/>
  <c r="Z52" i="9"/>
  <c r="Z247" i="9"/>
  <c r="CW247" i="9"/>
  <c r="DI251" i="9"/>
  <c r="BA251" i="9"/>
  <c r="AK247" i="9"/>
  <c r="EL247" i="9"/>
  <c r="DL247" i="9"/>
  <c r="DX251" i="9"/>
  <c r="AL247" i="9"/>
  <c r="EM247" i="9"/>
  <c r="CT247" i="9"/>
  <c r="BP247" i="9"/>
  <c r="BA247" i="9"/>
  <c r="W52" i="9"/>
  <c r="DX247" i="9"/>
  <c r="DU382" i="2"/>
  <c r="DY368" i="2"/>
  <c r="EM403" i="2"/>
  <c r="DY381" i="2"/>
  <c r="DZ370" i="2"/>
  <c r="DW399" i="2"/>
  <c r="DV372" i="2"/>
  <c r="EB403" i="2"/>
  <c r="ER392" i="2"/>
  <c r="ER400" i="2"/>
  <c r="EJ365" i="2"/>
  <c r="DZ387" i="2"/>
  <c r="EG408" i="2"/>
  <c r="EK396" i="2"/>
  <c r="EE383" i="2"/>
  <c r="EP387" i="2"/>
  <c r="EP373" i="2"/>
  <c r="EG393" i="2"/>
  <c r="EE365" i="2"/>
  <c r="EJ393" i="2"/>
  <c r="DV396" i="2"/>
  <c r="DY366" i="2"/>
  <c r="DU387" i="2"/>
  <c r="EV386" i="2"/>
  <c r="ER365" i="2"/>
  <c r="EG374" i="2"/>
  <c r="ES375" i="2"/>
  <c r="EU367" i="2"/>
  <c r="EM390" i="2"/>
  <c r="EL408" i="2"/>
  <c r="EF393" i="2"/>
  <c r="EJ401" i="2"/>
  <c r="EQ365" i="2"/>
  <c r="DV383" i="2"/>
  <c r="EC375" i="2"/>
  <c r="ED405" i="2"/>
  <c r="EA372" i="2"/>
  <c r="ES398" i="2"/>
  <c r="EO404" i="2"/>
  <c r="EE369" i="2"/>
  <c r="DY408" i="2"/>
  <c r="DU369" i="2"/>
  <c r="EB406" i="2"/>
  <c r="ET365" i="2"/>
  <c r="ES407" i="2"/>
  <c r="EC366" i="2"/>
  <c r="EK386" i="2"/>
  <c r="EU403" i="2"/>
  <c r="EF369" i="2"/>
  <c r="EL366" i="2"/>
  <c r="DX407" i="2"/>
  <c r="DZ375" i="2"/>
  <c r="EG389" i="2"/>
  <c r="EC381" i="2"/>
  <c r="EN399" i="2"/>
  <c r="ER397" i="2"/>
  <c r="EG407" i="2"/>
  <c r="ER367" i="2"/>
  <c r="DZ397" i="2"/>
  <c r="EB368" i="2"/>
  <c r="ER389" i="2"/>
  <c r="EV377" i="2"/>
  <c r="EL365" i="2"/>
  <c r="DY402" i="2"/>
  <c r="EU402" i="2"/>
  <c r="ER384" i="2"/>
  <c r="EO396" i="2"/>
  <c r="EF390" i="2"/>
  <c r="EM376" i="2"/>
  <c r="EB407" i="2"/>
  <c r="EP369" i="2"/>
  <c r="DZ407" i="2"/>
  <c r="EE389" i="2"/>
  <c r="EG377" i="2"/>
  <c r="DX365" i="2"/>
  <c r="EC365" i="2"/>
  <c r="EK383" i="2"/>
  <c r="ER381" i="2"/>
  <c r="EO390" i="2"/>
  <c r="DU367" i="2"/>
  <c r="DV388" i="2"/>
  <c r="DW403" i="2"/>
  <c r="ES366" i="2"/>
  <c r="DU399" i="2"/>
  <c r="DU400" i="2"/>
  <c r="EA383" i="2"/>
  <c r="EQ385" i="2"/>
  <c r="EP376" i="2"/>
  <c r="EM382" i="2"/>
  <c r="ER371" i="2"/>
  <c r="EE385" i="2"/>
  <c r="EM384" i="2"/>
  <c r="EB404" i="2"/>
  <c r="ES373" i="2"/>
  <c r="EB367" i="2"/>
  <c r="EN372" i="2"/>
  <c r="EL375" i="2"/>
  <c r="ES393" i="2"/>
  <c r="EE366" i="2"/>
  <c r="EJ369" i="2"/>
  <c r="EG375" i="2"/>
  <c r="EP402" i="2"/>
  <c r="EJ392" i="2"/>
  <c r="EB382" i="2"/>
  <c r="DY383" i="2"/>
  <c r="DW367" i="2"/>
  <c r="DZ392" i="2"/>
  <c r="DW376" i="2"/>
  <c r="EA403" i="2"/>
  <c r="DY374" i="2"/>
  <c r="EQ404" i="2"/>
  <c r="ED383" i="2"/>
  <c r="EB372" i="2"/>
  <c r="EK408" i="2"/>
  <c r="EP389" i="2"/>
  <c r="DU370" i="2"/>
  <c r="EP388" i="2"/>
  <c r="EL387" i="2"/>
  <c r="EJ404" i="2"/>
  <c r="EJ397" i="2"/>
  <c r="ED399" i="2"/>
  <c r="EJ406" i="2"/>
  <c r="EA366" i="2"/>
  <c r="ED398" i="2"/>
  <c r="EE397" i="2"/>
  <c r="DY406" i="2"/>
  <c r="EA375" i="2"/>
  <c r="EM393" i="2"/>
  <c r="ET370" i="2"/>
  <c r="EK389" i="2"/>
  <c r="EU398" i="2"/>
  <c r="EM377" i="2"/>
  <c r="EG384" i="2"/>
  <c r="EF389" i="2"/>
  <c r="DZ384" i="2"/>
  <c r="EA396" i="2"/>
  <c r="DZ396" i="2"/>
  <c r="DV401" i="2"/>
  <c r="DW392" i="2"/>
  <c r="DZ385" i="2"/>
  <c r="ES391" i="2"/>
  <c r="EL388" i="2"/>
  <c r="EG398" i="2"/>
  <c r="DX375" i="2"/>
  <c r="ET383" i="2"/>
  <c r="DX389" i="2"/>
  <c r="DZ382" i="2"/>
  <c r="EE375" i="2"/>
  <c r="EL374" i="2"/>
  <c r="EV402" i="2"/>
  <c r="DU397" i="2"/>
  <c r="ET382" i="2"/>
  <c r="ER386" i="2"/>
  <c r="EU399" i="2"/>
  <c r="EV403" i="2"/>
  <c r="EU382" i="2"/>
  <c r="EB369" i="2"/>
  <c r="DV371" i="2"/>
  <c r="DU365" i="2"/>
  <c r="EL407" i="2"/>
  <c r="DV407" i="2"/>
  <c r="EG402" i="2"/>
  <c r="DU406" i="2"/>
  <c r="EP366" i="2"/>
  <c r="EN365" i="2"/>
  <c r="EP382" i="2"/>
  <c r="EA406" i="2"/>
  <c r="ET367" i="2"/>
  <c r="DW398" i="2"/>
  <c r="EO366" i="2"/>
  <c r="ES382" i="2"/>
  <c r="EL396" i="2"/>
  <c r="EJ388" i="2"/>
  <c r="DW381" i="2"/>
  <c r="EK382" i="2"/>
  <c r="EG403" i="2"/>
  <c r="ER391" i="2"/>
  <c r="ED375" i="2"/>
  <c r="EQ388" i="2"/>
  <c r="DU408" i="2"/>
  <c r="EA376" i="2"/>
  <c r="EJ366" i="2"/>
  <c r="EL373" i="2"/>
  <c r="DU390" i="2"/>
  <c r="DV397" i="2"/>
  <c r="ES401" i="2"/>
  <c r="ET393" i="2"/>
  <c r="DX402" i="2"/>
  <c r="ED369" i="2"/>
  <c r="EG368" i="2"/>
  <c r="EL406" i="2"/>
  <c r="EU372" i="2"/>
  <c r="DV408" i="2"/>
  <c r="ET403" i="2"/>
  <c r="EQ372" i="2"/>
  <c r="DY390" i="2"/>
  <c r="EC376" i="2"/>
  <c r="EF404" i="2"/>
  <c r="EM408" i="2"/>
  <c r="EQ392" i="2"/>
  <c r="EG396" i="2"/>
  <c r="ER383" i="2"/>
  <c r="EV406" i="2"/>
  <c r="ES406" i="2"/>
  <c r="EK375" i="2"/>
  <c r="ES372" i="2"/>
  <c r="DY396" i="2"/>
  <c r="ED370" i="2"/>
  <c r="ES404" i="2"/>
  <c r="DW383" i="2"/>
  <c r="DW413" i="2" s="1"/>
  <c r="EF365" i="2"/>
  <c r="EB396" i="2"/>
  <c r="EE406" i="2"/>
  <c r="EP397" i="2"/>
  <c r="EO393" i="2"/>
  <c r="EL385" i="2"/>
  <c r="EQ373" i="2"/>
  <c r="DW396" i="2"/>
  <c r="EB365" i="2"/>
  <c r="EQ368" i="2"/>
  <c r="ET386" i="2"/>
  <c r="DV374" i="2"/>
  <c r="EP406" i="2"/>
  <c r="EN407" i="2"/>
  <c r="ED384" i="2"/>
  <c r="EN388" i="2"/>
  <c r="ED366" i="2"/>
  <c r="DW365" i="2"/>
  <c r="DV377" i="2"/>
  <c r="EG373" i="2"/>
  <c r="EG400" i="2"/>
  <c r="ES388" i="2"/>
  <c r="DZ367" i="2"/>
  <c r="DZ386" i="2"/>
  <c r="EA369" i="2"/>
  <c r="EF399" i="2"/>
  <c r="EC384" i="2"/>
  <c r="EV387" i="2"/>
  <c r="ER393" i="2"/>
  <c r="EE387" i="2"/>
  <c r="EC403" i="2"/>
  <c r="ER374" i="2"/>
  <c r="EP381" i="2"/>
  <c r="EV389" i="2"/>
  <c r="EE388" i="2"/>
  <c r="EB400" i="2"/>
  <c r="DW406" i="2"/>
  <c r="DZ401" i="2"/>
  <c r="EL384" i="2"/>
  <c r="EE391" i="2"/>
  <c r="EQ393" i="2"/>
  <c r="EO388" i="2"/>
  <c r="EL401" i="2"/>
  <c r="EG390" i="2"/>
  <c r="DY376" i="2"/>
  <c r="ET399" i="2"/>
  <c r="EQ391" i="2"/>
  <c r="DW390" i="2"/>
  <c r="EF381" i="2"/>
  <c r="EM386" i="2"/>
  <c r="EV404" i="2"/>
  <c r="EA384" i="2"/>
  <c r="EF384" i="2"/>
  <c r="EC388" i="2"/>
  <c r="EJ396" i="2"/>
  <c r="DW401" i="2"/>
  <c r="EL404" i="2"/>
  <c r="ED368" i="2"/>
  <c r="EA386" i="2"/>
  <c r="EP372" i="2"/>
  <c r="DW386" i="2"/>
  <c r="EC398" i="2"/>
  <c r="EF375" i="2"/>
  <c r="EF370" i="2"/>
  <c r="EQ405" i="2"/>
  <c r="DX386" i="2"/>
  <c r="DU401" i="2"/>
  <c r="EE390" i="2"/>
  <c r="DU389" i="2"/>
  <c r="EF385" i="2"/>
  <c r="EO371" i="2"/>
  <c r="EC371" i="2"/>
  <c r="EJ377" i="2"/>
  <c r="EK369" i="2"/>
  <c r="EM404" i="2"/>
  <c r="EV374" i="2"/>
  <c r="ED373" i="2"/>
  <c r="DX377" i="2"/>
  <c r="DZ389" i="2"/>
  <c r="EP398" i="2"/>
  <c r="EG382" i="2"/>
  <c r="EP405" i="2"/>
  <c r="EA381" i="2"/>
  <c r="EC369" i="2"/>
  <c r="EQ384" i="2"/>
  <c r="EU370" i="2"/>
  <c r="ED407" i="2"/>
  <c r="ET398" i="2"/>
  <c r="EU396" i="2"/>
  <c r="ET371" i="2"/>
  <c r="DV391" i="2"/>
  <c r="DW387" i="2"/>
  <c r="EJ405" i="2"/>
  <c r="EE404" i="2"/>
  <c r="DV393" i="2"/>
  <c r="DV400" i="2"/>
  <c r="DY397" i="2"/>
  <c r="EQ390" i="2"/>
  <c r="EQ420" i="2" s="1"/>
  <c r="DY370" i="2"/>
  <c r="ET385" i="2"/>
  <c r="ER404" i="2"/>
  <c r="EB391" i="2"/>
  <c r="EC389" i="2"/>
  <c r="ER401" i="2"/>
  <c r="EF391" i="2"/>
  <c r="EB405" i="2"/>
  <c r="ET372" i="2"/>
  <c r="DW369" i="2"/>
  <c r="EM365" i="2"/>
  <c r="EO408" i="2"/>
  <c r="DU388" i="2"/>
  <c r="EJ399" i="2"/>
  <c r="DU383" i="2"/>
  <c r="EC392" i="2"/>
  <c r="EC422" i="2" s="1"/>
  <c r="EO368" i="2"/>
  <c r="EJ375" i="2"/>
  <c r="EE400" i="2"/>
  <c r="DV370" i="2"/>
  <c r="EK405" i="2"/>
  <c r="DX384" i="2"/>
  <c r="EA368" i="2"/>
  <c r="DZ376" i="2"/>
  <c r="ER370" i="2"/>
  <c r="EO397" i="2"/>
  <c r="EN391" i="2"/>
  <c r="DU377" i="2"/>
  <c r="EQ407" i="2"/>
  <c r="EC374" i="2"/>
  <c r="EL402" i="2"/>
  <c r="EE396" i="2"/>
  <c r="EJ384" i="2"/>
  <c r="EB387" i="2"/>
  <c r="ED400" i="2"/>
  <c r="EV400" i="2"/>
  <c r="EK403" i="2"/>
  <c r="EK381" i="2"/>
  <c r="EV397" i="2"/>
  <c r="EO377" i="2"/>
  <c r="EP370" i="2"/>
  <c r="DZ381" i="2"/>
  <c r="DY373" i="2"/>
  <c r="EV392" i="2"/>
  <c r="DW388" i="2"/>
  <c r="ER390" i="2"/>
  <c r="EL377" i="2"/>
  <c r="EF386" i="2"/>
  <c r="ET405" i="2"/>
  <c r="EP365" i="2"/>
  <c r="ET400" i="2"/>
  <c r="ET408" i="2"/>
  <c r="EU388" i="2"/>
  <c r="DZ371" i="2"/>
  <c r="EL383" i="2"/>
  <c r="EK367" i="2"/>
  <c r="EU377" i="2"/>
  <c r="EQ398" i="2"/>
  <c r="ES383" i="2"/>
  <c r="EN390" i="2"/>
  <c r="EQ377" i="2"/>
  <c r="DZ400" i="2"/>
  <c r="EF397" i="2"/>
  <c r="EK402" i="2"/>
  <c r="ER402" i="2"/>
  <c r="EN381" i="2"/>
  <c r="EO373" i="2"/>
  <c r="EF366" i="2"/>
  <c r="EM405" i="2"/>
  <c r="EP401" i="2"/>
  <c r="ET388" i="2"/>
  <c r="DU407" i="2"/>
  <c r="EO367" i="2"/>
  <c r="EG397" i="2"/>
  <c r="EM389" i="2"/>
  <c r="DY389" i="2"/>
  <c r="DY369" i="2"/>
  <c r="DZ377" i="2"/>
  <c r="EE401" i="2"/>
  <c r="EE382" i="2"/>
  <c r="EE412" i="2" s="1"/>
  <c r="DX403" i="2"/>
  <c r="EL381" i="2"/>
  <c r="EL411" i="2" s="1"/>
  <c r="EL424" i="2" s="1"/>
  <c r="EO389" i="2"/>
  <c r="EO419" i="2" s="1"/>
  <c r="EE371" i="2"/>
  <c r="DZ399" i="2"/>
  <c r="EN374" i="2"/>
  <c r="EV383" i="2"/>
  <c r="ED386" i="2"/>
  <c r="EN403" i="2"/>
  <c r="DZ369" i="2"/>
  <c r="EN408" i="2"/>
  <c r="EC407" i="2"/>
  <c r="EG370" i="2"/>
  <c r="DZ368" i="2"/>
  <c r="DU403" i="2"/>
  <c r="EC393" i="2"/>
  <c r="EF408" i="2"/>
  <c r="EK393" i="2"/>
  <c r="ED388" i="2"/>
  <c r="DW400" i="2"/>
  <c r="EM375" i="2"/>
  <c r="EA399" i="2"/>
  <c r="EK374" i="2"/>
  <c r="EA367" i="2"/>
  <c r="EE381" i="2"/>
  <c r="DV398" i="2"/>
  <c r="EJ385" i="2"/>
  <c r="EV390" i="2"/>
  <c r="EN398" i="2"/>
  <c r="ER377" i="2"/>
  <c r="EE399" i="2"/>
  <c r="EO376" i="2"/>
  <c r="EV407" i="2"/>
  <c r="EG383" i="2"/>
  <c r="EG413" i="2" s="1"/>
  <c r="EQ374" i="2"/>
  <c r="DV385" i="2"/>
  <c r="EE384" i="2"/>
  <c r="DV382" i="2"/>
  <c r="EN397" i="2"/>
  <c r="EQ383" i="2"/>
  <c r="ER376" i="2"/>
  <c r="EB374" i="2"/>
  <c r="EM400" i="2"/>
  <c r="EK397" i="2"/>
  <c r="EK404" i="2"/>
  <c r="EK400" i="2"/>
  <c r="EP375" i="2"/>
  <c r="EO386" i="2"/>
  <c r="EO370" i="2"/>
  <c r="DY401" i="2"/>
  <c r="EG386" i="2"/>
  <c r="EE370" i="2"/>
  <c r="EF372" i="2"/>
  <c r="EB371" i="2"/>
  <c r="DW374" i="2"/>
  <c r="EU392" i="2"/>
  <c r="DZ391" i="2"/>
  <c r="DZ421" i="2" s="1"/>
  <c r="DX383" i="2"/>
  <c r="EG369" i="2"/>
  <c r="EU397" i="2"/>
  <c r="DX381" i="2"/>
  <c r="EO369" i="2"/>
  <c r="EV405" i="2"/>
  <c r="EP392" i="2"/>
  <c r="EP422" i="2" s="1"/>
  <c r="EA382" i="2"/>
  <c r="EF377" i="2"/>
  <c r="EQ403" i="2"/>
  <c r="EO374" i="2"/>
  <c r="EQ381" i="2"/>
  <c r="EV369" i="2"/>
  <c r="EB383" i="2"/>
  <c r="EV370" i="2"/>
  <c r="EG365" i="2"/>
  <c r="ES387" i="2"/>
  <c r="EF405" i="2"/>
  <c r="EN376" i="2"/>
  <c r="EU365" i="2"/>
  <c r="DZ366" i="2"/>
  <c r="ES389" i="2"/>
  <c r="EU391" i="2"/>
  <c r="EU381" i="2"/>
  <c r="ER388" i="2"/>
  <c r="EO365" i="2"/>
  <c r="DV404" i="2"/>
  <c r="EK373" i="2"/>
  <c r="EK368" i="2"/>
  <c r="EQ408" i="2"/>
  <c r="EJ371" i="2"/>
  <c r="EK406" i="2"/>
  <c r="EG399" i="2"/>
  <c r="EV368" i="2"/>
  <c r="EA391" i="2"/>
  <c r="EA421" i="2" s="1"/>
  <c r="EP408" i="2"/>
  <c r="ED367" i="2"/>
  <c r="EO382" i="2"/>
  <c r="EK388" i="2"/>
  <c r="ER396" i="2"/>
  <c r="EL371" i="2"/>
  <c r="EF398" i="2"/>
  <c r="EP386" i="2"/>
  <c r="EE393" i="2"/>
  <c r="ER368" i="2"/>
  <c r="EC396" i="2"/>
  <c r="EJ383" i="2"/>
  <c r="EF406" i="2"/>
  <c r="DU392" i="2"/>
  <c r="DU422" i="2" s="1"/>
  <c r="EV373" i="2"/>
  <c r="EB397" i="2"/>
  <c r="DV399" i="2"/>
  <c r="DV367" i="2"/>
  <c r="EM369" i="2"/>
  <c r="ER398" i="2"/>
  <c r="ER382" i="2"/>
  <c r="ER412" i="2" s="1"/>
  <c r="EC401" i="2"/>
  <c r="DV375" i="2"/>
  <c r="EQ396" i="2"/>
  <c r="ES397" i="2"/>
  <c r="EL367" i="2"/>
  <c r="EP383" i="2"/>
  <c r="EA393" i="2"/>
  <c r="EA423" i="2" s="1"/>
  <c r="EJ403" i="2"/>
  <c r="ES403" i="2"/>
  <c r="EE402" i="2"/>
  <c r="DV381" i="2"/>
  <c r="EN405" i="2"/>
  <c r="DU391" i="2"/>
  <c r="DX388" i="2"/>
  <c r="EG392" i="2"/>
  <c r="EG422" i="2" s="1"/>
  <c r="EU386" i="2"/>
  <c r="EM397" i="2"/>
  <c r="EF407" i="2"/>
  <c r="DW372" i="2"/>
  <c r="EE368" i="2"/>
  <c r="EQ397" i="2"/>
  <c r="DY372" i="2"/>
  <c r="DX376" i="2"/>
  <c r="ET366" i="2"/>
  <c r="ED397" i="2"/>
  <c r="ER407" i="2"/>
  <c r="DX390" i="2"/>
  <c r="EC370" i="2"/>
  <c r="EB385" i="2"/>
  <c r="EG372" i="2"/>
  <c r="EC385" i="2"/>
  <c r="EL368" i="2"/>
  <c r="EC408" i="2"/>
  <c r="EB377" i="2"/>
  <c r="ET391" i="2"/>
  <c r="EC386" i="2"/>
  <c r="DU368" i="2"/>
  <c r="EK387" i="2"/>
  <c r="EN406" i="2"/>
  <c r="EB402" i="2"/>
  <c r="ET402" i="2"/>
  <c r="DZ374" i="2"/>
  <c r="ED403" i="2"/>
  <c r="ED404" i="2"/>
  <c r="EA390" i="2"/>
  <c r="EM370" i="2"/>
  <c r="EF376" i="2"/>
  <c r="EB384" i="2"/>
  <c r="EE367" i="2"/>
  <c r="EA373" i="2"/>
  <c r="EA387" i="2"/>
  <c r="EG391" i="2"/>
  <c r="ER387" i="2"/>
  <c r="EV399" i="2"/>
  <c r="ET373" i="2"/>
  <c r="EQ367" i="2"/>
  <c r="DU366" i="2"/>
  <c r="ED377" i="2"/>
  <c r="EQ386" i="2"/>
  <c r="EP390" i="2"/>
  <c r="EJ381" i="2"/>
  <c r="EM385" i="2"/>
  <c r="EM415" i="2" s="1"/>
  <c r="EL398" i="2"/>
  <c r="ES392" i="2"/>
  <c r="EO406" i="2"/>
  <c r="DZ373" i="2"/>
  <c r="EV388" i="2"/>
  <c r="EG404" i="2"/>
  <c r="EL391" i="2"/>
  <c r="EL421" i="2" s="1"/>
  <c r="EJ389" i="2"/>
  <c r="EJ419" i="2" s="1"/>
  <c r="EC405" i="2"/>
  <c r="DV373" i="2"/>
  <c r="EU383" i="2"/>
  <c r="EU413" i="2" s="1"/>
  <c r="EB389" i="2"/>
  <c r="ED390" i="2"/>
  <c r="DZ390" i="2"/>
  <c r="ET401" i="2"/>
  <c r="EN371" i="2"/>
  <c r="ED392" i="2"/>
  <c r="EB388" i="2"/>
  <c r="EB418" i="2" s="1"/>
  <c r="EU406" i="2"/>
  <c r="ED396" i="2"/>
  <c r="DZ403" i="2"/>
  <c r="EO400" i="2"/>
  <c r="EU376" i="2"/>
  <c r="DW402" i="2"/>
  <c r="EL389" i="2"/>
  <c r="EL419" i="2" s="1"/>
  <c r="ET368" i="2"/>
  <c r="EL376" i="2"/>
  <c r="EA392" i="2"/>
  <c r="EC373" i="2"/>
  <c r="DU374" i="2"/>
  <c r="EP385" i="2"/>
  <c r="EE398" i="2"/>
  <c r="EA402" i="2"/>
  <c r="EF387" i="2"/>
  <c r="DU384" i="2"/>
  <c r="DU414" i="2" s="1"/>
  <c r="EN375" i="2"/>
  <c r="EJ407" i="2"/>
  <c r="EP393" i="2"/>
  <c r="EU389" i="2"/>
  <c r="EM381" i="2"/>
  <c r="EB401" i="2"/>
  <c r="ED374" i="2"/>
  <c r="EU404" i="2"/>
  <c r="EA377" i="2"/>
  <c r="EL405" i="2"/>
  <c r="EN373" i="2"/>
  <c r="EC390" i="2"/>
  <c r="EO398" i="2"/>
  <c r="DX382" i="2"/>
  <c r="EM366" i="2"/>
  <c r="EP396" i="2"/>
  <c r="DU381" i="2"/>
  <c r="ES367" i="2"/>
  <c r="EQ387" i="2"/>
  <c r="EG401" i="2"/>
  <c r="DY385" i="2"/>
  <c r="DZ408" i="2"/>
  <c r="DX370" i="2"/>
  <c r="EE377" i="2"/>
  <c r="EF403" i="2"/>
  <c r="EP368" i="2"/>
  <c r="ES396" i="2"/>
  <c r="EB398" i="2"/>
  <c r="EN385" i="2"/>
  <c r="DX368" i="2"/>
  <c r="EJ387" i="2"/>
  <c r="EV398" i="2"/>
  <c r="DW393" i="2"/>
  <c r="EG385" i="2"/>
  <c r="EG415" i="2" s="1"/>
  <c r="EN400" i="2"/>
  <c r="EF368" i="2"/>
  <c r="EG406" i="2"/>
  <c r="DZ402" i="2"/>
  <c r="EB390" i="2"/>
  <c r="ES370" i="2"/>
  <c r="DV366" i="2"/>
  <c r="DW407" i="2"/>
  <c r="EV366" i="2"/>
  <c r="ET369" i="2"/>
  <c r="EM387" i="2"/>
  <c r="DV368" i="2"/>
  <c r="DU404" i="2"/>
  <c r="EV393" i="2"/>
  <c r="EV423" i="2" s="1"/>
  <c r="EN387" i="2"/>
  <c r="DY386" i="2"/>
  <c r="EQ370" i="2"/>
  <c r="DY403" i="2"/>
  <c r="DW404" i="2"/>
  <c r="DV387" i="2"/>
  <c r="EF400" i="2"/>
  <c r="DW405" i="2"/>
  <c r="EC404" i="2"/>
  <c r="DY377" i="2"/>
  <c r="EC406" i="2"/>
  <c r="DX366" i="2"/>
  <c r="EM367" i="2"/>
  <c r="DV376" i="2"/>
  <c r="ES386" i="2"/>
  <c r="EC367" i="2"/>
  <c r="DY392" i="2"/>
  <c r="DZ405" i="2"/>
  <c r="ES385" i="2"/>
  <c r="EC391" i="2"/>
  <c r="ET397" i="2"/>
  <c r="EO384" i="2"/>
  <c r="EJ376" i="2"/>
  <c r="EV396" i="2"/>
  <c r="EJ373" i="2"/>
  <c r="ER366" i="2"/>
  <c r="ES374" i="2"/>
  <c r="EP377" i="2"/>
  <c r="ER372" i="2"/>
  <c r="EP384" i="2"/>
  <c r="DY365" i="2"/>
  <c r="DY411" i="2" s="1"/>
  <c r="DY424" i="2" s="1"/>
  <c r="DU402" i="2"/>
  <c r="EM406" i="2"/>
  <c r="DY388" i="2"/>
  <c r="EG376" i="2"/>
  <c r="EL392" i="2"/>
  <c r="EE374" i="2"/>
  <c r="EN377" i="2"/>
  <c r="EK401" i="2"/>
  <c r="EK398" i="2"/>
  <c r="DU372" i="2"/>
  <c r="EN401" i="2"/>
  <c r="EA408" i="2"/>
  <c r="EV372" i="2"/>
  <c r="EM374" i="2"/>
  <c r="DW366" i="2"/>
  <c r="EK365" i="2"/>
  <c r="DW384" i="2"/>
  <c r="EL393" i="2"/>
  <c r="EJ402" i="2"/>
  <c r="ET377" i="2"/>
  <c r="EU384" i="2"/>
  <c r="EP391" i="2"/>
  <c r="EP421" i="2" s="1"/>
  <c r="ED393" i="2"/>
  <c r="DV403" i="2"/>
  <c r="EF374" i="2"/>
  <c r="EL369" i="2"/>
  <c r="EQ371" i="2"/>
  <c r="ET389" i="2"/>
  <c r="EB399" i="2"/>
  <c r="EB366" i="2"/>
  <c r="EF402" i="2"/>
  <c r="DZ383" i="2"/>
  <c r="EL382" i="2"/>
  <c r="EL372" i="2"/>
  <c r="ED382" i="2"/>
  <c r="ES377" i="2"/>
  <c r="EA388" i="2"/>
  <c r="EU405" i="2"/>
  <c r="EV381" i="2"/>
  <c r="EN382" i="2"/>
  <c r="EE373" i="2"/>
  <c r="EO405" i="2"/>
  <c r="EG366" i="2"/>
  <c r="EM407" i="2"/>
  <c r="DX391" i="2"/>
  <c r="EO391" i="2"/>
  <c r="ET404" i="2"/>
  <c r="DX397" i="2"/>
  <c r="DU375" i="2"/>
  <c r="EO375" i="2"/>
  <c r="EG367" i="2"/>
  <c r="DV390" i="2"/>
  <c r="EF371" i="2"/>
  <c r="DZ372" i="2"/>
  <c r="EM372" i="2"/>
  <c r="EA389" i="2"/>
  <c r="ER375" i="2"/>
  <c r="ET390" i="2"/>
  <c r="ES405" i="2"/>
  <c r="EF396" i="2"/>
  <c r="EL386" i="2"/>
  <c r="DZ398" i="2"/>
  <c r="ER408" i="2"/>
  <c r="DW371" i="2"/>
  <c r="ET387" i="2"/>
  <c r="ET417" i="2" s="1"/>
  <c r="EC397" i="2"/>
  <c r="DX372" i="2"/>
  <c r="EQ375" i="2"/>
  <c r="EN396" i="2"/>
  <c r="DY387" i="2"/>
  <c r="DY417" i="2" s="1"/>
  <c r="ET384" i="2"/>
  <c r="EK384" i="2"/>
  <c r="DX396" i="2"/>
  <c r="EG381" i="2"/>
  <c r="EA365" i="2"/>
  <c r="EQ389" i="2"/>
  <c r="EQ419" i="2" s="1"/>
  <c r="DY393" i="2"/>
  <c r="DW368" i="2"/>
  <c r="ED376" i="2"/>
  <c r="EU385" i="2"/>
  <c r="EO402" i="2"/>
  <c r="DY405" i="2"/>
  <c r="EQ406" i="2"/>
  <c r="EV375" i="2"/>
  <c r="EC383" i="2"/>
  <c r="ES371" i="2"/>
  <c r="DU386" i="2"/>
  <c r="DU416" i="2" s="1"/>
  <c r="DV389" i="2"/>
  <c r="DV419" i="2" s="1"/>
  <c r="ER399" i="2"/>
  <c r="EM401" i="2"/>
  <c r="EA400" i="2"/>
  <c r="EA370" i="2"/>
  <c r="DX371" i="2"/>
  <c r="EL397" i="2"/>
  <c r="EJ367" i="2"/>
  <c r="EA374" i="2"/>
  <c r="EK370" i="2"/>
  <c r="DU405" i="2"/>
  <c r="DY404" i="2"/>
  <c r="EC368" i="2"/>
  <c r="EQ366" i="2"/>
  <c r="DZ365" i="2"/>
  <c r="ES408" i="2"/>
  <c r="DY384" i="2"/>
  <c r="EJ372" i="2"/>
  <c r="DW377" i="2"/>
  <c r="DW375" i="2"/>
  <c r="ED402" i="2"/>
  <c r="ED381" i="2"/>
  <c r="EK399" i="2"/>
  <c r="EP374" i="2"/>
  <c r="EJ400" i="2"/>
  <c r="EM398" i="2"/>
  <c r="ET374" i="2"/>
  <c r="EE372" i="2"/>
  <c r="EU400" i="2"/>
  <c r="EQ382" i="2"/>
  <c r="EQ412" i="2" s="1"/>
  <c r="EM396" i="2"/>
  <c r="EO399" i="2"/>
  <c r="ET396" i="2"/>
  <c r="EV371" i="2"/>
  <c r="EA371" i="2"/>
  <c r="EU371" i="2"/>
  <c r="EP399" i="2"/>
  <c r="EJ370" i="2"/>
  <c r="EK391" i="2"/>
  <c r="AA1" i="9"/>
  <c r="R339" i="9" s="1"/>
  <c r="DX374" i="2"/>
  <c r="ES402" i="2"/>
  <c r="ED385" i="2"/>
  <c r="EQ376" i="2"/>
  <c r="EP407" i="2"/>
  <c r="EF388" i="2"/>
  <c r="EF418" i="2" s="1"/>
  <c r="DU373" i="2"/>
  <c r="EN367" i="2"/>
  <c r="EU375" i="2"/>
  <c r="EA397" i="2"/>
  <c r="ER369" i="2"/>
  <c r="ED408" i="2"/>
  <c r="EA401" i="2"/>
  <c r="EJ368" i="2"/>
  <c r="EK390" i="2"/>
  <c r="EK420" i="2" s="1"/>
  <c r="EK377" i="2"/>
  <c r="EN393" i="2"/>
  <c r="DW391" i="2"/>
  <c r="DW421" i="2" s="1"/>
  <c r="ET376" i="2"/>
  <c r="ER373" i="2"/>
  <c r="EO383" i="2"/>
  <c r="EF401" i="2"/>
  <c r="EN383" i="2"/>
  <c r="EG388" i="2"/>
  <c r="EG418" i="2" s="1"/>
  <c r="EV382" i="2"/>
  <c r="EV412" i="2" s="1"/>
  <c r="DV384" i="2"/>
  <c r="DV414" i="2" s="1"/>
  <c r="EU408" i="2"/>
  <c r="EL390" i="2"/>
  <c r="DX406" i="2"/>
  <c r="EM392" i="2"/>
  <c r="DX404" i="2"/>
  <c r="EK376" i="2"/>
  <c r="EL399" i="2"/>
  <c r="EO385" i="2"/>
  <c r="EO415" i="2" s="1"/>
  <c r="DY371" i="2"/>
  <c r="ER406" i="2"/>
  <c r="DX408" i="2"/>
  <c r="ET392" i="2"/>
  <c r="EO403" i="2"/>
  <c r="EU369" i="2"/>
  <c r="EC372" i="2"/>
  <c r="DW408" i="2"/>
  <c r="DX405" i="2"/>
  <c r="DU396" i="2"/>
  <c r="EQ400" i="2"/>
  <c r="ED372" i="2"/>
  <c r="EC399" i="2"/>
  <c r="DX385" i="2"/>
  <c r="DV402" i="2"/>
  <c r="ED389" i="2"/>
  <c r="ED419" i="2" s="1"/>
  <c r="EJ398" i="2"/>
  <c r="EQ402" i="2"/>
  <c r="EJ374" i="2"/>
  <c r="ER405" i="2"/>
  <c r="ES384" i="2"/>
  <c r="EB408" i="2"/>
  <c r="EO401" i="2"/>
  <c r="DY391" i="2"/>
  <c r="DY421" i="2" s="1"/>
  <c r="EB393" i="2"/>
  <c r="DW382" i="2"/>
  <c r="EO372" i="2"/>
  <c r="DX369" i="2"/>
  <c r="EM402" i="2"/>
  <c r="EM368" i="2"/>
  <c r="ED365" i="2"/>
  <c r="ER403" i="2"/>
  <c r="DY407" i="2"/>
  <c r="DZ393" i="2"/>
  <c r="EB375" i="2"/>
  <c r="EQ401" i="2"/>
  <c r="EJ382" i="2"/>
  <c r="EF382" i="2"/>
  <c r="EF412" i="2" s="1"/>
  <c r="EG371" i="2"/>
  <c r="EM373" i="2"/>
  <c r="ER385" i="2"/>
  <c r="DV369" i="2"/>
  <c r="DX393" i="2"/>
  <c r="EL400" i="2"/>
  <c r="EE376" i="2"/>
  <c r="EV384" i="2"/>
  <c r="EV414" i="2" s="1"/>
  <c r="EV376" i="2"/>
  <c r="EU401" i="2"/>
  <c r="DV405" i="2"/>
  <c r="EV385" i="2"/>
  <c r="DZ406" i="2"/>
  <c r="EE392" i="2"/>
  <c r="EQ399" i="2"/>
  <c r="DY398" i="2"/>
  <c r="EV367" i="2"/>
  <c r="EL370" i="2"/>
  <c r="EJ386" i="2"/>
  <c r="EJ390" i="2"/>
  <c r="EV401" i="2"/>
  <c r="DY399" i="2"/>
  <c r="ED387" i="2"/>
  <c r="EG387" i="2"/>
  <c r="EK372" i="2"/>
  <c r="DZ404" i="2"/>
  <c r="DW385" i="2"/>
  <c r="EM371" i="2"/>
  <c r="EB376" i="2"/>
  <c r="EU368" i="2"/>
  <c r="EA407" i="2"/>
  <c r="EC387" i="2"/>
  <c r="EC417" i="2" s="1"/>
  <c r="DU385" i="2"/>
  <c r="EM383" i="2"/>
  <c r="EM413" i="2" s="1"/>
  <c r="ES368" i="2"/>
  <c r="EV408" i="2"/>
  <c r="EP400" i="2"/>
  <c r="EN368" i="2"/>
  <c r="DV406" i="2"/>
  <c r="EU373" i="2"/>
  <c r="EJ408" i="2"/>
  <c r="EF367" i="2"/>
  <c r="EV391" i="2"/>
  <c r="DY382" i="2"/>
  <c r="EU393" i="2"/>
  <c r="DW389" i="2"/>
  <c r="EO387" i="2"/>
  <c r="DZ388" i="2"/>
  <c r="DZ418" i="2" s="1"/>
  <c r="EN392" i="2"/>
  <c r="EN422" i="2" s="1"/>
  <c r="EB370" i="2"/>
  <c r="EO381" i="2"/>
  <c r="ED401" i="2"/>
  <c r="EP403" i="2"/>
  <c r="EK366" i="2"/>
  <c r="EP367" i="2"/>
  <c r="EC377" i="2"/>
  <c r="EE386" i="2"/>
  <c r="EE416" i="2" s="1"/>
  <c r="EO407" i="2"/>
  <c r="DW397" i="2"/>
  <c r="EM399" i="2"/>
  <c r="DU376" i="2"/>
  <c r="EF392" i="2"/>
  <c r="EN404" i="2"/>
  <c r="EE407" i="2"/>
  <c r="EN384" i="2"/>
  <c r="EB381" i="2"/>
  <c r="EB411" i="2" s="1"/>
  <c r="EB424" i="2" s="1"/>
  <c r="EK385" i="2"/>
  <c r="ES365" i="2"/>
  <c r="EO392" i="2"/>
  <c r="ES390" i="2"/>
  <c r="EK392" i="2"/>
  <c r="ED371" i="2"/>
  <c r="EN389" i="2"/>
  <c r="DX401" i="2"/>
  <c r="EK371" i="2"/>
  <c r="ED391" i="2"/>
  <c r="DW373" i="2"/>
  <c r="EE408" i="2"/>
  <c r="EC400" i="2"/>
  <c r="EN402" i="2"/>
  <c r="EG405" i="2"/>
  <c r="EN369" i="2"/>
  <c r="DY375" i="2"/>
  <c r="ET381" i="2"/>
  <c r="EU374" i="2"/>
  <c r="DX373" i="2"/>
  <c r="EA404" i="2"/>
  <c r="EU407" i="2"/>
  <c r="EK407" i="2"/>
  <c r="DX398" i="2"/>
  <c r="EP371" i="2"/>
  <c r="EE405" i="2"/>
  <c r="ET375" i="2"/>
  <c r="EL403" i="2"/>
  <c r="EE403" i="2"/>
  <c r="ET406" i="2"/>
  <c r="DV392" i="2"/>
  <c r="EM388" i="2"/>
  <c r="EM418" i="2" s="1"/>
  <c r="EU366" i="2"/>
  <c r="DV365" i="2"/>
  <c r="DX367" i="2"/>
  <c r="ES376" i="2"/>
  <c r="EB386" i="2"/>
  <c r="DX387" i="2"/>
  <c r="DX417" i="2" s="1"/>
  <c r="EA405" i="2"/>
  <c r="EJ391" i="2"/>
  <c r="EJ421" i="2" s="1"/>
  <c r="EP404" i="2"/>
  <c r="ES381" i="2"/>
  <c r="ES411" i="2" s="1"/>
  <c r="ES424" i="2" s="1"/>
  <c r="EN386" i="2"/>
  <c r="EC402" i="2"/>
  <c r="DU393" i="2"/>
  <c r="DU423" i="2" s="1"/>
  <c r="EN366" i="2"/>
  <c r="EA385" i="2"/>
  <c r="EA415" i="2" s="1"/>
  <c r="EN370" i="2"/>
  <c r="EM391" i="2"/>
  <c r="EM421" i="2" s="1"/>
  <c r="EA398" i="2"/>
  <c r="ET407" i="2"/>
  <c r="EB392" i="2"/>
  <c r="ES369" i="2"/>
  <c r="DY400" i="2"/>
  <c r="EQ369" i="2"/>
  <c r="EU387" i="2"/>
  <c r="EU417" i="2" s="1"/>
  <c r="DY367" i="2"/>
  <c r="DU398" i="2"/>
  <c r="DV386" i="2"/>
  <c r="ES400" i="2"/>
  <c r="DX392" i="2"/>
  <c r="EU390" i="2"/>
  <c r="EU420" i="2" s="1"/>
  <c r="EF383" i="2"/>
  <c r="DX400" i="2"/>
  <c r="ED406" i="2"/>
  <c r="EV365" i="2"/>
  <c r="DU371" i="2"/>
  <c r="DW370" i="2"/>
  <c r="EF373" i="2"/>
  <c r="ES399" i="2"/>
  <c r="EC382" i="2"/>
  <c r="EC412" i="2" s="1"/>
  <c r="EB373" i="2"/>
  <c r="DX399" i="2"/>
  <c r="DO410" i="9"/>
  <c r="DQ410" i="9"/>
  <c r="DO343" i="9"/>
  <c r="AC157" i="9" s="1"/>
  <c r="DQ377" i="9"/>
  <c r="DN347" i="9"/>
  <c r="AB176" i="9" s="1"/>
  <c r="DO409" i="9"/>
  <c r="DN380" i="9"/>
  <c r="DJ382" i="9"/>
  <c r="DL379" i="9"/>
  <c r="DP345" i="9"/>
  <c r="AD174" i="9" s="1"/>
  <c r="AY380" i="2"/>
  <c r="BN364" i="2"/>
  <c r="CC364" i="2" s="1"/>
  <c r="CR364" i="2" s="1"/>
  <c r="DG364" i="2" s="1"/>
  <c r="DV364" i="2" s="1"/>
  <c r="EK364" i="2" s="1"/>
  <c r="AN212" i="2"/>
  <c r="AN227" i="2" s="1"/>
  <c r="AN242" i="2" s="1"/>
  <c r="AN257" i="2" s="1"/>
  <c r="AN272" i="2" s="1"/>
  <c r="AN287" i="2" s="1"/>
  <c r="AN302" i="2" s="1"/>
  <c r="AN317" i="2" s="1"/>
  <c r="AN332" i="2" s="1"/>
  <c r="Y227" i="2"/>
  <c r="Y242" i="2" s="1"/>
  <c r="Y257" i="2" s="1"/>
  <c r="Y272" i="2" s="1"/>
  <c r="Y287" i="2" s="1"/>
  <c r="Y302" i="2" s="1"/>
  <c r="Y317" i="2" s="1"/>
  <c r="Y332" i="2" s="1"/>
  <c r="Y348" i="2" s="1"/>
  <c r="Y364" i="2" s="1"/>
  <c r="BC212" i="2"/>
  <c r="AJ39" i="1"/>
  <c r="AJ59" i="1" s="1"/>
  <c r="H80" i="1"/>
  <c r="H100" i="1" s="1"/>
  <c r="H59" i="1"/>
  <c r="AZ380" i="2"/>
  <c r="BO364" i="2"/>
  <c r="CD364" i="2" s="1"/>
  <c r="CS364" i="2" s="1"/>
  <c r="DH364" i="2" s="1"/>
  <c r="DW364" i="2" s="1"/>
  <c r="EL364" i="2" s="1"/>
  <c r="BO242" i="2"/>
  <c r="CS227" i="2"/>
  <c r="DI212" i="2"/>
  <c r="DI227" i="2" s="1"/>
  <c r="DI242" i="2" s="1"/>
  <c r="DI257" i="2" s="1"/>
  <c r="DI272" i="2" s="1"/>
  <c r="DI287" i="2" s="1"/>
  <c r="DI302" i="2" s="1"/>
  <c r="DI317" i="2" s="1"/>
  <c r="DI332" i="2" s="1"/>
  <c r="CE227" i="2"/>
  <c r="CE242" i="2" s="1"/>
  <c r="CE257" i="2" s="1"/>
  <c r="CE272" i="2" s="1"/>
  <c r="CE287" i="2" s="1"/>
  <c r="CE302" i="2" s="1"/>
  <c r="CE317" i="2" s="1"/>
  <c r="CE332" i="2" s="1"/>
  <c r="AQ243" i="2"/>
  <c r="AB243" i="2"/>
  <c r="CY243" i="2"/>
  <c r="AB63" i="2"/>
  <c r="BU243" i="2"/>
  <c r="DN243" i="2"/>
  <c r="DO382" i="9"/>
  <c r="BB227" i="2"/>
  <c r="BB242" i="2" s="1"/>
  <c r="BB257" i="2" s="1"/>
  <c r="BB272" i="2" s="1"/>
  <c r="BB287" i="2" s="1"/>
  <c r="BB302" i="2" s="1"/>
  <c r="BB317" i="2" s="1"/>
  <c r="BB332" i="2" s="1"/>
  <c r="CF212" i="2"/>
  <c r="BQ212" i="2"/>
  <c r="Z152" i="2"/>
  <c r="Z167" i="2" s="1"/>
  <c r="Z182" i="2" s="1"/>
  <c r="Z197" i="2" s="1"/>
  <c r="Z212" i="2" s="1"/>
  <c r="AQ137" i="2"/>
  <c r="DQ378" i="9"/>
  <c r="CB380" i="2"/>
  <c r="BM395" i="2"/>
  <c r="BM410" i="2" s="1"/>
  <c r="AL380" i="2"/>
  <c r="AL395" i="2" s="1"/>
  <c r="AL410" i="2" s="1"/>
  <c r="BA364" i="2"/>
  <c r="AM364" i="2"/>
  <c r="X380" i="2"/>
  <c r="X395" i="2" s="1"/>
  <c r="X410" i="2" s="1"/>
  <c r="X426" i="2" s="1"/>
  <c r="X442" i="2" s="1"/>
  <c r="DN415" i="9"/>
  <c r="DL348" i="9"/>
  <c r="Z177" i="9" s="1"/>
  <c r="DE381" i="2"/>
  <c r="CP396" i="2"/>
  <c r="CP411" i="2" s="1"/>
  <c r="AB47" i="2"/>
  <c r="AB62" i="2" s="1"/>
  <c r="AB77" i="2" s="1"/>
  <c r="AB92" i="2" s="1"/>
  <c r="AB107" i="2" s="1"/>
  <c r="AB122" i="2" s="1"/>
  <c r="K21" i="2"/>
  <c r="J37" i="2"/>
  <c r="J19" i="1"/>
  <c r="I39" i="1"/>
  <c r="BV16" i="1"/>
  <c r="AB93" i="2"/>
  <c r="AD2" i="2"/>
  <c r="AC17" i="2"/>
  <c r="AC32" i="2"/>
  <c r="AC3" i="2"/>
  <c r="AC33" i="2"/>
  <c r="AC18" i="2"/>
  <c r="AR122" i="2"/>
  <c r="AA137" i="2"/>
  <c r="BP227" i="2"/>
  <c r="CT212" i="2"/>
  <c r="DJ415" i="9"/>
  <c r="DM415" i="9"/>
  <c r="DN413" i="9"/>
  <c r="DQ375" i="9"/>
  <c r="DK347" i="9"/>
  <c r="Y176" i="9" s="1"/>
  <c r="DO376" i="9"/>
  <c r="DP411" i="9"/>
  <c r="DM348" i="9"/>
  <c r="AA177" i="9" s="1"/>
  <c r="DP378" i="9"/>
  <c r="DQ344" i="9"/>
  <c r="AE158" i="9" s="1"/>
  <c r="DN349" i="9"/>
  <c r="AB178" i="9" s="1"/>
  <c r="DO349" i="9"/>
  <c r="AC163" i="9" s="1"/>
  <c r="DN382" i="9"/>
  <c r="DQ376" i="9"/>
  <c r="DQ342" i="9"/>
  <c r="AE171" i="9" s="1"/>
  <c r="DM349" i="9"/>
  <c r="AA163" i="9" s="1"/>
  <c r="DQ415" i="9"/>
  <c r="DQ349" i="9"/>
  <c r="DQ382" i="9"/>
  <c r="DI382" i="9"/>
  <c r="DI349" i="9"/>
  <c r="DI415" i="9"/>
  <c r="DM382" i="9"/>
  <c r="DM346" i="9"/>
  <c r="DM379" i="9"/>
  <c r="DM412" i="9"/>
  <c r="DN414" i="9"/>
  <c r="DN381" i="9"/>
  <c r="DO345" i="9"/>
  <c r="DO378" i="9"/>
  <c r="DO411" i="9"/>
  <c r="DL412" i="9"/>
  <c r="DP414" i="9"/>
  <c r="DP348" i="9"/>
  <c r="DP381" i="9"/>
  <c r="DK349" i="9"/>
  <c r="DK382" i="9"/>
  <c r="DK415" i="9"/>
  <c r="DP342" i="9"/>
  <c r="DP408" i="9"/>
  <c r="DP375" i="9"/>
  <c r="DJ349" i="9"/>
  <c r="DL346" i="9"/>
  <c r="DO415" i="9"/>
  <c r="DN410" i="9"/>
  <c r="DN344" i="9"/>
  <c r="DN377" i="9"/>
  <c r="DP410" i="9"/>
  <c r="DP377" i="9"/>
  <c r="DP344" i="9"/>
  <c r="DP409" i="9"/>
  <c r="DP343" i="9"/>
  <c r="DP376" i="9"/>
  <c r="DL382" i="9"/>
  <c r="DL349" i="9"/>
  <c r="DL415" i="9"/>
  <c r="DS372" i="9"/>
  <c r="DS405" i="9"/>
  <c r="DS339" i="9"/>
  <c r="DM380" i="9"/>
  <c r="DM347" i="9"/>
  <c r="DM413" i="9"/>
  <c r="DO347" i="9"/>
  <c r="DO380" i="9"/>
  <c r="DO413" i="9"/>
  <c r="DQ414" i="9"/>
  <c r="DQ348" i="9"/>
  <c r="DQ381" i="9"/>
  <c r="DM381" i="9"/>
  <c r="DM414" i="9"/>
  <c r="DM378" i="9"/>
  <c r="DM345" i="9"/>
  <c r="DM411" i="9"/>
  <c r="DO379" i="9"/>
  <c r="DO412" i="9"/>
  <c r="DO346" i="9"/>
  <c r="DL413" i="9"/>
  <c r="DL380" i="9"/>
  <c r="DL347" i="9"/>
  <c r="DL381" i="9"/>
  <c r="DQ409" i="9"/>
  <c r="DQ343" i="9"/>
  <c r="DJ414" i="9"/>
  <c r="DJ381" i="9"/>
  <c r="DJ348" i="9"/>
  <c r="DK414" i="9"/>
  <c r="DK381" i="9"/>
  <c r="DK348" i="9"/>
  <c r="DN412" i="9"/>
  <c r="DN346" i="9"/>
  <c r="DN379" i="9"/>
  <c r="DQ345" i="9"/>
  <c r="DQ411" i="9"/>
  <c r="DP413" i="9"/>
  <c r="DP347" i="9"/>
  <c r="DP380" i="9"/>
  <c r="DN348" i="9"/>
  <c r="DL414" i="9"/>
  <c r="DK380" i="9"/>
  <c r="DP412" i="9"/>
  <c r="DP346" i="9"/>
  <c r="DP379" i="9"/>
  <c r="AC172" i="9"/>
  <c r="DQ408" i="9"/>
  <c r="DO377" i="9"/>
  <c r="DQ341" i="9"/>
  <c r="DQ407" i="9"/>
  <c r="DQ374" i="9"/>
  <c r="DO348" i="9"/>
  <c r="DO414" i="9"/>
  <c r="DO381" i="9"/>
  <c r="DQ380" i="9"/>
  <c r="DQ413" i="9"/>
  <c r="DQ347" i="9"/>
  <c r="DK413" i="9"/>
  <c r="DQ379" i="9"/>
  <c r="DQ346" i="9"/>
  <c r="DQ412" i="9"/>
  <c r="DN378" i="9"/>
  <c r="DN411" i="9"/>
  <c r="DN345" i="9"/>
  <c r="DO344" i="9"/>
  <c r="DP415" i="9"/>
  <c r="DP382" i="9"/>
  <c r="DP349" i="9"/>
  <c r="EK423" i="2" l="1"/>
  <c r="EN411" i="2"/>
  <c r="EN424" i="2" s="1"/>
  <c r="DZ411" i="2"/>
  <c r="DZ424" i="2" s="1"/>
  <c r="ET415" i="2"/>
  <c r="EA414" i="2"/>
  <c r="EL418" i="2"/>
  <c r="EL412" i="2"/>
  <c r="DW414" i="2"/>
  <c r="DV422" i="2"/>
  <c r="EN419" i="2"/>
  <c r="EN414" i="2"/>
  <c r="DU415" i="2"/>
  <c r="EN423" i="2"/>
  <c r="DY414" i="2"/>
  <c r="EU415" i="2"/>
  <c r="EK414" i="2"/>
  <c r="EA419" i="2"/>
  <c r="EN412" i="2"/>
  <c r="DZ413" i="2"/>
  <c r="EJ417" i="2"/>
  <c r="EF417" i="2"/>
  <c r="ES422" i="2"/>
  <c r="EB414" i="2"/>
  <c r="EU411" i="2"/>
  <c r="EU424" i="2" s="1"/>
  <c r="EE411" i="2"/>
  <c r="EE424" i="2" s="1"/>
  <c r="EJ414" i="2"/>
  <c r="DV421" i="2"/>
  <c r="EA416" i="2"/>
  <c r="ET416" i="2"/>
  <c r="EF416" i="2"/>
  <c r="EM416" i="2"/>
  <c r="CJ243" i="2"/>
  <c r="EV415" i="2"/>
  <c r="AB48" i="2"/>
  <c r="EJ416" i="2"/>
  <c r="ER415" i="2"/>
  <c r="EE420" i="2"/>
  <c r="EB420" i="2"/>
  <c r="EA411" i="2"/>
  <c r="EA424" i="2" s="1"/>
  <c r="ER419" i="2"/>
  <c r="DY420" i="2"/>
  <c r="EU412" i="2"/>
  <c r="W71" i="9"/>
  <c r="W86" i="9" s="1"/>
  <c r="EC415" i="2"/>
  <c r="EJ412" i="2"/>
  <c r="ES419" i="2"/>
  <c r="EB413" i="2"/>
  <c r="DU413" i="2"/>
  <c r="EF411" i="2"/>
  <c r="EF424" i="2" s="1"/>
  <c r="ET423" i="2"/>
  <c r="ES412" i="2"/>
  <c r="DZ412" i="2"/>
  <c r="DW422" i="2"/>
  <c r="EP419" i="2"/>
  <c r="EE415" i="2"/>
  <c r="EP414" i="2"/>
  <c r="ED416" i="2"/>
  <c r="EB422" i="2"/>
  <c r="ES420" i="2"/>
  <c r="DY423" i="2"/>
  <c r="ED423" i="2"/>
  <c r="DV416" i="2"/>
  <c r="DX423" i="2"/>
  <c r="DZ420" i="2"/>
  <c r="EQ411" i="2"/>
  <c r="EQ424" i="2" s="1"/>
  <c r="EU418" i="2"/>
  <c r="ET414" i="2"/>
  <c r="DV417" i="2"/>
  <c r="ED422" i="2"/>
  <c r="DX422" i="2"/>
  <c r="EO417" i="2"/>
  <c r="EM411" i="2"/>
  <c r="EM424" i="2" s="1"/>
  <c r="DX418" i="2"/>
  <c r="ET418" i="2"/>
  <c r="EF421" i="2"/>
  <c r="EK415" i="2"/>
  <c r="EO411" i="2"/>
  <c r="EO424" i="2" s="1"/>
  <c r="EV421" i="2"/>
  <c r="DW415" i="2"/>
  <c r="EB423" i="2"/>
  <c r="ED415" i="2"/>
  <c r="EG411" i="2"/>
  <c r="EG424" i="2" s="1"/>
  <c r="ET420" i="2"/>
  <c r="EL423" i="2"/>
  <c r="DY422" i="2"/>
  <c r="EN417" i="2"/>
  <c r="DW423" i="2"/>
  <c r="DU411" i="2"/>
  <c r="DU424" i="2" s="1"/>
  <c r="EA422" i="2"/>
  <c r="EB419" i="2"/>
  <c r="EG416" i="2"/>
  <c r="EJ415" i="2"/>
  <c r="ED418" i="2"/>
  <c r="EM419" i="2"/>
  <c r="ES413" i="2"/>
  <c r="EN421" i="2"/>
  <c r="EQ414" i="2"/>
  <c r="DU419" i="2"/>
  <c r="DW416" i="2"/>
  <c r="EF414" i="2"/>
  <c r="ER423" i="2"/>
  <c r="EO423" i="2"/>
  <c r="EK412" i="2"/>
  <c r="DZ414" i="2"/>
  <c r="EJ422" i="2"/>
  <c r="EQ415" i="2"/>
  <c r="EO420" i="2"/>
  <c r="EK416" i="2"/>
  <c r="EF423" i="2"/>
  <c r="DU417" i="2"/>
  <c r="EE413" i="2"/>
  <c r="AA93" i="2"/>
  <c r="AA48" i="2"/>
  <c r="CH243" i="2"/>
  <c r="Z63" i="2"/>
  <c r="BS243" i="2"/>
  <c r="CW243" i="2"/>
  <c r="Z243" i="2"/>
  <c r="BD243" i="2"/>
  <c r="AO243" i="2"/>
  <c r="DL243" i="2"/>
  <c r="ER418" i="2"/>
  <c r="ES417" i="2"/>
  <c r="DX413" i="2"/>
  <c r="EB417" i="2"/>
  <c r="DW417" i="2"/>
  <c r="EG420" i="2"/>
  <c r="EV417" i="2"/>
  <c r="DW411" i="2"/>
  <c r="DW424" i="2" s="1"/>
  <c r="EP412" i="2"/>
  <c r="EF419" i="2"/>
  <c r="EL417" i="2"/>
  <c r="EA413" i="2"/>
  <c r="ER411" i="2"/>
  <c r="ER424" i="2" s="1"/>
  <c r="EC411" i="2"/>
  <c r="EC424" i="2" s="1"/>
  <c r="V67" i="9"/>
  <c r="AH2" i="2"/>
  <c r="T93" i="2"/>
  <c r="T48" i="2"/>
  <c r="AJ2" i="2"/>
  <c r="V48" i="2"/>
  <c r="V93" i="2"/>
  <c r="U243" i="2"/>
  <c r="BN243" i="2"/>
  <c r="DG243" i="2"/>
  <c r="AJ243" i="2"/>
  <c r="CR243" i="2"/>
  <c r="U63" i="2"/>
  <c r="AY243" i="2"/>
  <c r="CC243" i="2"/>
  <c r="EA412" i="2"/>
  <c r="EE418" i="2"/>
  <c r="EC414" i="2"/>
  <c r="EJ418" i="2"/>
  <c r="ES421" i="2"/>
  <c r="EG414" i="2"/>
  <c r="EP418" i="2"/>
  <c r="EK413" i="2"/>
  <c r="EG419" i="2"/>
  <c r="EM420" i="2"/>
  <c r="AL1" i="9"/>
  <c r="AN1" i="9"/>
  <c r="AM243" i="2"/>
  <c r="X63" i="2"/>
  <c r="CU243" i="2"/>
  <c r="BB243" i="2"/>
  <c r="DJ243" i="2"/>
  <c r="X243" i="2"/>
  <c r="CF243" i="2"/>
  <c r="BQ243" i="2"/>
  <c r="DX415" i="2"/>
  <c r="DX416" i="2"/>
  <c r="EO418" i="2"/>
  <c r="EV419" i="2"/>
  <c r="DZ415" i="2"/>
  <c r="EM414" i="2"/>
  <c r="EF420" i="2"/>
  <c r="EJ423" i="2"/>
  <c r="DZ417" i="2"/>
  <c r="AM2" i="2"/>
  <c r="Y93" i="2"/>
  <c r="Y48" i="2"/>
  <c r="BE243" i="2"/>
  <c r="BT243" i="2"/>
  <c r="AA63" i="2"/>
  <c r="DM243" i="2"/>
  <c r="CI243" i="2"/>
  <c r="AP243" i="2"/>
  <c r="CX243" i="2"/>
  <c r="AA243" i="2"/>
  <c r="BC243" i="2"/>
  <c r="CV243" i="2"/>
  <c r="DK243" i="2"/>
  <c r="AN243" i="2"/>
  <c r="BR243" i="2"/>
  <c r="Y63" i="2"/>
  <c r="CG243" i="2"/>
  <c r="Y243" i="2"/>
  <c r="EQ418" i="2"/>
  <c r="DZ422" i="2"/>
  <c r="AK2" i="2"/>
  <c r="W48" i="2"/>
  <c r="W93" i="2"/>
  <c r="AN2" i="2"/>
  <c r="Z93" i="2"/>
  <c r="Z48" i="2"/>
  <c r="U74" i="9"/>
  <c r="V63" i="9"/>
  <c r="AE63" i="9"/>
  <c r="AE64" i="9"/>
  <c r="W72" i="9"/>
  <c r="W70" i="9"/>
  <c r="AA66" i="9"/>
  <c r="X66" i="9"/>
  <c r="W66" i="9"/>
  <c r="AB63" i="9"/>
  <c r="AD63" i="9"/>
  <c r="V66" i="9"/>
  <c r="AG63" i="9"/>
  <c r="Y69" i="9"/>
  <c r="V70" i="9"/>
  <c r="U69" i="9"/>
  <c r="AA63" i="9"/>
  <c r="AA65" i="9"/>
  <c r="AF64" i="9"/>
  <c r="AD66" i="9"/>
  <c r="AA67" i="9"/>
  <c r="W63" i="9"/>
  <c r="U65" i="9"/>
  <c r="Y70" i="9"/>
  <c r="AC65" i="9"/>
  <c r="X65" i="9"/>
  <c r="Z64" i="9"/>
  <c r="U67" i="9"/>
  <c r="AC66" i="9"/>
  <c r="V69" i="9"/>
  <c r="X72" i="9"/>
  <c r="Y71" i="9"/>
  <c r="W64" i="9"/>
  <c r="W69" i="9"/>
  <c r="Y66" i="9"/>
  <c r="U68" i="9"/>
  <c r="V73" i="9"/>
  <c r="U70" i="9"/>
  <c r="U63" i="9"/>
  <c r="Y68" i="9"/>
  <c r="AC67" i="9"/>
  <c r="Y63" i="9"/>
  <c r="Z66" i="9"/>
  <c r="U71" i="9"/>
  <c r="X63" i="9"/>
  <c r="AB65" i="9"/>
  <c r="Y67" i="9"/>
  <c r="AE65" i="9"/>
  <c r="AF63" i="9"/>
  <c r="U73" i="9"/>
  <c r="AA68" i="9"/>
  <c r="W67" i="9"/>
  <c r="AD65" i="9"/>
  <c r="AB68" i="9"/>
  <c r="Y65" i="9"/>
  <c r="AC63" i="9"/>
  <c r="U66" i="9"/>
  <c r="AB64" i="9"/>
  <c r="X69" i="9"/>
  <c r="U72" i="9"/>
  <c r="AA64" i="9"/>
  <c r="Z69" i="9"/>
  <c r="V68" i="9"/>
  <c r="AA69" i="9"/>
  <c r="V71" i="9"/>
  <c r="Y64" i="9"/>
  <c r="U75" i="9"/>
  <c r="X71" i="9"/>
  <c r="W73" i="9"/>
  <c r="X64" i="9"/>
  <c r="X67" i="9"/>
  <c r="V74" i="9"/>
  <c r="AB66" i="9"/>
  <c r="W68" i="9"/>
  <c r="Z65" i="9"/>
  <c r="U64" i="9"/>
  <c r="AB67" i="9"/>
  <c r="AD64" i="9"/>
  <c r="Z70" i="9"/>
  <c r="W65" i="9"/>
  <c r="V64" i="9"/>
  <c r="Z63" i="9"/>
  <c r="Z68" i="9"/>
  <c r="V72" i="9"/>
  <c r="V65" i="9"/>
  <c r="X68" i="9"/>
  <c r="X70" i="9"/>
  <c r="AC64" i="9"/>
  <c r="EU416" i="2"/>
  <c r="DX412" i="2"/>
  <c r="EK418" i="2"/>
  <c r="EU422" i="2"/>
  <c r="ED417" i="2"/>
  <c r="ES414" i="2"/>
  <c r="EK421" i="2"/>
  <c r="EM417" i="2"/>
  <c r="EV413" i="2"/>
  <c r="EF422" i="2"/>
  <c r="DW419" i="2"/>
  <c r="EE422" i="2"/>
  <c r="ET422" i="2"/>
  <c r="EM422" i="2"/>
  <c r="ED411" i="2"/>
  <c r="ED424" i="2" s="1"/>
  <c r="EC413" i="2"/>
  <c r="EL416" i="2"/>
  <c r="DX421" i="2"/>
  <c r="EA418" i="2"/>
  <c r="EU414" i="2"/>
  <c r="EL422" i="2"/>
  <c r="EC421" i="2"/>
  <c r="EC420" i="2"/>
  <c r="EU419" i="2"/>
  <c r="EP415" i="2"/>
  <c r="EJ411" i="2"/>
  <c r="EJ424" i="2" s="1"/>
  <c r="ER417" i="2"/>
  <c r="EA420" i="2"/>
  <c r="EB415" i="2"/>
  <c r="DU421" i="2"/>
  <c r="DV412" i="2"/>
  <c r="ER420" i="2"/>
  <c r="EK411" i="2"/>
  <c r="EK424" i="2" s="1"/>
  <c r="DX414" i="2"/>
  <c r="DW420" i="2"/>
  <c r="EE421" i="2"/>
  <c r="DZ416" i="2"/>
  <c r="EN418" i="2"/>
  <c r="ER413" i="2"/>
  <c r="DX419" i="2"/>
  <c r="EK419" i="2"/>
  <c r="ES423" i="2"/>
  <c r="ER414" i="2"/>
  <c r="DV413" i="2"/>
  <c r="EG423" i="2"/>
  <c r="AL2" i="2"/>
  <c r="X48" i="2"/>
  <c r="X93" i="2"/>
  <c r="CE243" i="2"/>
  <c r="CT243" i="2"/>
  <c r="AL243" i="2"/>
  <c r="BA243" i="2"/>
  <c r="W243" i="2"/>
  <c r="W63" i="2"/>
  <c r="DI243" i="2"/>
  <c r="BP243" i="2"/>
  <c r="EF413" i="2"/>
  <c r="EJ413" i="2"/>
  <c r="EQ413" i="2"/>
  <c r="EB416" i="2"/>
  <c r="EN413" i="2"/>
  <c r="EN415" i="2"/>
  <c r="EP413" i="2"/>
  <c r="EO412" i="2"/>
  <c r="EG412" i="2"/>
  <c r="EQ423" i="2"/>
  <c r="EN416" i="2"/>
  <c r="EO422" i="2"/>
  <c r="EU423" i="2"/>
  <c r="EV416" i="2"/>
  <c r="EO413" i="2"/>
  <c r="DV420" i="2"/>
  <c r="ET419" i="2"/>
  <c r="ES415" i="2"/>
  <c r="EQ417" i="2"/>
  <c r="EP423" i="2"/>
  <c r="EP420" i="2"/>
  <c r="EG421" i="2"/>
  <c r="EC416" i="2"/>
  <c r="EE423" i="2"/>
  <c r="DX411" i="2"/>
  <c r="DX424" i="2" s="1"/>
  <c r="EE414" i="2"/>
  <c r="DW418" i="2"/>
  <c r="DU418" i="2"/>
  <c r="EC419" i="2"/>
  <c r="DV423" i="2"/>
  <c r="DZ419" i="2"/>
  <c r="EQ421" i="2"/>
  <c r="EL414" i="2"/>
  <c r="ED414" i="2"/>
  <c r="ER421" i="2"/>
  <c r="ER416" i="2"/>
  <c r="ET413" i="2"/>
  <c r="DY413" i="2"/>
  <c r="EM412" i="2"/>
  <c r="DV418" i="2"/>
  <c r="EE419" i="2"/>
  <c r="ER422" i="2"/>
  <c r="DU412" i="2"/>
  <c r="AI2" i="2"/>
  <c r="U48" i="2"/>
  <c r="U93" i="2"/>
  <c r="BM243" i="2"/>
  <c r="AX243" i="2"/>
  <c r="CB243" i="2"/>
  <c r="T243" i="2"/>
  <c r="DF243" i="2"/>
  <c r="CQ243" i="2"/>
  <c r="T63" i="2"/>
  <c r="AI243" i="2"/>
  <c r="ES416" i="2"/>
  <c r="EG417" i="2"/>
  <c r="EV411" i="2"/>
  <c r="EV424" i="2" s="1"/>
  <c r="EO414" i="2"/>
  <c r="EU421" i="2"/>
  <c r="EO416" i="2"/>
  <c r="EC423" i="2"/>
  <c r="EK422" i="2"/>
  <c r="EO421" i="2"/>
  <c r="DY415" i="2"/>
  <c r="EK417" i="2"/>
  <c r="EL413" i="2"/>
  <c r="EP411" i="2"/>
  <c r="EP424" i="2" s="1"/>
  <c r="ET411" i="2"/>
  <c r="ET424" i="2" s="1"/>
  <c r="ED421" i="2"/>
  <c r="DY412" i="2"/>
  <c r="EJ420" i="2"/>
  <c r="DZ423" i="2"/>
  <c r="DW412" i="2"/>
  <c r="EL420" i="2"/>
  <c r="ED412" i="2"/>
  <c r="DY418" i="2"/>
  <c r="DY416" i="2"/>
  <c r="ED420" i="2"/>
  <c r="EV418" i="2"/>
  <c r="EQ416" i="2"/>
  <c r="EA417" i="2"/>
  <c r="ET421" i="2"/>
  <c r="DX420" i="2"/>
  <c r="DV411" i="2"/>
  <c r="DV424" i="2" s="1"/>
  <c r="EP416" i="2"/>
  <c r="DV415" i="2"/>
  <c r="EV420" i="2"/>
  <c r="DY419" i="2"/>
  <c r="EN420" i="2"/>
  <c r="EV422" i="2"/>
  <c r="EB421" i="2"/>
  <c r="EF415" i="2"/>
  <c r="EC418" i="2"/>
  <c r="EE417" i="2"/>
  <c r="ES418" i="2"/>
  <c r="EL415" i="2"/>
  <c r="EQ422" i="2"/>
  <c r="DU420" i="2"/>
  <c r="ET412" i="2"/>
  <c r="EM423" i="2"/>
  <c r="ED413" i="2"/>
  <c r="EB412" i="2"/>
  <c r="EP417" i="2"/>
  <c r="AZ243" i="2"/>
  <c r="V63" i="2"/>
  <c r="DH243" i="2"/>
  <c r="AK243" i="2"/>
  <c r="BO243" i="2"/>
  <c r="CD243" i="2"/>
  <c r="CS243" i="2"/>
  <c r="V243" i="2"/>
  <c r="Z67" i="9"/>
  <c r="Z162" i="9"/>
  <c r="AB161" i="9"/>
  <c r="AD159" i="9"/>
  <c r="AY395" i="2"/>
  <c r="AY410" i="2" s="1"/>
  <c r="BN380" i="2"/>
  <c r="Y161" i="9"/>
  <c r="AA178" i="9"/>
  <c r="AC47" i="2"/>
  <c r="AC62" i="2" s="1"/>
  <c r="AC77" i="2" s="1"/>
  <c r="AC92" i="2" s="1"/>
  <c r="AC107" i="2" s="1"/>
  <c r="AC122" i="2" s="1"/>
  <c r="L21" i="2"/>
  <c r="AC243" i="2"/>
  <c r="BG243" i="2"/>
  <c r="BV243" i="2"/>
  <c r="CZ243" i="2"/>
  <c r="AC63" i="2"/>
  <c r="AC78" i="2" s="1"/>
  <c r="CK243" i="2"/>
  <c r="AR243" i="2"/>
  <c r="DO243" i="2"/>
  <c r="AE2" i="2"/>
  <c r="AD32" i="2"/>
  <c r="AD17" i="2"/>
  <c r="AD3" i="2"/>
  <c r="AD33" i="2"/>
  <c r="AD18" i="2"/>
  <c r="BW16" i="1"/>
  <c r="J39" i="1"/>
  <c r="BA380" i="2"/>
  <c r="BP364" i="2"/>
  <c r="CE364" i="2" s="1"/>
  <c r="CT364" i="2" s="1"/>
  <c r="DI364" i="2" s="1"/>
  <c r="DX364" i="2" s="1"/>
  <c r="EM364" i="2" s="1"/>
  <c r="BD212" i="2"/>
  <c r="AO212" i="2"/>
  <c r="AO227" i="2" s="1"/>
  <c r="AO242" i="2" s="1"/>
  <c r="AO257" i="2" s="1"/>
  <c r="AO272" i="2" s="1"/>
  <c r="AO287" i="2" s="1"/>
  <c r="AO302" i="2" s="1"/>
  <c r="AO317" i="2" s="1"/>
  <c r="AO332" i="2" s="1"/>
  <c r="Z227" i="2"/>
  <c r="Z242" i="2" s="1"/>
  <c r="Z257" i="2" s="1"/>
  <c r="Z272" i="2" s="1"/>
  <c r="Z287" i="2" s="1"/>
  <c r="Z302" i="2" s="1"/>
  <c r="Z317" i="2" s="1"/>
  <c r="Z332" i="2" s="1"/>
  <c r="Z348" i="2" s="1"/>
  <c r="Z364" i="2" s="1"/>
  <c r="BP242" i="2"/>
  <c r="CT227" i="2"/>
  <c r="AQ63" i="2"/>
  <c r="AB78" i="2"/>
  <c r="BO380" i="2"/>
  <c r="AZ395" i="2"/>
  <c r="AZ410" i="2" s="1"/>
  <c r="K19" i="1"/>
  <c r="K37" i="2"/>
  <c r="BB364" i="2"/>
  <c r="AM380" i="2"/>
  <c r="AM395" i="2" s="1"/>
  <c r="AM410" i="2" s="1"/>
  <c r="CB395" i="2"/>
  <c r="CB410" i="2" s="1"/>
  <c r="CQ380" i="2"/>
  <c r="AA162" i="9"/>
  <c r="AB183" i="2"/>
  <c r="I80" i="1"/>
  <c r="I100" i="1" s="1"/>
  <c r="AK39" i="1"/>
  <c r="AK59" i="1" s="1"/>
  <c r="I59" i="1"/>
  <c r="AS122" i="2"/>
  <c r="AB137" i="2"/>
  <c r="BC227" i="2"/>
  <c r="BC242" i="2" s="1"/>
  <c r="BC257" i="2" s="1"/>
  <c r="BC272" i="2" s="1"/>
  <c r="BC287" i="2" s="1"/>
  <c r="BC302" i="2" s="1"/>
  <c r="BC317" i="2" s="1"/>
  <c r="BC332" i="2" s="1"/>
  <c r="BR212" i="2"/>
  <c r="CG212" i="2"/>
  <c r="BQ227" i="2"/>
  <c r="CU212" i="2"/>
  <c r="BO257" i="2"/>
  <c r="CS242" i="2"/>
  <c r="AN364" i="2"/>
  <c r="Y380" i="2"/>
  <c r="Y395" i="2" s="1"/>
  <c r="Y410" i="2" s="1"/>
  <c r="Y426" i="2" s="1"/>
  <c r="Y442" i="2" s="1"/>
  <c r="AC93" i="2"/>
  <c r="AC48" i="2"/>
  <c r="DJ212" i="2"/>
  <c r="DJ227" i="2" s="1"/>
  <c r="DJ242" i="2" s="1"/>
  <c r="DJ257" i="2" s="1"/>
  <c r="DJ272" i="2" s="1"/>
  <c r="DJ287" i="2" s="1"/>
  <c r="DJ302" i="2" s="1"/>
  <c r="DJ317" i="2" s="1"/>
  <c r="DJ332" i="2" s="1"/>
  <c r="CF227" i="2"/>
  <c r="CF242" i="2" s="1"/>
  <c r="CF257" i="2" s="1"/>
  <c r="CF272" i="2" s="1"/>
  <c r="CF287" i="2" s="1"/>
  <c r="CF302" i="2" s="1"/>
  <c r="CF317" i="2" s="1"/>
  <c r="CF332" i="2" s="1"/>
  <c r="AR137" i="2"/>
  <c r="AA152" i="2"/>
  <c r="AA167" i="2" s="1"/>
  <c r="AA182" i="2" s="1"/>
  <c r="AA197" i="2" s="1"/>
  <c r="AA212" i="2" s="1"/>
  <c r="DE396" i="2"/>
  <c r="DE411" i="2" s="1"/>
  <c r="DT381" i="2"/>
  <c r="AE173" i="9"/>
  <c r="AE156" i="9"/>
  <c r="AB163" i="9"/>
  <c r="AC178" i="9"/>
  <c r="AD175" i="9"/>
  <c r="AD160" i="9"/>
  <c r="Y162" i="9"/>
  <c r="Y177" i="9"/>
  <c r="X178" i="9"/>
  <c r="X163" i="9"/>
  <c r="AD177" i="9"/>
  <c r="AD162" i="9"/>
  <c r="AC173" i="9"/>
  <c r="AC158" i="9"/>
  <c r="AE176" i="9"/>
  <c r="AE161" i="9"/>
  <c r="AE159" i="9"/>
  <c r="AE174" i="9"/>
  <c r="AC159" i="9"/>
  <c r="AC174" i="9"/>
  <c r="W178" i="9"/>
  <c r="W163" i="9"/>
  <c r="AB159" i="9"/>
  <c r="AB174" i="9"/>
  <c r="AA159" i="9"/>
  <c r="AA174" i="9"/>
  <c r="AD172" i="9"/>
  <c r="AD157" i="9"/>
  <c r="X177" i="9"/>
  <c r="X162" i="9"/>
  <c r="Z161" i="9"/>
  <c r="Z176" i="9"/>
  <c r="AC161" i="9"/>
  <c r="AC176" i="9"/>
  <c r="Z178" i="9"/>
  <c r="Z163" i="9"/>
  <c r="AD156" i="9"/>
  <c r="AD171" i="9"/>
  <c r="AB177" i="9"/>
  <c r="AB162" i="9"/>
  <c r="AD158" i="9"/>
  <c r="AD173" i="9"/>
  <c r="AB173" i="9"/>
  <c r="AB158" i="9"/>
  <c r="AE178" i="9"/>
  <c r="AE163" i="9"/>
  <c r="AA176" i="9"/>
  <c r="AA161" i="9"/>
  <c r="AD163" i="9"/>
  <c r="AD178" i="9"/>
  <c r="AE175" i="9"/>
  <c r="AE160" i="9"/>
  <c r="AC162" i="9"/>
  <c r="AC177" i="9"/>
  <c r="AD176" i="9"/>
  <c r="AD161" i="9"/>
  <c r="AB160" i="9"/>
  <c r="AB175" i="9"/>
  <c r="AE172" i="9"/>
  <c r="AE157" i="9"/>
  <c r="AC175" i="9"/>
  <c r="AC160" i="9"/>
  <c r="Y163" i="9"/>
  <c r="Y178" i="9"/>
  <c r="AA175" i="9"/>
  <c r="AA160" i="9"/>
  <c r="AE162" i="9"/>
  <c r="AE177" i="9"/>
  <c r="Z175" i="9"/>
  <c r="Z160" i="9"/>
  <c r="W116" i="9" l="1"/>
  <c r="W131" i="9" s="1"/>
  <c r="W191" i="9"/>
  <c r="V194" i="9"/>
  <c r="V89" i="9"/>
  <c r="U189" i="9"/>
  <c r="U84" i="9"/>
  <c r="AC187" i="9"/>
  <c r="AC82" i="9"/>
  <c r="AA84" i="9"/>
  <c r="AA189" i="9"/>
  <c r="AE80" i="9"/>
  <c r="AE185" i="9"/>
  <c r="Y188" i="9"/>
  <c r="Y83" i="9"/>
  <c r="X186" i="9"/>
  <c r="X81" i="9"/>
  <c r="V79" i="9"/>
  <c r="V184" i="9"/>
  <c r="V86" i="9"/>
  <c r="V191" i="9"/>
  <c r="U81" i="9"/>
  <c r="U186" i="9"/>
  <c r="W79" i="9"/>
  <c r="W184" i="9"/>
  <c r="AA183" i="9"/>
  <c r="AA78" i="9"/>
  <c r="W186" i="9"/>
  <c r="W81" i="9"/>
  <c r="W185" i="9"/>
  <c r="W80" i="9"/>
  <c r="Y190" i="9"/>
  <c r="Y85" i="9"/>
  <c r="V183" i="2"/>
  <c r="AK63" i="2"/>
  <c r="V78" i="2"/>
  <c r="V108" i="2" s="1"/>
  <c r="AB81" i="9"/>
  <c r="AB186" i="9"/>
  <c r="AF78" i="9"/>
  <c r="AF183" i="9"/>
  <c r="AC185" i="9"/>
  <c r="AC80" i="9"/>
  <c r="U89" i="9"/>
  <c r="U194" i="9"/>
  <c r="Z82" i="9"/>
  <c r="Z187" i="9"/>
  <c r="AC79" i="9"/>
  <c r="AC184" i="9"/>
  <c r="AC183" i="9"/>
  <c r="AC78" i="9"/>
  <c r="Y191" i="9"/>
  <c r="Y86" i="9"/>
  <c r="X190" i="9"/>
  <c r="X85" i="9"/>
  <c r="Z85" i="9"/>
  <c r="Z190" i="9"/>
  <c r="X187" i="9"/>
  <c r="X82" i="9"/>
  <c r="V188" i="9"/>
  <c r="V83" i="9"/>
  <c r="Y80" i="9"/>
  <c r="Y185" i="9"/>
  <c r="Y82" i="9"/>
  <c r="Y187" i="9"/>
  <c r="U78" i="9"/>
  <c r="U183" i="9"/>
  <c r="X192" i="9"/>
  <c r="X87" i="9"/>
  <c r="U80" i="9"/>
  <c r="U185" i="9"/>
  <c r="V85" i="9"/>
  <c r="V190" i="9"/>
  <c r="AA81" i="9"/>
  <c r="AA186" i="9"/>
  <c r="AL63" i="2"/>
  <c r="W78" i="2"/>
  <c r="W108" i="2" s="1"/>
  <c r="W183" i="2"/>
  <c r="X188" i="9"/>
  <c r="X83" i="9"/>
  <c r="AD79" i="9"/>
  <c r="AD184" i="9"/>
  <c r="X79" i="9"/>
  <c r="X184" i="9"/>
  <c r="Z189" i="9"/>
  <c r="Z84" i="9"/>
  <c r="AB83" i="9"/>
  <c r="AB188" i="9"/>
  <c r="AB80" i="9"/>
  <c r="AB185" i="9"/>
  <c r="U190" i="9"/>
  <c r="U85" i="9"/>
  <c r="V84" i="9"/>
  <c r="V189" i="9"/>
  <c r="W183" i="9"/>
  <c r="W78" i="9"/>
  <c r="Y84" i="9"/>
  <c r="Y189" i="9"/>
  <c r="W190" i="9"/>
  <c r="W85" i="9"/>
  <c r="AN63" i="2"/>
  <c r="Y183" i="2"/>
  <c r="Y78" i="2"/>
  <c r="Y108" i="2" s="1"/>
  <c r="X78" i="2"/>
  <c r="X108" i="2" s="1"/>
  <c r="X183" i="2"/>
  <c r="AM63" i="2"/>
  <c r="AJ63" i="2"/>
  <c r="U78" i="2"/>
  <c r="U108" i="2" s="1"/>
  <c r="U183" i="2"/>
  <c r="Z78" i="9"/>
  <c r="Z183" i="9"/>
  <c r="W83" i="9"/>
  <c r="W188" i="9"/>
  <c r="Y79" i="9"/>
  <c r="Y184" i="9"/>
  <c r="AB184" i="9"/>
  <c r="AB79" i="9"/>
  <c r="U88" i="9"/>
  <c r="U193" i="9"/>
  <c r="Y78" i="9"/>
  <c r="Y183" i="9"/>
  <c r="W84" i="9"/>
  <c r="W189" i="9"/>
  <c r="X80" i="9"/>
  <c r="X185" i="9"/>
  <c r="AA185" i="9"/>
  <c r="AA80" i="9"/>
  <c r="AB183" i="9"/>
  <c r="AB78" i="9"/>
  <c r="V183" i="9"/>
  <c r="V78" i="9"/>
  <c r="V82" i="9"/>
  <c r="V187" i="9"/>
  <c r="T183" i="2"/>
  <c r="AI63" i="2"/>
  <c r="T123" i="2"/>
  <c r="AG123" i="2" s="1"/>
  <c r="T78" i="2"/>
  <c r="T108" i="2" s="1"/>
  <c r="T168" i="2" s="1"/>
  <c r="T138" i="2"/>
  <c r="AG138" i="2" s="1"/>
  <c r="V80" i="9"/>
  <c r="V185" i="9"/>
  <c r="AB82" i="9"/>
  <c r="AB187" i="9"/>
  <c r="W88" i="9"/>
  <c r="W193" i="9"/>
  <c r="AA184" i="9"/>
  <c r="AA79" i="9"/>
  <c r="AD80" i="9"/>
  <c r="AD185" i="9"/>
  <c r="X183" i="9"/>
  <c r="X78" i="9"/>
  <c r="V88" i="9"/>
  <c r="V193" i="9"/>
  <c r="AC81" i="9"/>
  <c r="AC186" i="9"/>
  <c r="AA187" i="9"/>
  <c r="AA82" i="9"/>
  <c r="AG78" i="9"/>
  <c r="AG183" i="9"/>
  <c r="W87" i="9"/>
  <c r="W192" i="9"/>
  <c r="AO63" i="2"/>
  <c r="Z78" i="2"/>
  <c r="Z108" i="2" s="1"/>
  <c r="Z183" i="2"/>
  <c r="V87" i="9"/>
  <c r="V192" i="9"/>
  <c r="U79" i="9"/>
  <c r="U184" i="9"/>
  <c r="X86" i="9"/>
  <c r="X191" i="9"/>
  <c r="U192" i="9"/>
  <c r="U87" i="9"/>
  <c r="W82" i="9"/>
  <c r="W187" i="9"/>
  <c r="U191" i="9"/>
  <c r="U86" i="9"/>
  <c r="U83" i="9"/>
  <c r="U188" i="9"/>
  <c r="U187" i="9"/>
  <c r="U82" i="9"/>
  <c r="AD81" i="9"/>
  <c r="AD186" i="9"/>
  <c r="V81" i="9"/>
  <c r="V186" i="9"/>
  <c r="AE184" i="9"/>
  <c r="AE79" i="9"/>
  <c r="Z83" i="9"/>
  <c r="Z188" i="9"/>
  <c r="Z185" i="9"/>
  <c r="Z80" i="9"/>
  <c r="U90" i="9"/>
  <c r="U195" i="9"/>
  <c r="X189" i="9"/>
  <c r="X84" i="9"/>
  <c r="AA83" i="9"/>
  <c r="AA188" i="9"/>
  <c r="Z81" i="9"/>
  <c r="Z186" i="9"/>
  <c r="Y81" i="9"/>
  <c r="Y186" i="9"/>
  <c r="Z79" i="9"/>
  <c r="Z184" i="9"/>
  <c r="AF184" i="9"/>
  <c r="AF79" i="9"/>
  <c r="AD183" i="9"/>
  <c r="AD78" i="9"/>
  <c r="AE78" i="9"/>
  <c r="AE183" i="9"/>
  <c r="AA183" i="2"/>
  <c r="AP63" i="2"/>
  <c r="AA78" i="2"/>
  <c r="AA108" i="2" s="1"/>
  <c r="AB108" i="2"/>
  <c r="AC183" i="2"/>
  <c r="CZ213" i="2" s="1"/>
  <c r="AC108" i="2"/>
  <c r="BN395" i="2"/>
  <c r="BN410" i="2" s="1"/>
  <c r="CC380" i="2"/>
  <c r="BO272" i="2"/>
  <c r="CS257" i="2"/>
  <c r="CY213" i="2"/>
  <c r="AB213" i="2"/>
  <c r="AQ213" i="2"/>
  <c r="DN213" i="2"/>
  <c r="BF213" i="2"/>
  <c r="CJ213" i="2"/>
  <c r="AB198" i="2"/>
  <c r="BU213" i="2"/>
  <c r="CQ395" i="2"/>
  <c r="CQ410" i="2" s="1"/>
  <c r="DF380" i="2"/>
  <c r="M21" i="2"/>
  <c r="AD47" i="2"/>
  <c r="AD62" i="2" s="1"/>
  <c r="AD77" i="2" s="1"/>
  <c r="AD92" i="2" s="1"/>
  <c r="AD107" i="2" s="1"/>
  <c r="AD122" i="2" s="1"/>
  <c r="DA243" i="2"/>
  <c r="CL243" i="2"/>
  <c r="AD63" i="2"/>
  <c r="AD78" i="2" s="1"/>
  <c r="BH243" i="2"/>
  <c r="BW243" i="2"/>
  <c r="AS243" i="2"/>
  <c r="AD243" i="2"/>
  <c r="DP243" i="2"/>
  <c r="AS137" i="2"/>
  <c r="AB152" i="2"/>
  <c r="AB167" i="2" s="1"/>
  <c r="AB182" i="2" s="1"/>
  <c r="AB197" i="2" s="1"/>
  <c r="AB212" i="2" s="1"/>
  <c r="AF2" i="2"/>
  <c r="AE17" i="2"/>
  <c r="AE32" i="2"/>
  <c r="AE33" i="2"/>
  <c r="AE3" i="2"/>
  <c r="AE18" i="2"/>
  <c r="AA227" i="2"/>
  <c r="AA242" i="2" s="1"/>
  <c r="AA257" i="2" s="1"/>
  <c r="AA272" i="2" s="1"/>
  <c r="AA287" i="2" s="1"/>
  <c r="AA302" i="2" s="1"/>
  <c r="AA317" i="2" s="1"/>
  <c r="AA332" i="2" s="1"/>
  <c r="AA348" i="2" s="1"/>
  <c r="AA364" i="2" s="1"/>
  <c r="BE212" i="2"/>
  <c r="AP212" i="2"/>
  <c r="AP227" i="2" s="1"/>
  <c r="AP242" i="2" s="1"/>
  <c r="AP257" i="2" s="1"/>
  <c r="AP272" i="2" s="1"/>
  <c r="AP287" i="2" s="1"/>
  <c r="AP302" i="2" s="1"/>
  <c r="AP317" i="2" s="1"/>
  <c r="AP332" i="2" s="1"/>
  <c r="BQ242" i="2"/>
  <c r="CU227" i="2"/>
  <c r="CG227" i="2"/>
  <c r="CG242" i="2" s="1"/>
  <c r="CG257" i="2" s="1"/>
  <c r="CG272" i="2" s="1"/>
  <c r="CG287" i="2" s="1"/>
  <c r="CG302" i="2" s="1"/>
  <c r="CG317" i="2" s="1"/>
  <c r="CG332" i="2" s="1"/>
  <c r="DK212" i="2"/>
  <c r="DK227" i="2" s="1"/>
  <c r="DK242" i="2" s="1"/>
  <c r="DK257" i="2" s="1"/>
  <c r="DK272" i="2" s="1"/>
  <c r="DK287" i="2" s="1"/>
  <c r="DK302" i="2" s="1"/>
  <c r="DK317" i="2" s="1"/>
  <c r="DK332" i="2" s="1"/>
  <c r="Z380" i="2"/>
  <c r="Z395" i="2" s="1"/>
  <c r="Z410" i="2" s="1"/>
  <c r="Z426" i="2" s="1"/>
  <c r="Z442" i="2" s="1"/>
  <c r="AO364" i="2"/>
  <c r="L19" i="1"/>
  <c r="L37" i="2"/>
  <c r="CV212" i="2"/>
  <c r="BR227" i="2"/>
  <c r="AR63" i="2"/>
  <c r="AC137" i="2"/>
  <c r="AT122" i="2"/>
  <c r="AN380" i="2"/>
  <c r="AN395" i="2" s="1"/>
  <c r="AN410" i="2" s="1"/>
  <c r="BC364" i="2"/>
  <c r="CD380" i="2"/>
  <c r="BO395" i="2"/>
  <c r="BO410" i="2" s="1"/>
  <c r="CH212" i="2"/>
  <c r="BS212" i="2"/>
  <c r="BD227" i="2"/>
  <c r="BD242" i="2" s="1"/>
  <c r="BD257" i="2" s="1"/>
  <c r="BD272" i="2" s="1"/>
  <c r="BD287" i="2" s="1"/>
  <c r="BD302" i="2" s="1"/>
  <c r="BD317" i="2" s="1"/>
  <c r="BD332" i="2" s="1"/>
  <c r="DT396" i="2"/>
  <c r="DT411" i="2" s="1"/>
  <c r="EI381" i="2"/>
  <c r="EI396" i="2" s="1"/>
  <c r="EI411" i="2" s="1"/>
  <c r="BP257" i="2"/>
  <c r="CT242" i="2"/>
  <c r="BB380" i="2"/>
  <c r="BQ364" i="2"/>
  <c r="CF364" i="2" s="1"/>
  <c r="CU364" i="2" s="1"/>
  <c r="DJ364" i="2" s="1"/>
  <c r="DY364" i="2" s="1"/>
  <c r="EN364" i="2" s="1"/>
  <c r="K39" i="1"/>
  <c r="BX16" i="1"/>
  <c r="BA395" i="2"/>
  <c r="BA410" i="2" s="1"/>
  <c r="BP380" i="2"/>
  <c r="J80" i="1"/>
  <c r="J100" i="1" s="1"/>
  <c r="AL39" i="1"/>
  <c r="AL59" i="1" s="1"/>
  <c r="J59" i="1"/>
  <c r="AD48" i="2"/>
  <c r="AD93" i="2"/>
  <c r="W221" i="9" l="1"/>
  <c r="W206" i="9"/>
  <c r="DI221" i="9"/>
  <c r="DX221" i="9"/>
  <c r="CT221" i="9"/>
  <c r="BP221" i="9"/>
  <c r="BA221" i="9"/>
  <c r="EM221" i="9"/>
  <c r="AL221" i="9"/>
  <c r="CE221" i="9"/>
  <c r="DX236" i="9"/>
  <c r="EM236" i="9"/>
  <c r="U113" i="9"/>
  <c r="U128" i="9" s="1"/>
  <c r="EK233" i="9"/>
  <c r="DV233" i="9"/>
  <c r="EA229" i="9"/>
  <c r="EP229" i="9"/>
  <c r="Z109" i="9"/>
  <c r="Z124" i="9" s="1"/>
  <c r="AE214" i="9"/>
  <c r="BX214" i="9"/>
  <c r="DQ214" i="9"/>
  <c r="EF214" i="9"/>
  <c r="AT214" i="9"/>
  <c r="CM214" i="9"/>
  <c r="DB214" i="9"/>
  <c r="EU214" i="9"/>
  <c r="AE199" i="9"/>
  <c r="BI214" i="9"/>
  <c r="W207" i="9"/>
  <c r="AL222" i="9"/>
  <c r="CT222" i="9"/>
  <c r="EM222" i="9"/>
  <c r="W222" i="9"/>
  <c r="DX222" i="9"/>
  <c r="BP222" i="9"/>
  <c r="BA222" i="9"/>
  <c r="DI222" i="9"/>
  <c r="CE222" i="9"/>
  <c r="W208" i="9"/>
  <c r="EM223" i="9"/>
  <c r="CE223" i="9"/>
  <c r="DI223" i="9"/>
  <c r="BP223" i="9"/>
  <c r="BA223" i="9"/>
  <c r="CT223" i="9"/>
  <c r="W223" i="9"/>
  <c r="AL223" i="9"/>
  <c r="DX223" i="9"/>
  <c r="AA198" i="2"/>
  <c r="BT213" i="2"/>
  <c r="AA213" i="2"/>
  <c r="BE213" i="2"/>
  <c r="AP213" i="2"/>
  <c r="CI213" i="2"/>
  <c r="DM213" i="2"/>
  <c r="CX213" i="2"/>
  <c r="X116" i="9"/>
  <c r="X131" i="9" s="1"/>
  <c r="EN236" i="9"/>
  <c r="DY236" i="9"/>
  <c r="DJ219" i="9"/>
  <c r="X204" i="9"/>
  <c r="CU219" i="9"/>
  <c r="DY219" i="9"/>
  <c r="X219" i="9"/>
  <c r="BB219" i="9"/>
  <c r="AM219" i="9"/>
  <c r="CF219" i="9"/>
  <c r="BQ219" i="9"/>
  <c r="EN219" i="9"/>
  <c r="DH223" i="9"/>
  <c r="AK223" i="9"/>
  <c r="EL223" i="9"/>
  <c r="BO223" i="9"/>
  <c r="CD223" i="9"/>
  <c r="V208" i="9"/>
  <c r="CS223" i="9"/>
  <c r="AZ223" i="9"/>
  <c r="DW223" i="9"/>
  <c r="V223" i="9"/>
  <c r="AF109" i="9"/>
  <c r="AF124" i="9" s="1"/>
  <c r="EV229" i="9"/>
  <c r="EG229" i="9"/>
  <c r="CI218" i="9"/>
  <c r="BE218" i="9"/>
  <c r="EB218" i="9"/>
  <c r="EQ218" i="9"/>
  <c r="AA203" i="9"/>
  <c r="AP218" i="9"/>
  <c r="AA218" i="9"/>
  <c r="CX218" i="9"/>
  <c r="DM218" i="9"/>
  <c r="BT218" i="9"/>
  <c r="Z203" i="9"/>
  <c r="DL218" i="9"/>
  <c r="EA218" i="9"/>
  <c r="CW218" i="9"/>
  <c r="AO218" i="9"/>
  <c r="EP218" i="9"/>
  <c r="BD218" i="9"/>
  <c r="CH218" i="9"/>
  <c r="Z218" i="9"/>
  <c r="BS218" i="9"/>
  <c r="DV232" i="9"/>
  <c r="EK232" i="9"/>
  <c r="U112" i="9"/>
  <c r="U127" i="9" s="1"/>
  <c r="EK237" i="9"/>
  <c r="DV237" i="9"/>
  <c r="U117" i="9"/>
  <c r="U132" i="9" s="1"/>
  <c r="Z198" i="2"/>
  <c r="BS213" i="2"/>
  <c r="CW213" i="2"/>
  <c r="BD213" i="2"/>
  <c r="Z213" i="2"/>
  <c r="AO213" i="2"/>
  <c r="DL213" i="2"/>
  <c r="CH213" i="2"/>
  <c r="AP217" i="9"/>
  <c r="AA202" i="9"/>
  <c r="EQ217" i="9"/>
  <c r="AA217" i="9"/>
  <c r="EB217" i="9"/>
  <c r="CI217" i="9"/>
  <c r="CX217" i="9"/>
  <c r="BT217" i="9"/>
  <c r="DM217" i="9"/>
  <c r="BE217" i="9"/>
  <c r="ET230" i="9"/>
  <c r="EE230" i="9"/>
  <c r="V110" i="9"/>
  <c r="V125" i="9" s="1"/>
  <c r="DW230" i="9"/>
  <c r="EL230" i="9"/>
  <c r="DW228" i="9"/>
  <c r="EL228" i="9"/>
  <c r="V108" i="9"/>
  <c r="V123" i="9" s="1"/>
  <c r="AL219" i="9"/>
  <c r="CT219" i="9"/>
  <c r="W204" i="9"/>
  <c r="CE219" i="9"/>
  <c r="EM219" i="9"/>
  <c r="BA219" i="9"/>
  <c r="W219" i="9"/>
  <c r="DI219" i="9"/>
  <c r="BP219" i="9"/>
  <c r="DX219" i="9"/>
  <c r="Y199" i="9"/>
  <c r="CV214" i="9"/>
  <c r="EO214" i="9"/>
  <c r="Y214" i="9"/>
  <c r="BR214" i="9"/>
  <c r="AN214" i="9"/>
  <c r="DK214" i="9"/>
  <c r="BC214" i="9"/>
  <c r="DZ214" i="9"/>
  <c r="CG214" i="9"/>
  <c r="AL220" i="9"/>
  <c r="W205" i="9"/>
  <c r="EM220" i="9"/>
  <c r="CE220" i="9"/>
  <c r="BA220" i="9"/>
  <c r="W220" i="9"/>
  <c r="DI220" i="9"/>
  <c r="DX220" i="9"/>
  <c r="CT220" i="9"/>
  <c r="BP220" i="9"/>
  <c r="DV220" i="9"/>
  <c r="CR220" i="9"/>
  <c r="U205" i="9"/>
  <c r="CC220" i="9"/>
  <c r="DG220" i="9"/>
  <c r="AJ220" i="9"/>
  <c r="U220" i="9"/>
  <c r="BN220" i="9"/>
  <c r="EK220" i="9"/>
  <c r="AY220" i="9"/>
  <c r="EN229" i="9"/>
  <c r="DY229" i="9"/>
  <c r="X109" i="9"/>
  <c r="X124" i="9" s="1"/>
  <c r="DM216" i="9"/>
  <c r="AA216" i="9"/>
  <c r="CX216" i="9"/>
  <c r="EQ216" i="9"/>
  <c r="AP216" i="9"/>
  <c r="EB216" i="9"/>
  <c r="AA201" i="9"/>
  <c r="BE216" i="9"/>
  <c r="BT216" i="9"/>
  <c r="CI216" i="9"/>
  <c r="EK213" i="9"/>
  <c r="DV213" i="9"/>
  <c r="BN213" i="9"/>
  <c r="U198" i="9"/>
  <c r="AY213" i="9"/>
  <c r="CR213" i="9"/>
  <c r="U213" i="9"/>
  <c r="DG213" i="9"/>
  <c r="CC213" i="9"/>
  <c r="AJ213" i="9"/>
  <c r="X112" i="9"/>
  <c r="X127" i="9" s="1"/>
  <c r="DY232" i="9"/>
  <c r="EN232" i="9"/>
  <c r="ES228" i="9"/>
  <c r="ED228" i="9"/>
  <c r="AC108" i="9"/>
  <c r="AC123" i="9" s="1"/>
  <c r="AC110" i="9"/>
  <c r="AC125" i="9" s="1"/>
  <c r="ES230" i="9"/>
  <c r="ED230" i="9"/>
  <c r="DH213" i="2"/>
  <c r="CS213" i="2"/>
  <c r="V213" i="2"/>
  <c r="V198" i="2"/>
  <c r="AZ213" i="2"/>
  <c r="AK213" i="2"/>
  <c r="CD213" i="2"/>
  <c r="BO213" i="2"/>
  <c r="EQ213" i="9"/>
  <c r="AA198" i="9"/>
  <c r="AP213" i="9"/>
  <c r="DM213" i="9"/>
  <c r="AA213" i="9"/>
  <c r="BT213" i="9"/>
  <c r="BE213" i="9"/>
  <c r="CI213" i="9"/>
  <c r="EB213" i="9"/>
  <c r="CX213" i="9"/>
  <c r="V109" i="9"/>
  <c r="V124" i="9" s="1"/>
  <c r="EL229" i="9"/>
  <c r="DW229" i="9"/>
  <c r="EB234" i="9"/>
  <c r="EQ234" i="9"/>
  <c r="EV214" i="9"/>
  <c r="AF199" i="9"/>
  <c r="AF214" i="9"/>
  <c r="DR214" i="9"/>
  <c r="CN214" i="9"/>
  <c r="BJ214" i="9"/>
  <c r="EG214" i="9"/>
  <c r="BY214" i="9"/>
  <c r="DC214" i="9"/>
  <c r="AU214" i="9"/>
  <c r="AA113" i="9"/>
  <c r="AA128" i="9" s="1"/>
  <c r="EQ233" i="9"/>
  <c r="EB233" i="9"/>
  <c r="Z113" i="9"/>
  <c r="Z128" i="9" s="1"/>
  <c r="EA233" i="9"/>
  <c r="EP233" i="9"/>
  <c r="AY217" i="9"/>
  <c r="U202" i="9"/>
  <c r="DV217" i="9"/>
  <c r="BN217" i="9"/>
  <c r="EK217" i="9"/>
  <c r="AJ217" i="9"/>
  <c r="CR217" i="9"/>
  <c r="CC217" i="9"/>
  <c r="U217" i="9"/>
  <c r="DG217" i="9"/>
  <c r="AJ222" i="9"/>
  <c r="EK222" i="9"/>
  <c r="U207" i="9"/>
  <c r="DG222" i="9"/>
  <c r="BN222" i="9"/>
  <c r="DV222" i="9"/>
  <c r="CC222" i="9"/>
  <c r="AY222" i="9"/>
  <c r="U222" i="9"/>
  <c r="CR222" i="9"/>
  <c r="CZ216" i="9"/>
  <c r="AC216" i="9"/>
  <c r="BG216" i="9"/>
  <c r="ES216" i="9"/>
  <c r="DO216" i="9"/>
  <c r="ED216" i="9"/>
  <c r="AR216" i="9"/>
  <c r="AC201" i="9"/>
  <c r="CK216" i="9"/>
  <c r="BV216" i="9"/>
  <c r="EQ229" i="9"/>
  <c r="AA109" i="9"/>
  <c r="AA124" i="9" s="1"/>
  <c r="EB229" i="9"/>
  <c r="DW213" i="9"/>
  <c r="BO213" i="9"/>
  <c r="DH213" i="9"/>
  <c r="CS213" i="9"/>
  <c r="AZ213" i="9"/>
  <c r="AK213" i="9"/>
  <c r="EL213" i="9"/>
  <c r="V213" i="9"/>
  <c r="CD213" i="9"/>
  <c r="V198" i="9"/>
  <c r="W114" i="9"/>
  <c r="W129" i="9" s="1"/>
  <c r="DX234" i="9"/>
  <c r="EM234" i="9"/>
  <c r="DZ229" i="9"/>
  <c r="EO229" i="9"/>
  <c r="Y109" i="9"/>
  <c r="Y124" i="9" s="1"/>
  <c r="BC219" i="9"/>
  <c r="DZ219" i="9"/>
  <c r="AN219" i="9"/>
  <c r="Y219" i="9"/>
  <c r="DK219" i="9"/>
  <c r="CG219" i="9"/>
  <c r="EO219" i="9"/>
  <c r="CV219" i="9"/>
  <c r="BR219" i="9"/>
  <c r="Y204" i="9"/>
  <c r="EC215" i="9"/>
  <c r="AB200" i="9"/>
  <c r="BU215" i="9"/>
  <c r="CY215" i="9"/>
  <c r="CJ215" i="9"/>
  <c r="DN215" i="9"/>
  <c r="ER215" i="9"/>
  <c r="AB215" i="9"/>
  <c r="AQ215" i="9"/>
  <c r="BF215" i="9"/>
  <c r="CL214" i="9"/>
  <c r="EE214" i="9"/>
  <c r="DP214" i="9"/>
  <c r="ET214" i="9"/>
  <c r="DA214" i="9"/>
  <c r="BH214" i="9"/>
  <c r="AD214" i="9"/>
  <c r="AD199" i="9"/>
  <c r="BW214" i="9"/>
  <c r="AS214" i="9"/>
  <c r="EQ231" i="9"/>
  <c r="AA111" i="9"/>
  <c r="AA126" i="9" s="1"/>
  <c r="EB231" i="9"/>
  <c r="EK228" i="9"/>
  <c r="U108" i="9"/>
  <c r="U123" i="9" s="1"/>
  <c r="DV228" i="9"/>
  <c r="X217" i="9"/>
  <c r="CU217" i="9"/>
  <c r="CF217" i="9"/>
  <c r="EN217" i="9"/>
  <c r="AM217" i="9"/>
  <c r="DY217" i="9"/>
  <c r="DJ217" i="9"/>
  <c r="X202" i="9"/>
  <c r="BQ217" i="9"/>
  <c r="BB217" i="9"/>
  <c r="ES213" i="9"/>
  <c r="CZ213" i="9"/>
  <c r="ED213" i="9"/>
  <c r="AR213" i="9"/>
  <c r="AC213" i="9"/>
  <c r="AC198" i="9"/>
  <c r="DO213" i="9"/>
  <c r="BG213" i="9"/>
  <c r="CK213" i="9"/>
  <c r="BV213" i="9"/>
  <c r="AC215" i="9"/>
  <c r="CK215" i="9"/>
  <c r="CZ215" i="9"/>
  <c r="AC200" i="9"/>
  <c r="DO215" i="9"/>
  <c r="ES215" i="9"/>
  <c r="AR215" i="9"/>
  <c r="ED215" i="9"/>
  <c r="BV215" i="9"/>
  <c r="BG215" i="9"/>
  <c r="EO235" i="9"/>
  <c r="DZ235" i="9"/>
  <c r="Y115" i="9"/>
  <c r="Y130" i="9" s="1"/>
  <c r="DX214" i="9"/>
  <c r="BA214" i="9"/>
  <c r="AL214" i="9"/>
  <c r="W214" i="9"/>
  <c r="EM214" i="9"/>
  <c r="CE214" i="9"/>
  <c r="BP214" i="9"/>
  <c r="DI214" i="9"/>
  <c r="CT214" i="9"/>
  <c r="W199" i="9"/>
  <c r="X111" i="9"/>
  <c r="X126" i="9" s="1"/>
  <c r="DY231" i="9"/>
  <c r="EN231" i="9"/>
  <c r="Z199" i="9"/>
  <c r="EP214" i="9"/>
  <c r="Z214" i="9"/>
  <c r="CH214" i="9"/>
  <c r="DL214" i="9"/>
  <c r="BD214" i="9"/>
  <c r="AO214" i="9"/>
  <c r="BS214" i="9"/>
  <c r="EA214" i="9"/>
  <c r="CW214" i="9"/>
  <c r="DY234" i="9"/>
  <c r="X114" i="9"/>
  <c r="X129" i="9" s="1"/>
  <c r="EN234" i="9"/>
  <c r="EU229" i="9"/>
  <c r="EF229" i="9"/>
  <c r="AJ218" i="9"/>
  <c r="EK218" i="9"/>
  <c r="DV218" i="9"/>
  <c r="U218" i="9"/>
  <c r="U203" i="9"/>
  <c r="CC218" i="9"/>
  <c r="BN218" i="9"/>
  <c r="CR218" i="9"/>
  <c r="DG218" i="9"/>
  <c r="AY218" i="9"/>
  <c r="DY221" i="9"/>
  <c r="EN221" i="9"/>
  <c r="X221" i="9"/>
  <c r="DJ221" i="9"/>
  <c r="AM221" i="9"/>
  <c r="X206" i="9"/>
  <c r="CF221" i="9"/>
  <c r="CU221" i="9"/>
  <c r="BQ221" i="9"/>
  <c r="BB221" i="9"/>
  <c r="ED231" i="9"/>
  <c r="ES231" i="9"/>
  <c r="BT214" i="9"/>
  <c r="AA199" i="9"/>
  <c r="BE214" i="9"/>
  <c r="EB214" i="9"/>
  <c r="DM214" i="9"/>
  <c r="CX214" i="9"/>
  <c r="CI214" i="9"/>
  <c r="AP214" i="9"/>
  <c r="AA214" i="9"/>
  <c r="EQ214" i="9"/>
  <c r="AB108" i="9"/>
  <c r="AB123" i="9" s="1"/>
  <c r="ER228" i="9"/>
  <c r="EC228" i="9"/>
  <c r="Y198" i="9"/>
  <c r="BR213" i="9"/>
  <c r="DK213" i="9"/>
  <c r="AN213" i="9"/>
  <c r="CG213" i="9"/>
  <c r="EO213" i="9"/>
  <c r="Y213" i="9"/>
  <c r="DZ213" i="9"/>
  <c r="BC213" i="9"/>
  <c r="CV213" i="9"/>
  <c r="EM218" i="9"/>
  <c r="DX218" i="9"/>
  <c r="DI218" i="9"/>
  <c r="BA218" i="9"/>
  <c r="CT218" i="9"/>
  <c r="BP218" i="9"/>
  <c r="W218" i="9"/>
  <c r="AL218" i="9"/>
  <c r="CE218" i="9"/>
  <c r="W203" i="9"/>
  <c r="DJ213" i="2"/>
  <c r="BQ213" i="2"/>
  <c r="CU213" i="2"/>
  <c r="CF213" i="2"/>
  <c r="AM213" i="2"/>
  <c r="BB213" i="2"/>
  <c r="X213" i="2"/>
  <c r="X198" i="2"/>
  <c r="DZ234" i="9"/>
  <c r="Y114" i="9"/>
  <c r="Y129" i="9" s="1"/>
  <c r="EO234" i="9"/>
  <c r="EC230" i="9"/>
  <c r="ER230" i="9"/>
  <c r="AB110" i="9"/>
  <c r="AB125" i="9" s="1"/>
  <c r="EE229" i="9"/>
  <c r="AD109" i="9"/>
  <c r="AD124" i="9" s="1"/>
  <c r="ET229" i="9"/>
  <c r="V205" i="9"/>
  <c r="CD220" i="9"/>
  <c r="AZ220" i="9"/>
  <c r="EL220" i="9"/>
  <c r="V220" i="9"/>
  <c r="DW220" i="9"/>
  <c r="CS220" i="9"/>
  <c r="BO220" i="9"/>
  <c r="AK220" i="9"/>
  <c r="DH220" i="9"/>
  <c r="BC217" i="9"/>
  <c r="Y217" i="9"/>
  <c r="AN217" i="9"/>
  <c r="Y202" i="9"/>
  <c r="BR217" i="9"/>
  <c r="EO217" i="9"/>
  <c r="DK217" i="9"/>
  <c r="CV217" i="9"/>
  <c r="CG217" i="9"/>
  <c r="DZ217" i="9"/>
  <c r="EP220" i="9"/>
  <c r="BS220" i="9"/>
  <c r="CH220" i="9"/>
  <c r="EA220" i="9"/>
  <c r="DL220" i="9"/>
  <c r="Z220" i="9"/>
  <c r="AO220" i="9"/>
  <c r="BD220" i="9"/>
  <c r="CW220" i="9"/>
  <c r="Z205" i="9"/>
  <c r="AR214" i="9"/>
  <c r="BG214" i="9"/>
  <c r="CZ214" i="9"/>
  <c r="AC199" i="9"/>
  <c r="BV214" i="9"/>
  <c r="AC214" i="9"/>
  <c r="ES214" i="9"/>
  <c r="ED214" i="9"/>
  <c r="CK214" i="9"/>
  <c r="DO214" i="9"/>
  <c r="AF198" i="9"/>
  <c r="AU213" i="9"/>
  <c r="DC213" i="9"/>
  <c r="BY213" i="9"/>
  <c r="EG213" i="9"/>
  <c r="DR213" i="9"/>
  <c r="AF213" i="9"/>
  <c r="CN213" i="9"/>
  <c r="BJ213" i="9"/>
  <c r="EV213" i="9"/>
  <c r="Y220" i="9"/>
  <c r="CV220" i="9"/>
  <c r="BC220" i="9"/>
  <c r="CG220" i="9"/>
  <c r="EO220" i="9"/>
  <c r="DZ220" i="9"/>
  <c r="Y205" i="9"/>
  <c r="DK220" i="9"/>
  <c r="AN220" i="9"/>
  <c r="BR220" i="9"/>
  <c r="W109" i="9"/>
  <c r="W124" i="9" s="1"/>
  <c r="EM229" i="9"/>
  <c r="DX229" i="9"/>
  <c r="DY216" i="9"/>
  <c r="X201" i="9"/>
  <c r="AM216" i="9"/>
  <c r="X216" i="9"/>
  <c r="BB216" i="9"/>
  <c r="BQ216" i="9"/>
  <c r="DJ216" i="9"/>
  <c r="CF216" i="9"/>
  <c r="EN216" i="9"/>
  <c r="CU216" i="9"/>
  <c r="ES232" i="9"/>
  <c r="ED232" i="9"/>
  <c r="BU213" i="9"/>
  <c r="CY213" i="9"/>
  <c r="CJ213" i="9"/>
  <c r="BF213" i="9"/>
  <c r="DN213" i="9"/>
  <c r="ER213" i="9"/>
  <c r="AQ213" i="9"/>
  <c r="AB213" i="9"/>
  <c r="EC213" i="9"/>
  <c r="AB198" i="9"/>
  <c r="EO228" i="9"/>
  <c r="Y108" i="9"/>
  <c r="Y123" i="9" s="1"/>
  <c r="DZ228" i="9"/>
  <c r="W113" i="9"/>
  <c r="W128" i="9" s="1"/>
  <c r="DX233" i="9"/>
  <c r="EM233" i="9"/>
  <c r="W108" i="9"/>
  <c r="W123" i="9" s="1"/>
  <c r="DX228" i="9"/>
  <c r="EM228" i="9"/>
  <c r="ER218" i="9"/>
  <c r="CY218" i="9"/>
  <c r="AQ218" i="9"/>
  <c r="EC218" i="9"/>
  <c r="CJ218" i="9"/>
  <c r="DN218" i="9"/>
  <c r="BU218" i="9"/>
  <c r="BF218" i="9"/>
  <c r="AB203" i="9"/>
  <c r="AB218" i="9"/>
  <c r="X113" i="9"/>
  <c r="X128" i="9" s="1"/>
  <c r="EN233" i="9"/>
  <c r="DY233" i="9"/>
  <c r="EL235" i="9"/>
  <c r="V115" i="9"/>
  <c r="V130" i="9" s="1"/>
  <c r="DW235" i="9"/>
  <c r="EO232" i="9"/>
  <c r="DZ232" i="9"/>
  <c r="Y112" i="9"/>
  <c r="Y127" i="9" s="1"/>
  <c r="EP235" i="9"/>
  <c r="EA235" i="9"/>
  <c r="AC109" i="9"/>
  <c r="AC124" i="9" s="1"/>
  <c r="ED229" i="9"/>
  <c r="ES229" i="9"/>
  <c r="AF108" i="9"/>
  <c r="AF123" i="9" s="1"/>
  <c r="EG228" i="9"/>
  <c r="EV228" i="9"/>
  <c r="EM230" i="9"/>
  <c r="DX230" i="9"/>
  <c r="W110" i="9"/>
  <c r="W125" i="9" s="1"/>
  <c r="CR216" i="9"/>
  <c r="DG216" i="9"/>
  <c r="EK216" i="9"/>
  <c r="DV216" i="9"/>
  <c r="CC216" i="9"/>
  <c r="BN216" i="9"/>
  <c r="U201" i="9"/>
  <c r="AY216" i="9"/>
  <c r="AJ216" i="9"/>
  <c r="U216" i="9"/>
  <c r="EO233" i="9"/>
  <c r="DZ233" i="9"/>
  <c r="Y113" i="9"/>
  <c r="Y128" i="9" s="1"/>
  <c r="CZ217" i="9"/>
  <c r="BG217" i="9"/>
  <c r="AC202" i="9"/>
  <c r="DO217" i="9"/>
  <c r="CK217" i="9"/>
  <c r="AR217" i="9"/>
  <c r="BV217" i="9"/>
  <c r="AC217" i="9"/>
  <c r="ED217" i="9"/>
  <c r="ES217" i="9"/>
  <c r="AE198" i="9"/>
  <c r="BI213" i="9"/>
  <c r="EF213" i="9"/>
  <c r="AT213" i="9"/>
  <c r="CM213" i="9"/>
  <c r="BX213" i="9"/>
  <c r="AE213" i="9"/>
  <c r="DQ213" i="9"/>
  <c r="DB213" i="9"/>
  <c r="EU213" i="9"/>
  <c r="Y216" i="9"/>
  <c r="DZ216" i="9"/>
  <c r="BR216" i="9"/>
  <c r="CG216" i="9"/>
  <c r="Y201" i="9"/>
  <c r="CV216" i="9"/>
  <c r="EO216" i="9"/>
  <c r="DK216" i="9"/>
  <c r="AN216" i="9"/>
  <c r="BC216" i="9"/>
  <c r="AJ225" i="9"/>
  <c r="DV225" i="9"/>
  <c r="EK225" i="9"/>
  <c r="U210" i="9"/>
  <c r="AY225" i="9"/>
  <c r="CR225" i="9"/>
  <c r="BN225" i="9"/>
  <c r="CC225" i="9"/>
  <c r="U225" i="9"/>
  <c r="DG225" i="9"/>
  <c r="AZ216" i="9"/>
  <c r="DH216" i="9"/>
  <c r="CD216" i="9"/>
  <c r="BO216" i="9"/>
  <c r="CS216" i="9"/>
  <c r="DW216" i="9"/>
  <c r="EL216" i="9"/>
  <c r="AK216" i="9"/>
  <c r="V201" i="9"/>
  <c r="V216" i="9"/>
  <c r="U116" i="9"/>
  <c r="U131" i="9" s="1"/>
  <c r="DV236" i="9"/>
  <c r="EK236" i="9"/>
  <c r="BN214" i="9"/>
  <c r="DV214" i="9"/>
  <c r="EK214" i="9"/>
  <c r="U199" i="9"/>
  <c r="AY214" i="9"/>
  <c r="DG214" i="9"/>
  <c r="CR214" i="9"/>
  <c r="CC214" i="9"/>
  <c r="U214" i="9"/>
  <c r="AJ214" i="9"/>
  <c r="W117" i="9"/>
  <c r="W132" i="9" s="1"/>
  <c r="EM237" i="9"/>
  <c r="DX237" i="9"/>
  <c r="V118" i="9"/>
  <c r="V133" i="9" s="1"/>
  <c r="DW238" i="9"/>
  <c r="EL238" i="9"/>
  <c r="EM238" i="9"/>
  <c r="DX238" i="9"/>
  <c r="EB230" i="9"/>
  <c r="EQ230" i="9"/>
  <c r="AA110" i="9"/>
  <c r="AA125" i="9" s="1"/>
  <c r="DG223" i="9"/>
  <c r="U208" i="9"/>
  <c r="CC223" i="9"/>
  <c r="U223" i="9"/>
  <c r="CR223" i="9"/>
  <c r="DV223" i="9"/>
  <c r="EK223" i="9"/>
  <c r="BN223" i="9"/>
  <c r="AY223" i="9"/>
  <c r="AJ223" i="9"/>
  <c r="CH213" i="9"/>
  <c r="EP213" i="9"/>
  <c r="BD213" i="9"/>
  <c r="Z213" i="9"/>
  <c r="CW213" i="9"/>
  <c r="AO213" i="9"/>
  <c r="BS213" i="9"/>
  <c r="EA213" i="9"/>
  <c r="Z198" i="9"/>
  <c r="DL213" i="9"/>
  <c r="DI213" i="9"/>
  <c r="EM213" i="9"/>
  <c r="CE213" i="9"/>
  <c r="W213" i="9"/>
  <c r="BA213" i="9"/>
  <c r="BP213" i="9"/>
  <c r="DX213" i="9"/>
  <c r="CT213" i="9"/>
  <c r="AL213" i="9"/>
  <c r="W198" i="9"/>
  <c r="ER233" i="9"/>
  <c r="EC233" i="9"/>
  <c r="BB218" i="9"/>
  <c r="AM218" i="9"/>
  <c r="X203" i="9"/>
  <c r="CU218" i="9"/>
  <c r="EN218" i="9"/>
  <c r="DY218" i="9"/>
  <c r="DJ218" i="9"/>
  <c r="BQ218" i="9"/>
  <c r="CF218" i="9"/>
  <c r="X218" i="9"/>
  <c r="AJ215" i="9"/>
  <c r="CC215" i="9"/>
  <c r="EK215" i="9"/>
  <c r="U200" i="9"/>
  <c r="BN215" i="9"/>
  <c r="DG215" i="9"/>
  <c r="DV215" i="9"/>
  <c r="AY215" i="9"/>
  <c r="U215" i="9"/>
  <c r="CR215" i="9"/>
  <c r="BR215" i="9"/>
  <c r="EO215" i="9"/>
  <c r="AN215" i="9"/>
  <c r="DK215" i="9"/>
  <c r="DZ215" i="9"/>
  <c r="CV215" i="9"/>
  <c r="Y200" i="9"/>
  <c r="Y215" i="9"/>
  <c r="BC215" i="9"/>
  <c r="CG215" i="9"/>
  <c r="EN235" i="9"/>
  <c r="DY235" i="9"/>
  <c r="X115" i="9"/>
  <c r="X130" i="9" s="1"/>
  <c r="EA217" i="9"/>
  <c r="BD217" i="9"/>
  <c r="EP217" i="9"/>
  <c r="DL217" i="9"/>
  <c r="CW217" i="9"/>
  <c r="Z217" i="9"/>
  <c r="BS217" i="9"/>
  <c r="AO217" i="9"/>
  <c r="CH217" i="9"/>
  <c r="Z202" i="9"/>
  <c r="AB216" i="9"/>
  <c r="CJ216" i="9"/>
  <c r="CY216" i="9"/>
  <c r="ER216" i="9"/>
  <c r="BU216" i="9"/>
  <c r="BF216" i="9"/>
  <c r="EC216" i="9"/>
  <c r="AB201" i="9"/>
  <c r="DN216" i="9"/>
  <c r="AQ216" i="9"/>
  <c r="CT215" i="9"/>
  <c r="CE215" i="9"/>
  <c r="W215" i="9"/>
  <c r="BA215" i="9"/>
  <c r="BP215" i="9"/>
  <c r="AL215" i="9"/>
  <c r="W200" i="9"/>
  <c r="DI215" i="9"/>
  <c r="EM215" i="9"/>
  <c r="DX215" i="9"/>
  <c r="U111" i="9"/>
  <c r="U126" i="9" s="1"/>
  <c r="EK231" i="9"/>
  <c r="DV231" i="9"/>
  <c r="BR218" i="9"/>
  <c r="EO218" i="9"/>
  <c r="CG218" i="9"/>
  <c r="BC218" i="9"/>
  <c r="Y218" i="9"/>
  <c r="CV218" i="9"/>
  <c r="Y203" i="9"/>
  <c r="AN218" i="9"/>
  <c r="DZ218" i="9"/>
  <c r="DK218" i="9"/>
  <c r="DV234" i="9"/>
  <c r="U114" i="9"/>
  <c r="U129" i="9" s="1"/>
  <c r="EK234" i="9"/>
  <c r="EF228" i="9"/>
  <c r="EU228" i="9"/>
  <c r="AE108" i="9"/>
  <c r="AE123" i="9" s="1"/>
  <c r="DZ231" i="9"/>
  <c r="Y111" i="9"/>
  <c r="Y126" i="9" s="1"/>
  <c r="EO231" i="9"/>
  <c r="U120" i="9"/>
  <c r="U135" i="9" s="1"/>
  <c r="DV240" i="9"/>
  <c r="EK240" i="9"/>
  <c r="V111" i="9"/>
  <c r="V126" i="9" s="1"/>
  <c r="EL231" i="9"/>
  <c r="DW231" i="9"/>
  <c r="AY221" i="9"/>
  <c r="CC221" i="9"/>
  <c r="EK221" i="9"/>
  <c r="U221" i="9"/>
  <c r="AJ221" i="9"/>
  <c r="DV221" i="9"/>
  <c r="BN221" i="9"/>
  <c r="CR221" i="9"/>
  <c r="U206" i="9"/>
  <c r="DG221" i="9"/>
  <c r="U109" i="9"/>
  <c r="U124" i="9" s="1"/>
  <c r="EK229" i="9"/>
  <c r="DV229" i="9"/>
  <c r="AV213" i="9"/>
  <c r="AG198" i="9"/>
  <c r="BZ213" i="9"/>
  <c r="EH213" i="9"/>
  <c r="DD213" i="9"/>
  <c r="DS213" i="9"/>
  <c r="EW213" i="9"/>
  <c r="AG213" i="9"/>
  <c r="CO213" i="9"/>
  <c r="BK213" i="9"/>
  <c r="EN228" i="9"/>
  <c r="X108" i="9"/>
  <c r="X123" i="9" s="1"/>
  <c r="DY228" i="9"/>
  <c r="DN217" i="9"/>
  <c r="BF217" i="9"/>
  <c r="BU217" i="9"/>
  <c r="CJ217" i="9"/>
  <c r="ER217" i="9"/>
  <c r="AB217" i="9"/>
  <c r="CY217" i="9"/>
  <c r="EC217" i="9"/>
  <c r="AB202" i="9"/>
  <c r="AQ217" i="9"/>
  <c r="CQ213" i="2"/>
  <c r="BM213" i="2"/>
  <c r="CB213" i="2"/>
  <c r="DF213" i="2"/>
  <c r="T213" i="2"/>
  <c r="AI213" i="2"/>
  <c r="T198" i="2"/>
  <c r="AX213" i="2"/>
  <c r="DM215" i="9"/>
  <c r="EB215" i="9"/>
  <c r="AA200" i="9"/>
  <c r="AA215" i="9"/>
  <c r="EQ215" i="9"/>
  <c r="BT215" i="9"/>
  <c r="CI215" i="9"/>
  <c r="CX215" i="9"/>
  <c r="BE215" i="9"/>
  <c r="AP215" i="9"/>
  <c r="DV238" i="9"/>
  <c r="U118" i="9"/>
  <c r="U133" i="9" s="1"/>
  <c r="EK238" i="9"/>
  <c r="EA228" i="9"/>
  <c r="EP228" i="9"/>
  <c r="Z108" i="9"/>
  <c r="Z123" i="9" s="1"/>
  <c r="CG213" i="2"/>
  <c r="AN213" i="2"/>
  <c r="CV213" i="2"/>
  <c r="DK213" i="2"/>
  <c r="BC213" i="2"/>
  <c r="Y198" i="2"/>
  <c r="Y213" i="2"/>
  <c r="BR213" i="2"/>
  <c r="EL219" i="9"/>
  <c r="V219" i="9"/>
  <c r="AK219" i="9"/>
  <c r="CD219" i="9"/>
  <c r="BO219" i="9"/>
  <c r="DH219" i="9"/>
  <c r="DW219" i="9"/>
  <c r="AZ219" i="9"/>
  <c r="CS219" i="9"/>
  <c r="V204" i="9"/>
  <c r="EA234" i="9"/>
  <c r="Z114" i="9"/>
  <c r="Z129" i="9" s="1"/>
  <c r="EP234" i="9"/>
  <c r="W198" i="2"/>
  <c r="CE213" i="2"/>
  <c r="CT213" i="2"/>
  <c r="DI213" i="2"/>
  <c r="BP213" i="2"/>
  <c r="BA213" i="2"/>
  <c r="AL213" i="2"/>
  <c r="W213" i="2"/>
  <c r="DV230" i="9"/>
  <c r="EK230" i="9"/>
  <c r="U110" i="9"/>
  <c r="U125" i="9" s="1"/>
  <c r="EO230" i="9"/>
  <c r="DZ230" i="9"/>
  <c r="Y110" i="9"/>
  <c r="Y125" i="9" s="1"/>
  <c r="DY220" i="9"/>
  <c r="X205" i="9"/>
  <c r="DJ220" i="9"/>
  <c r="CF220" i="9"/>
  <c r="CU220" i="9"/>
  <c r="BQ220" i="9"/>
  <c r="AM220" i="9"/>
  <c r="BB220" i="9"/>
  <c r="EN220" i="9"/>
  <c r="X220" i="9"/>
  <c r="Z112" i="9"/>
  <c r="Z127" i="9" s="1"/>
  <c r="EA232" i="9"/>
  <c r="EP232" i="9"/>
  <c r="AB111" i="9"/>
  <c r="AB126" i="9" s="1"/>
  <c r="EC231" i="9"/>
  <c r="ER231" i="9"/>
  <c r="W111" i="9"/>
  <c r="W126" i="9" s="1"/>
  <c r="DX231" i="9"/>
  <c r="EM231" i="9"/>
  <c r="DW221" i="9"/>
  <c r="BO221" i="9"/>
  <c r="V206" i="9"/>
  <c r="AZ221" i="9"/>
  <c r="AK221" i="9"/>
  <c r="EL221" i="9"/>
  <c r="CS221" i="9"/>
  <c r="CD221" i="9"/>
  <c r="V221" i="9"/>
  <c r="DH221" i="9"/>
  <c r="DQ215" i="9"/>
  <c r="EF215" i="9"/>
  <c r="AT215" i="9"/>
  <c r="AE215" i="9"/>
  <c r="BX215" i="9"/>
  <c r="DB215" i="9"/>
  <c r="BI215" i="9"/>
  <c r="CM215" i="9"/>
  <c r="EU215" i="9"/>
  <c r="AE200" i="9"/>
  <c r="EK219" i="9"/>
  <c r="CC219" i="9"/>
  <c r="U204" i="9"/>
  <c r="DV219" i="9"/>
  <c r="U219" i="9"/>
  <c r="AY219" i="9"/>
  <c r="AJ219" i="9"/>
  <c r="DG219" i="9"/>
  <c r="CR219" i="9"/>
  <c r="BN219" i="9"/>
  <c r="EC229" i="9"/>
  <c r="AB109" i="9"/>
  <c r="AB124" i="9" s="1"/>
  <c r="ER229" i="9"/>
  <c r="DG213" i="2"/>
  <c r="AY213" i="2"/>
  <c r="U213" i="2"/>
  <c r="CR213" i="2"/>
  <c r="U198" i="2"/>
  <c r="AJ213" i="2"/>
  <c r="BN213" i="2"/>
  <c r="CC213" i="2"/>
  <c r="EP219" i="9"/>
  <c r="AO219" i="9"/>
  <c r="DL219" i="9"/>
  <c r="CW219" i="9"/>
  <c r="EA219" i="9"/>
  <c r="BD219" i="9"/>
  <c r="BS219" i="9"/>
  <c r="Z219" i="9"/>
  <c r="Z204" i="9"/>
  <c r="CH219" i="9"/>
  <c r="DY237" i="9"/>
  <c r="EN237" i="9"/>
  <c r="V113" i="9"/>
  <c r="V128" i="9" s="1"/>
  <c r="DW233" i="9"/>
  <c r="EL233" i="9"/>
  <c r="EO236" i="9"/>
  <c r="DZ236" i="9"/>
  <c r="DV224" i="9"/>
  <c r="CC224" i="9"/>
  <c r="CR224" i="9"/>
  <c r="EK224" i="9"/>
  <c r="BN224" i="9"/>
  <c r="U209" i="9"/>
  <c r="AY224" i="9"/>
  <c r="AJ224" i="9"/>
  <c r="U224" i="9"/>
  <c r="DG224" i="9"/>
  <c r="CE216" i="9"/>
  <c r="W201" i="9"/>
  <c r="AL216" i="9"/>
  <c r="CT216" i="9"/>
  <c r="BP216" i="9"/>
  <c r="EM216" i="9"/>
  <c r="BA216" i="9"/>
  <c r="DI216" i="9"/>
  <c r="DX216" i="9"/>
  <c r="W216" i="9"/>
  <c r="DW236" i="9"/>
  <c r="EL236" i="9"/>
  <c r="V116" i="9"/>
  <c r="V131" i="9" s="1"/>
  <c r="EF230" i="9"/>
  <c r="EU230" i="9"/>
  <c r="EL239" i="9"/>
  <c r="DW239" i="9"/>
  <c r="AD108" i="9"/>
  <c r="AD123" i="9" s="1"/>
  <c r="EE228" i="9"/>
  <c r="ET228" i="9"/>
  <c r="EP216" i="9"/>
  <c r="CW216" i="9"/>
  <c r="BS216" i="9"/>
  <c r="Z216" i="9"/>
  <c r="BD216" i="9"/>
  <c r="CH216" i="9"/>
  <c r="Z201" i="9"/>
  <c r="AO216" i="9"/>
  <c r="EA216" i="9"/>
  <c r="DL216" i="9"/>
  <c r="EP230" i="9"/>
  <c r="EA230" i="9"/>
  <c r="Z110" i="9"/>
  <c r="Z125" i="9" s="1"/>
  <c r="DA216" i="9"/>
  <c r="EE216" i="9"/>
  <c r="AD201" i="9"/>
  <c r="AS216" i="9"/>
  <c r="DP216" i="9"/>
  <c r="AD216" i="9"/>
  <c r="ET216" i="9"/>
  <c r="BH216" i="9"/>
  <c r="CL216" i="9"/>
  <c r="BW216" i="9"/>
  <c r="AL217" i="9"/>
  <c r="CT217" i="9"/>
  <c r="EM217" i="9"/>
  <c r="W217" i="9"/>
  <c r="DX217" i="9"/>
  <c r="W202" i="9"/>
  <c r="BA217" i="9"/>
  <c r="CE217" i="9"/>
  <c r="BP217" i="9"/>
  <c r="DI217" i="9"/>
  <c r="AK222" i="9"/>
  <c r="V222" i="9"/>
  <c r="BO222" i="9"/>
  <c r="CD222" i="9"/>
  <c r="AZ222" i="9"/>
  <c r="CS222" i="9"/>
  <c r="DH222" i="9"/>
  <c r="EL222" i="9"/>
  <c r="DW222" i="9"/>
  <c r="V207" i="9"/>
  <c r="EH228" i="9"/>
  <c r="EW228" i="9"/>
  <c r="X198" i="9"/>
  <c r="EN213" i="9"/>
  <c r="DY213" i="9"/>
  <c r="BB213" i="9"/>
  <c r="DJ213" i="9"/>
  <c r="AM213" i="9"/>
  <c r="CU213" i="9"/>
  <c r="CF213" i="9"/>
  <c r="X213" i="9"/>
  <c r="BQ213" i="9"/>
  <c r="ER232" i="9"/>
  <c r="EC232" i="9"/>
  <c r="AB112" i="9"/>
  <c r="AB127" i="9" s="1"/>
  <c r="AZ217" i="9"/>
  <c r="V202" i="9"/>
  <c r="BO217" i="9"/>
  <c r="CS217" i="9"/>
  <c r="V217" i="9"/>
  <c r="DW217" i="9"/>
  <c r="EL217" i="9"/>
  <c r="AK217" i="9"/>
  <c r="DH217" i="9"/>
  <c r="CD217" i="9"/>
  <c r="CU215" i="9"/>
  <c r="CF215" i="9"/>
  <c r="DY215" i="9"/>
  <c r="BB215" i="9"/>
  <c r="AM215" i="9"/>
  <c r="DJ215" i="9"/>
  <c r="X215" i="9"/>
  <c r="BQ215" i="9"/>
  <c r="X200" i="9"/>
  <c r="EN215" i="9"/>
  <c r="EL234" i="9"/>
  <c r="DW234" i="9"/>
  <c r="V114" i="9"/>
  <c r="V129" i="9" s="1"/>
  <c r="AD198" i="9"/>
  <c r="AS213" i="9"/>
  <c r="BH213" i="9"/>
  <c r="EE213" i="9"/>
  <c r="ET213" i="9"/>
  <c r="BW213" i="9"/>
  <c r="DP213" i="9"/>
  <c r="DA213" i="9"/>
  <c r="AD213" i="9"/>
  <c r="CL213" i="9"/>
  <c r="Z111" i="9"/>
  <c r="Z126" i="9" s="1"/>
  <c r="EP231" i="9"/>
  <c r="EA231" i="9"/>
  <c r="DL215" i="9"/>
  <c r="Z215" i="9"/>
  <c r="BS215" i="9"/>
  <c r="BD215" i="9"/>
  <c r="CW215" i="9"/>
  <c r="Z200" i="9"/>
  <c r="CH215" i="9"/>
  <c r="AO215" i="9"/>
  <c r="EA215" i="9"/>
  <c r="EP215" i="9"/>
  <c r="ET231" i="9"/>
  <c r="EE231" i="9"/>
  <c r="DX232" i="9"/>
  <c r="EM232" i="9"/>
  <c r="W112" i="9"/>
  <c r="W127" i="9" s="1"/>
  <c r="V117" i="9"/>
  <c r="V132" i="9" s="1"/>
  <c r="EL237" i="9"/>
  <c r="DW237" i="9"/>
  <c r="AA112" i="9"/>
  <c r="AA127" i="9" s="1"/>
  <c r="EB232" i="9"/>
  <c r="EQ232" i="9"/>
  <c r="DP215" i="9"/>
  <c r="DA215" i="9"/>
  <c r="AS215" i="9"/>
  <c r="CL215" i="9"/>
  <c r="BW215" i="9"/>
  <c r="BH215" i="9"/>
  <c r="AD200" i="9"/>
  <c r="EE215" i="9"/>
  <c r="AD215" i="9"/>
  <c r="ET215" i="9"/>
  <c r="DH215" i="9"/>
  <c r="V200" i="9"/>
  <c r="DW215" i="9"/>
  <c r="EL215" i="9"/>
  <c r="AZ215" i="9"/>
  <c r="CS215" i="9"/>
  <c r="CD215" i="9"/>
  <c r="V215" i="9"/>
  <c r="BO215" i="9"/>
  <c r="AK215" i="9"/>
  <c r="V112" i="9"/>
  <c r="V127" i="9" s="1"/>
  <c r="DW232" i="9"/>
  <c r="EL232" i="9"/>
  <c r="EN230" i="9"/>
  <c r="DY230" i="9"/>
  <c r="X110" i="9"/>
  <c r="X125" i="9" s="1"/>
  <c r="ER214" i="9"/>
  <c r="DN214" i="9"/>
  <c r="CY214" i="9"/>
  <c r="BF214" i="9"/>
  <c r="AB214" i="9"/>
  <c r="CJ214" i="9"/>
  <c r="BU214" i="9"/>
  <c r="EC214" i="9"/>
  <c r="AQ214" i="9"/>
  <c r="AB199" i="9"/>
  <c r="W115" i="9"/>
  <c r="W130" i="9" s="1"/>
  <c r="DX235" i="9"/>
  <c r="EM235" i="9"/>
  <c r="U115" i="9"/>
  <c r="U130" i="9" s="1"/>
  <c r="DV235" i="9"/>
  <c r="EK235" i="9"/>
  <c r="X214" i="9"/>
  <c r="DJ214" i="9"/>
  <c r="DY214" i="9"/>
  <c r="AM214" i="9"/>
  <c r="EN214" i="9"/>
  <c r="BQ214" i="9"/>
  <c r="BB214" i="9"/>
  <c r="X199" i="9"/>
  <c r="CF214" i="9"/>
  <c r="CU214" i="9"/>
  <c r="EN222" i="9"/>
  <c r="AM222" i="9"/>
  <c r="DJ222" i="9"/>
  <c r="CF222" i="9"/>
  <c r="X207" i="9"/>
  <c r="X222" i="9"/>
  <c r="DY222" i="9"/>
  <c r="BB222" i="9"/>
  <c r="CU222" i="9"/>
  <c r="BQ222" i="9"/>
  <c r="DW218" i="9"/>
  <c r="V203" i="9"/>
  <c r="AK218" i="9"/>
  <c r="DH218" i="9"/>
  <c r="V218" i="9"/>
  <c r="EL218" i="9"/>
  <c r="AZ218" i="9"/>
  <c r="CD218" i="9"/>
  <c r="BO218" i="9"/>
  <c r="CS218" i="9"/>
  <c r="DK221" i="9"/>
  <c r="CG221" i="9"/>
  <c r="BC221" i="9"/>
  <c r="BR221" i="9"/>
  <c r="EO221" i="9"/>
  <c r="Y221" i="9"/>
  <c r="DZ221" i="9"/>
  <c r="CV221" i="9"/>
  <c r="AN221" i="9"/>
  <c r="Y206" i="9"/>
  <c r="U119" i="9"/>
  <c r="U134" i="9" s="1"/>
  <c r="EK239" i="9"/>
  <c r="DV239" i="9"/>
  <c r="AA108" i="9"/>
  <c r="AA123" i="9" s="1"/>
  <c r="EB228" i="9"/>
  <c r="EQ228" i="9"/>
  <c r="V214" i="9"/>
  <c r="BO214" i="9"/>
  <c r="AZ214" i="9"/>
  <c r="AK214" i="9"/>
  <c r="DW214" i="9"/>
  <c r="V199" i="9"/>
  <c r="DH214" i="9"/>
  <c r="CS214" i="9"/>
  <c r="CD214" i="9"/>
  <c r="EL214" i="9"/>
  <c r="AA219" i="9"/>
  <c r="DM219" i="9"/>
  <c r="AA204" i="9"/>
  <c r="AP219" i="9"/>
  <c r="CX219" i="9"/>
  <c r="CI219" i="9"/>
  <c r="EQ219" i="9"/>
  <c r="BT219" i="9"/>
  <c r="BE219" i="9"/>
  <c r="EB219" i="9"/>
  <c r="CS224" i="9"/>
  <c r="CD224" i="9"/>
  <c r="DW224" i="9"/>
  <c r="V224" i="9"/>
  <c r="AZ224" i="9"/>
  <c r="DH224" i="9"/>
  <c r="EL224" i="9"/>
  <c r="BO224" i="9"/>
  <c r="V209" i="9"/>
  <c r="AK224" i="9"/>
  <c r="CK213" i="2"/>
  <c r="AC213" i="2"/>
  <c r="BG213" i="2"/>
  <c r="BV213" i="2"/>
  <c r="DO213" i="2"/>
  <c r="AC198" i="2"/>
  <c r="AR228" i="2" s="1"/>
  <c r="AR213" i="2"/>
  <c r="CC395" i="2"/>
  <c r="CC410" i="2" s="1"/>
  <c r="CR380" i="2"/>
  <c r="AD183" i="2"/>
  <c r="DP213" i="2" s="1"/>
  <c r="CD395" i="2"/>
  <c r="CS380" i="2"/>
  <c r="DH380" i="2" s="1"/>
  <c r="BF228" i="2"/>
  <c r="BF273" i="2" s="1"/>
  <c r="BF288" i="2" s="1"/>
  <c r="AB228" i="2"/>
  <c r="AB258" i="2" s="1"/>
  <c r="CJ228" i="2"/>
  <c r="CJ258" i="2" s="1"/>
  <c r="DN228" i="2"/>
  <c r="DN273" i="2" s="1"/>
  <c r="DN288" i="2" s="1"/>
  <c r="BU228" i="2"/>
  <c r="BU258" i="2" s="1"/>
  <c r="AQ228" i="2"/>
  <c r="AQ258" i="2" s="1"/>
  <c r="CY228" i="2"/>
  <c r="CY258" i="2" s="1"/>
  <c r="AT137" i="2"/>
  <c r="AC152" i="2"/>
  <c r="AC167" i="2" s="1"/>
  <c r="AC182" i="2" s="1"/>
  <c r="AC197" i="2" s="1"/>
  <c r="AC212" i="2" s="1"/>
  <c r="CU242" i="2"/>
  <c r="BQ257" i="2"/>
  <c r="AE47" i="2"/>
  <c r="AE62" i="2" s="1"/>
  <c r="AE77" i="2" s="1"/>
  <c r="AE92" i="2" s="1"/>
  <c r="AE107" i="2" s="1"/>
  <c r="AE122" i="2" s="1"/>
  <c r="N21" i="2"/>
  <c r="L39" i="1"/>
  <c r="BY16" i="1"/>
  <c r="AE48" i="2"/>
  <c r="AE93" i="2"/>
  <c r="AF17" i="2"/>
  <c r="AF32" i="2"/>
  <c r="AF3" i="2"/>
  <c r="AF18" i="2"/>
  <c r="AF33" i="2"/>
  <c r="AO380" i="2"/>
  <c r="AO395" i="2" s="1"/>
  <c r="AO410" i="2" s="1"/>
  <c r="BD364" i="2"/>
  <c r="AD137" i="2"/>
  <c r="AU122" i="2"/>
  <c r="BO287" i="2"/>
  <c r="CS272" i="2"/>
  <c r="BC380" i="2"/>
  <c r="BR364" i="2"/>
  <c r="CG364" i="2" s="1"/>
  <c r="CV364" i="2" s="1"/>
  <c r="DK364" i="2" s="1"/>
  <c r="DZ364" i="2" s="1"/>
  <c r="EO364" i="2" s="1"/>
  <c r="BE227" i="2"/>
  <c r="BE242" i="2" s="1"/>
  <c r="BE257" i="2" s="1"/>
  <c r="BE272" i="2" s="1"/>
  <c r="BE287" i="2" s="1"/>
  <c r="BE302" i="2" s="1"/>
  <c r="BE317" i="2" s="1"/>
  <c r="BE332" i="2" s="1"/>
  <c r="CI212" i="2"/>
  <c r="BT212" i="2"/>
  <c r="AE243" i="2"/>
  <c r="DB243" i="2"/>
  <c r="CM243" i="2"/>
  <c r="AT243" i="2"/>
  <c r="BX243" i="2"/>
  <c r="BI243" i="2"/>
  <c r="DQ243" i="2"/>
  <c r="AE63" i="2"/>
  <c r="AE78" i="2" s="1"/>
  <c r="AQ212" i="2"/>
  <c r="AQ227" i="2" s="1"/>
  <c r="AQ242" i="2" s="1"/>
  <c r="AQ257" i="2" s="1"/>
  <c r="AQ272" i="2" s="1"/>
  <c r="AQ287" i="2" s="1"/>
  <c r="AQ302" i="2" s="1"/>
  <c r="AQ317" i="2" s="1"/>
  <c r="AQ332" i="2" s="1"/>
  <c r="AB227" i="2"/>
  <c r="AB242" i="2" s="1"/>
  <c r="AB257" i="2" s="1"/>
  <c r="AB272" i="2" s="1"/>
  <c r="AB287" i="2" s="1"/>
  <c r="AB302" i="2" s="1"/>
  <c r="AB317" i="2" s="1"/>
  <c r="AB332" i="2" s="1"/>
  <c r="AB348" i="2" s="1"/>
  <c r="AB364" i="2" s="1"/>
  <c r="BF212" i="2"/>
  <c r="M19" i="1"/>
  <c r="M37" i="2"/>
  <c r="AM39" i="1"/>
  <c r="AM59" i="1" s="1"/>
  <c r="K80" i="1"/>
  <c r="K100" i="1" s="1"/>
  <c r="K59" i="1"/>
  <c r="CT257" i="2"/>
  <c r="BP272" i="2"/>
  <c r="CW212" i="2"/>
  <c r="BS227" i="2"/>
  <c r="AA380" i="2"/>
  <c r="AA395" i="2" s="1"/>
  <c r="AA410" i="2" s="1"/>
  <c r="AA426" i="2" s="1"/>
  <c r="AA442" i="2" s="1"/>
  <c r="AP364" i="2"/>
  <c r="DF395" i="2"/>
  <c r="DF410" i="2" s="1"/>
  <c r="DU380" i="2"/>
  <c r="AD108" i="2"/>
  <c r="CE380" i="2"/>
  <c r="BP395" i="2"/>
  <c r="BP410" i="2" s="1"/>
  <c r="DL212" i="2"/>
  <c r="DL227" i="2" s="1"/>
  <c r="DL242" i="2" s="1"/>
  <c r="DL257" i="2" s="1"/>
  <c r="DL272" i="2" s="1"/>
  <c r="DL287" i="2" s="1"/>
  <c r="DL302" i="2" s="1"/>
  <c r="DL317" i="2" s="1"/>
  <c r="DL332" i="2" s="1"/>
  <c r="CH227" i="2"/>
  <c r="CH242" i="2" s="1"/>
  <c r="CH257" i="2" s="1"/>
  <c r="CH272" i="2" s="1"/>
  <c r="CH287" i="2" s="1"/>
  <c r="CH302" i="2" s="1"/>
  <c r="CH317" i="2" s="1"/>
  <c r="CH332" i="2" s="1"/>
  <c r="AS63" i="2"/>
  <c r="BQ380" i="2"/>
  <c r="BB395" i="2"/>
  <c r="BB410" i="2" s="1"/>
  <c r="BR242" i="2"/>
  <c r="CV227" i="2"/>
  <c r="EM266" i="9" l="1"/>
  <c r="EM282" i="9"/>
  <c r="EM298" i="9" s="1"/>
  <c r="DX266" i="9"/>
  <c r="DX282" i="9"/>
  <c r="DX298" i="9" s="1"/>
  <c r="BP236" i="9"/>
  <c r="CT236" i="9"/>
  <c r="BA236" i="9"/>
  <c r="BA266" i="9" s="1"/>
  <c r="W236" i="9"/>
  <c r="DI236" i="9"/>
  <c r="CE236" i="9"/>
  <c r="AL236" i="9"/>
  <c r="AS228" i="9"/>
  <c r="AD228" i="9"/>
  <c r="AD258" i="9" s="1"/>
  <c r="DA228" i="9"/>
  <c r="DA274" i="9" s="1"/>
  <c r="DA290" i="9" s="1"/>
  <c r="DP228" i="9"/>
  <c r="BW228" i="9"/>
  <c r="BH228" i="9"/>
  <c r="CL228" i="9"/>
  <c r="EL276" i="9"/>
  <c r="EL292" i="9" s="1"/>
  <c r="EL260" i="9"/>
  <c r="EL262" i="9"/>
  <c r="EL278" i="9"/>
  <c r="EL294" i="9" s="1"/>
  <c r="EL283" i="9"/>
  <c r="EL299" i="9" s="1"/>
  <c r="EL267" i="9"/>
  <c r="EA277" i="9"/>
  <c r="EA293" i="9" s="1"/>
  <c r="EA261" i="9"/>
  <c r="EP277" i="9"/>
  <c r="EP293" i="9" s="1"/>
  <c r="EP261" i="9"/>
  <c r="DW266" i="9"/>
  <c r="DW282" i="9"/>
  <c r="DW298" i="9" s="1"/>
  <c r="DW264" i="9"/>
  <c r="DW280" i="9"/>
  <c r="DW296" i="9" s="1"/>
  <c r="BM228" i="2"/>
  <c r="T228" i="2"/>
  <c r="AI228" i="2"/>
  <c r="DF228" i="2"/>
  <c r="CB228" i="2"/>
  <c r="AX228" i="2"/>
  <c r="CQ228" i="2"/>
  <c r="CJ232" i="9"/>
  <c r="AB232" i="9"/>
  <c r="BU232" i="9"/>
  <c r="AQ232" i="9"/>
  <c r="DN232" i="9"/>
  <c r="BF232" i="9"/>
  <c r="CY232" i="9"/>
  <c r="CY262" i="9" s="1"/>
  <c r="EM276" i="9"/>
  <c r="EM292" i="9" s="1"/>
  <c r="EM260" i="9"/>
  <c r="EO276" i="9"/>
  <c r="EO292" i="9" s="1"/>
  <c r="EO260" i="9"/>
  <c r="AJ230" i="9"/>
  <c r="U230" i="9"/>
  <c r="CR230" i="9"/>
  <c r="DG230" i="9"/>
  <c r="CC230" i="9"/>
  <c r="BN230" i="9"/>
  <c r="AY230" i="9"/>
  <c r="DY263" i="9"/>
  <c r="DY279" i="9"/>
  <c r="DY295" i="9" s="1"/>
  <c r="BA228" i="9"/>
  <c r="DI228" i="9"/>
  <c r="CE228" i="9"/>
  <c r="CT228" i="9"/>
  <c r="BP228" i="9"/>
  <c r="AL228" i="9"/>
  <c r="W228" i="9"/>
  <c r="EM258" i="9"/>
  <c r="EM274" i="9"/>
  <c r="EM290" i="9" s="1"/>
  <c r="DV268" i="9"/>
  <c r="DV284" i="9"/>
  <c r="DV300" i="9" s="1"/>
  <c r="EK259" i="9"/>
  <c r="EK275" i="9"/>
  <c r="EK291" i="9" s="1"/>
  <c r="DV270" i="9"/>
  <c r="DV286" i="9"/>
  <c r="DV302" i="9" s="1"/>
  <c r="ER274" i="9"/>
  <c r="ER290" i="9" s="1"/>
  <c r="ER258" i="9"/>
  <c r="DJ231" i="9"/>
  <c r="BQ231" i="9"/>
  <c r="CU231" i="9"/>
  <c r="X231" i="9"/>
  <c r="AM231" i="9"/>
  <c r="CF231" i="9"/>
  <c r="BB231" i="9"/>
  <c r="AN235" i="9"/>
  <c r="BR235" i="9"/>
  <c r="DK235" i="9"/>
  <c r="CV235" i="9"/>
  <c r="BC235" i="9"/>
  <c r="CG235" i="9"/>
  <c r="Y235" i="9"/>
  <c r="CN228" i="9"/>
  <c r="BJ228" i="9"/>
  <c r="DC228" i="9"/>
  <c r="AF228" i="9"/>
  <c r="BY228" i="9"/>
  <c r="DR228" i="9"/>
  <c r="AZ235" i="9"/>
  <c r="V235" i="9"/>
  <c r="CD235" i="9"/>
  <c r="BO235" i="9"/>
  <c r="DH235" i="9"/>
  <c r="CS235" i="9"/>
  <c r="AK235" i="9"/>
  <c r="AK265" i="9" s="1"/>
  <c r="EO274" i="9"/>
  <c r="EO290" i="9" s="1"/>
  <c r="EO258" i="9"/>
  <c r="EM259" i="9"/>
  <c r="EM275" i="9"/>
  <c r="EM291" i="9" s="1"/>
  <c r="DY278" i="9"/>
  <c r="DY294" i="9" s="1"/>
  <c r="DY262" i="9"/>
  <c r="BH275" i="9"/>
  <c r="BH291" i="9" s="1"/>
  <c r="V229" i="9"/>
  <c r="DH229" i="9"/>
  <c r="DH275" i="9" s="1"/>
  <c r="DH291" i="9" s="1"/>
  <c r="AK229" i="9"/>
  <c r="AK275" i="9" s="1"/>
  <c r="AK291" i="9" s="1"/>
  <c r="CD229" i="9"/>
  <c r="CD259" i="9" s="1"/>
  <c r="AZ229" i="9"/>
  <c r="BO229" i="9"/>
  <c r="CS229" i="9"/>
  <c r="EK282" i="9"/>
  <c r="EK298" i="9" s="1"/>
  <c r="EK266" i="9"/>
  <c r="DZ266" i="9"/>
  <c r="DZ282" i="9"/>
  <c r="DZ298" i="9" s="1"/>
  <c r="AJ285" i="9"/>
  <c r="AJ301" i="9" s="1"/>
  <c r="DW269" i="9"/>
  <c r="DW285" i="9"/>
  <c r="DW301" i="9" s="1"/>
  <c r="DW263" i="9"/>
  <c r="DW279" i="9"/>
  <c r="DW295" i="9" s="1"/>
  <c r="EN259" i="9"/>
  <c r="EN275" i="9"/>
  <c r="EN291" i="9" s="1"/>
  <c r="DP230" i="9"/>
  <c r="CL230" i="9"/>
  <c r="DA230" i="9"/>
  <c r="BW230" i="9"/>
  <c r="BW260" i="9" s="1"/>
  <c r="AD230" i="9"/>
  <c r="BH230" i="9"/>
  <c r="BH276" i="9" s="1"/>
  <c r="BH292" i="9" s="1"/>
  <c r="AS230" i="9"/>
  <c r="DW283" i="9"/>
  <c r="DW299" i="9" s="1"/>
  <c r="DW267" i="9"/>
  <c r="EM262" i="9"/>
  <c r="EM278" i="9"/>
  <c r="EM294" i="9" s="1"/>
  <c r="EM261" i="9"/>
  <c r="EM277" i="9"/>
  <c r="EM293" i="9" s="1"/>
  <c r="BD234" i="9"/>
  <c r="BS234" i="9"/>
  <c r="CW234" i="9"/>
  <c r="DL234" i="9"/>
  <c r="Z234" i="9"/>
  <c r="CH234" i="9"/>
  <c r="AO234" i="9"/>
  <c r="EP264" i="9"/>
  <c r="EP280" i="9"/>
  <c r="EP296" i="9" s="1"/>
  <c r="AK259" i="9"/>
  <c r="CD275" i="9"/>
  <c r="CD291" i="9" s="1"/>
  <c r="DK234" i="9"/>
  <c r="AN234" i="9"/>
  <c r="BR234" i="9"/>
  <c r="Y234" i="9"/>
  <c r="CV234" i="9"/>
  <c r="CV264" i="9" s="1"/>
  <c r="BC234" i="9"/>
  <c r="CG234" i="9"/>
  <c r="DZ280" i="9"/>
  <c r="DZ296" i="9" s="1"/>
  <c r="DZ264" i="9"/>
  <c r="CS228" i="9"/>
  <c r="V228" i="9"/>
  <c r="CD228" i="9"/>
  <c r="DH228" i="9"/>
  <c r="BO228" i="9"/>
  <c r="AK228" i="9"/>
  <c r="AZ228" i="9"/>
  <c r="CS239" i="9"/>
  <c r="BO239" i="9"/>
  <c r="DH239" i="9"/>
  <c r="AK239" i="9"/>
  <c r="AK269" i="9" s="1"/>
  <c r="AZ239" i="9"/>
  <c r="CD239" i="9"/>
  <c r="CD269" i="9" s="1"/>
  <c r="V239" i="9"/>
  <c r="AP234" i="9"/>
  <c r="AP264" i="9" s="1"/>
  <c r="DM234" i="9"/>
  <c r="BT234" i="9"/>
  <c r="CX234" i="9"/>
  <c r="CX264" i="9" s="1"/>
  <c r="AA234" i="9"/>
  <c r="BE234" i="9"/>
  <c r="CI234" i="9"/>
  <c r="DW275" i="9"/>
  <c r="DW291" i="9" s="1"/>
  <c r="DW259" i="9"/>
  <c r="EO266" i="9"/>
  <c r="EO282" i="9"/>
  <c r="EO298" i="9" s="1"/>
  <c r="EN267" i="9"/>
  <c r="EN283" i="9"/>
  <c r="EN299" i="9" s="1"/>
  <c r="DY259" i="9"/>
  <c r="DY275" i="9"/>
  <c r="DY291" i="9" s="1"/>
  <c r="DW276" i="9"/>
  <c r="DW292" i="9" s="1"/>
  <c r="DW260" i="9"/>
  <c r="EP260" i="9"/>
  <c r="EP276" i="9"/>
  <c r="EP292" i="9" s="1"/>
  <c r="DW262" i="9"/>
  <c r="DW278" i="9"/>
  <c r="DW294" i="9" s="1"/>
  <c r="DY258" i="9"/>
  <c r="DY274" i="9"/>
  <c r="DY290" i="9" s="1"/>
  <c r="AD231" i="9"/>
  <c r="CL231" i="9"/>
  <c r="DA231" i="9"/>
  <c r="DP231" i="9"/>
  <c r="DP277" i="9" s="1"/>
  <c r="DP293" i="9" s="1"/>
  <c r="BW231" i="9"/>
  <c r="BW261" i="9" s="1"/>
  <c r="BH231" i="9"/>
  <c r="AS231" i="9"/>
  <c r="AS277" i="9" s="1"/>
  <c r="AS293" i="9" s="1"/>
  <c r="AJ239" i="9"/>
  <c r="AJ269" i="9" s="1"/>
  <c r="DG239" i="9"/>
  <c r="AY239" i="9"/>
  <c r="U239" i="9"/>
  <c r="CC239" i="9"/>
  <c r="BN239" i="9"/>
  <c r="CR239" i="9"/>
  <c r="DV280" i="9"/>
  <c r="DV296" i="9" s="1"/>
  <c r="DV264" i="9"/>
  <c r="BP228" i="2"/>
  <c r="BP258" i="2" s="1"/>
  <c r="W228" i="2"/>
  <c r="W258" i="2" s="1"/>
  <c r="AL228" i="2"/>
  <c r="BA228" i="2"/>
  <c r="CT228" i="2"/>
  <c r="CT273" i="2" s="1"/>
  <c r="CT288" i="2" s="1"/>
  <c r="CE228" i="2"/>
  <c r="CE273" i="2" s="1"/>
  <c r="CE288" i="2" s="1"/>
  <c r="DI228" i="2"/>
  <c r="CV228" i="2"/>
  <c r="BC228" i="2"/>
  <c r="BR228" i="2"/>
  <c r="AN228" i="2"/>
  <c r="Y228" i="2"/>
  <c r="Y258" i="2" s="1"/>
  <c r="DK228" i="2"/>
  <c r="CG228" i="2"/>
  <c r="EB264" i="9"/>
  <c r="EB280" i="9"/>
  <c r="EB296" i="9" s="1"/>
  <c r="EL279" i="9"/>
  <c r="EL295" i="9" s="1"/>
  <c r="EL263" i="9"/>
  <c r="CU275" i="9"/>
  <c r="CU291" i="9" s="1"/>
  <c r="DN229" i="9"/>
  <c r="AB229" i="9"/>
  <c r="CJ229" i="9"/>
  <c r="BF229" i="9"/>
  <c r="BF275" i="9" s="1"/>
  <c r="BF291" i="9" s="1"/>
  <c r="BU229" i="9"/>
  <c r="BU275" i="9" s="1"/>
  <c r="BU291" i="9" s="1"/>
  <c r="AQ229" i="9"/>
  <c r="CY229" i="9"/>
  <c r="CS230" i="9"/>
  <c r="CD230" i="9"/>
  <c r="V230" i="9"/>
  <c r="DH230" i="9"/>
  <c r="AZ230" i="9"/>
  <c r="AZ276" i="9" s="1"/>
  <c r="AZ292" i="9" s="1"/>
  <c r="AK230" i="9"/>
  <c r="AK260" i="9" s="1"/>
  <c r="BO230" i="9"/>
  <c r="EA260" i="9"/>
  <c r="EA276" i="9"/>
  <c r="EA292" i="9" s="1"/>
  <c r="DY276" i="9"/>
  <c r="DY292" i="9" s="1"/>
  <c r="DY260" i="9"/>
  <c r="EN258" i="9"/>
  <c r="EN274" i="9"/>
  <c r="EN290" i="9" s="1"/>
  <c r="EE277" i="9"/>
  <c r="EE293" i="9" s="1"/>
  <c r="EE261" i="9"/>
  <c r="AO231" i="9"/>
  <c r="CH231" i="9"/>
  <c r="BS231" i="9"/>
  <c r="DL231" i="9"/>
  <c r="DL277" i="9" s="1"/>
  <c r="DL293" i="9" s="1"/>
  <c r="CW231" i="9"/>
  <c r="CW277" i="9" s="1"/>
  <c r="CW293" i="9" s="1"/>
  <c r="Z231" i="9"/>
  <c r="BD231" i="9"/>
  <c r="BN234" i="9"/>
  <c r="CC234" i="9"/>
  <c r="AJ234" i="9"/>
  <c r="AY234" i="9"/>
  <c r="AY264" i="9" s="1"/>
  <c r="CR234" i="9"/>
  <c r="U234" i="9"/>
  <c r="U280" i="9" s="1"/>
  <c r="U296" i="9" s="1"/>
  <c r="DG234" i="9"/>
  <c r="CU235" i="9"/>
  <c r="CU281" i="9" s="1"/>
  <c r="CU297" i="9" s="1"/>
  <c r="BB235" i="9"/>
  <c r="AM235" i="9"/>
  <c r="DJ235" i="9"/>
  <c r="X235" i="9"/>
  <c r="X281" i="9" s="1"/>
  <c r="X297" i="9" s="1"/>
  <c r="BQ235" i="9"/>
  <c r="CF235" i="9"/>
  <c r="EQ276" i="9"/>
  <c r="EQ292" i="9" s="1"/>
  <c r="EQ260" i="9"/>
  <c r="CY278" i="9"/>
  <c r="CY294" i="9" s="1"/>
  <c r="EH258" i="9"/>
  <c r="EH274" i="9"/>
  <c r="EH290" i="9" s="1"/>
  <c r="CR236" i="9"/>
  <c r="BN236" i="9"/>
  <c r="CC236" i="9"/>
  <c r="CC266" i="9" s="1"/>
  <c r="AY236" i="9"/>
  <c r="U236" i="9"/>
  <c r="AJ236" i="9"/>
  <c r="DG236" i="9"/>
  <c r="EO263" i="9"/>
  <c r="EO279" i="9"/>
  <c r="EO295" i="9" s="1"/>
  <c r="BA230" i="9"/>
  <c r="AL230" i="9"/>
  <c r="W230" i="9"/>
  <c r="CE230" i="9"/>
  <c r="CE260" i="9" s="1"/>
  <c r="DI230" i="9"/>
  <c r="BP230" i="9"/>
  <c r="CT230" i="9"/>
  <c r="EP262" i="9"/>
  <c r="EP278" i="9"/>
  <c r="EP294" i="9" s="1"/>
  <c r="CT274" i="9"/>
  <c r="CT290" i="9" s="1"/>
  <c r="EP274" i="9"/>
  <c r="EP290" i="9" s="1"/>
  <c r="EP258" i="9"/>
  <c r="DW261" i="9"/>
  <c r="DW277" i="9"/>
  <c r="DW293" i="9" s="1"/>
  <c r="DZ261" i="9"/>
  <c r="DZ277" i="9"/>
  <c r="DZ293" i="9" s="1"/>
  <c r="EK277" i="9"/>
  <c r="EK293" i="9" s="1"/>
  <c r="EK261" i="9"/>
  <c r="AB233" i="9"/>
  <c r="AQ233" i="9"/>
  <c r="AQ263" i="9" s="1"/>
  <c r="BF233" i="9"/>
  <c r="BU233" i="9"/>
  <c r="DN233" i="9"/>
  <c r="CY233" i="9"/>
  <c r="CJ233" i="9"/>
  <c r="ER279" i="9"/>
  <c r="ER295" i="9" s="1"/>
  <c r="ER263" i="9"/>
  <c r="EO265" i="9"/>
  <c r="EO281" i="9"/>
  <c r="EO297" i="9" s="1"/>
  <c r="BQ228" i="2"/>
  <c r="BQ258" i="2" s="1"/>
  <c r="AM228" i="2"/>
  <c r="BB228" i="2"/>
  <c r="CF228" i="2"/>
  <c r="X228" i="2"/>
  <c r="CU228" i="2"/>
  <c r="DJ228" i="2"/>
  <c r="CE233" i="9"/>
  <c r="AL233" i="9"/>
  <c r="CT233" i="9"/>
  <c r="DI233" i="9"/>
  <c r="BA233" i="9"/>
  <c r="BA279" i="9" s="1"/>
  <c r="BA295" i="9" s="1"/>
  <c r="W233" i="9"/>
  <c r="BP233" i="9"/>
  <c r="DX279" i="9"/>
  <c r="DX295" i="9" s="1"/>
  <c r="DX263" i="9"/>
  <c r="ED260" i="9"/>
  <c r="ED276" i="9"/>
  <c r="ED292" i="9" s="1"/>
  <c r="CT258" i="9"/>
  <c r="EL259" i="9"/>
  <c r="EL275" i="9"/>
  <c r="EL291" i="9" s="1"/>
  <c r="CG236" i="9"/>
  <c r="Y236" i="9"/>
  <c r="Y282" i="9" s="1"/>
  <c r="Y298" i="9" s="1"/>
  <c r="AN236" i="9"/>
  <c r="DK236" i="9"/>
  <c r="CV236" i="9"/>
  <c r="BR236" i="9"/>
  <c r="BR266" i="9" s="1"/>
  <c r="BC236" i="9"/>
  <c r="CU229" i="9"/>
  <c r="CU259" i="9" s="1"/>
  <c r="AM229" i="9"/>
  <c r="AM259" i="9" s="1"/>
  <c r="BQ229" i="9"/>
  <c r="CF229" i="9"/>
  <c r="X229" i="9"/>
  <c r="BB229" i="9"/>
  <c r="DJ229" i="9"/>
  <c r="DJ259" i="9" s="1"/>
  <c r="EC275" i="9"/>
  <c r="EC291" i="9" s="1"/>
  <c r="EC259" i="9"/>
  <c r="ET260" i="9"/>
  <c r="ET276" i="9"/>
  <c r="ET292" i="9" s="1"/>
  <c r="EE258" i="9"/>
  <c r="EE274" i="9"/>
  <c r="EE290" i="9" s="1"/>
  <c r="AM230" i="9"/>
  <c r="AM276" i="9" s="1"/>
  <c r="AM292" i="9" s="1"/>
  <c r="BQ230" i="9"/>
  <c r="DJ230" i="9"/>
  <c r="DJ260" i="9" s="1"/>
  <c r="BB230" i="9"/>
  <c r="CU230" i="9"/>
  <c r="X230" i="9"/>
  <c r="CF230" i="9"/>
  <c r="CE232" i="9"/>
  <c r="W232" i="9"/>
  <c r="BA232" i="9"/>
  <c r="CT232" i="9"/>
  <c r="CT278" i="9" s="1"/>
  <c r="CT294" i="9" s="1"/>
  <c r="BP232" i="9"/>
  <c r="DI232" i="9"/>
  <c r="AL232" i="9"/>
  <c r="DX277" i="9"/>
  <c r="DX293" i="9" s="1"/>
  <c r="DX261" i="9"/>
  <c r="EK264" i="9"/>
  <c r="EK280" i="9"/>
  <c r="EK296" i="9" s="1"/>
  <c r="DM230" i="9"/>
  <c r="CI230" i="9"/>
  <c r="AA230" i="9"/>
  <c r="BE230" i="9"/>
  <c r="BT230" i="9"/>
  <c r="CX230" i="9"/>
  <c r="AP230" i="9"/>
  <c r="ER262" i="9"/>
  <c r="ER278" i="9"/>
  <c r="ER294" i="9" s="1"/>
  <c r="BZ228" i="9"/>
  <c r="BK228" i="9"/>
  <c r="DS228" i="9"/>
  <c r="DS274" i="9" s="1"/>
  <c r="DS290" i="9" s="1"/>
  <c r="AV228" i="9"/>
  <c r="DD228" i="9"/>
  <c r="AG228" i="9"/>
  <c r="CO228" i="9"/>
  <c r="EC277" i="9"/>
  <c r="EC293" i="9" s="1"/>
  <c r="EC261" i="9"/>
  <c r="EA278" i="9"/>
  <c r="EA294" i="9" s="1"/>
  <c r="EA262" i="9"/>
  <c r="EA258" i="9"/>
  <c r="EA274" i="9"/>
  <c r="EA290" i="9" s="1"/>
  <c r="BN238" i="9"/>
  <c r="CC238" i="9"/>
  <c r="AY238" i="9"/>
  <c r="AJ238" i="9"/>
  <c r="DG238" i="9"/>
  <c r="CR238" i="9"/>
  <c r="U238" i="9"/>
  <c r="EU258" i="9"/>
  <c r="EU274" i="9"/>
  <c r="EU290" i="9" s="1"/>
  <c r="AQ228" i="9"/>
  <c r="CJ228" i="9"/>
  <c r="AB228" i="9"/>
  <c r="CY228" i="9"/>
  <c r="BU228" i="9"/>
  <c r="BF228" i="9"/>
  <c r="DN228" i="9"/>
  <c r="EG258" i="9"/>
  <c r="EG274" i="9"/>
  <c r="EG290" i="9" s="1"/>
  <c r="ES259" i="9"/>
  <c r="ES275" i="9"/>
  <c r="ES291" i="9" s="1"/>
  <c r="EP281" i="9"/>
  <c r="EP297" i="9" s="1"/>
  <c r="EP265" i="9"/>
  <c r="AY233" i="9"/>
  <c r="CR233" i="9"/>
  <c r="DG233" i="9"/>
  <c r="DG263" i="9" s="1"/>
  <c r="BN233" i="9"/>
  <c r="U233" i="9"/>
  <c r="AJ233" i="9"/>
  <c r="CC233" i="9"/>
  <c r="DX275" i="9"/>
  <c r="DX291" i="9" s="1"/>
  <c r="DX259" i="9"/>
  <c r="ES276" i="9"/>
  <c r="ES292" i="9" s="1"/>
  <c r="ES260" i="9"/>
  <c r="EE275" i="9"/>
  <c r="EE291" i="9" s="1"/>
  <c r="EE259" i="9"/>
  <c r="EG275" i="9"/>
  <c r="EG291" i="9" s="1"/>
  <c r="EG259" i="9"/>
  <c r="EK258" i="9"/>
  <c r="EK274" i="9"/>
  <c r="EK290" i="9" s="1"/>
  <c r="AL235" i="9"/>
  <c r="BP235" i="9"/>
  <c r="DI235" i="9"/>
  <c r="CT235" i="9"/>
  <c r="BA235" i="9"/>
  <c r="W235" i="9"/>
  <c r="CE235" i="9"/>
  <c r="EQ264" i="9"/>
  <c r="EQ280" i="9"/>
  <c r="EQ296" i="9" s="1"/>
  <c r="CF237" i="9"/>
  <c r="BB237" i="9"/>
  <c r="CU237" i="9"/>
  <c r="AM237" i="9"/>
  <c r="BQ237" i="9"/>
  <c r="BQ267" i="9" s="1"/>
  <c r="DJ237" i="9"/>
  <c r="DJ267" i="9" s="1"/>
  <c r="X237" i="9"/>
  <c r="CW230" i="9"/>
  <c r="CH230" i="9"/>
  <c r="BD230" i="9"/>
  <c r="BD276" i="9" s="1"/>
  <c r="BD292" i="9" s="1"/>
  <c r="DL230" i="9"/>
  <c r="AO230" i="9"/>
  <c r="Z230" i="9"/>
  <c r="BS230" i="9"/>
  <c r="CD232" i="9"/>
  <c r="AZ232" i="9"/>
  <c r="AK232" i="9"/>
  <c r="AK262" i="9" s="1"/>
  <c r="DH232" i="9"/>
  <c r="V232" i="9"/>
  <c r="CS232" i="9"/>
  <c r="BO232" i="9"/>
  <c r="DX262" i="9"/>
  <c r="DX278" i="9"/>
  <c r="DX294" i="9" s="1"/>
  <c r="ET277" i="9"/>
  <c r="ET293" i="9" s="1"/>
  <c r="ET261" i="9"/>
  <c r="BI230" i="9"/>
  <c r="BI276" i="9" s="1"/>
  <c r="BI292" i="9" s="1"/>
  <c r="DB230" i="9"/>
  <c r="DQ230" i="9"/>
  <c r="BX230" i="9"/>
  <c r="BX260" i="9" s="1"/>
  <c r="AT230" i="9"/>
  <c r="AE230" i="9"/>
  <c r="CM230" i="9"/>
  <c r="CM276" i="9" s="1"/>
  <c r="CM292" i="9" s="1"/>
  <c r="EF260" i="9"/>
  <c r="EF276" i="9"/>
  <c r="EF292" i="9" s="1"/>
  <c r="CD234" i="9"/>
  <c r="DH234" i="9"/>
  <c r="CS234" i="9"/>
  <c r="BO234" i="9"/>
  <c r="AK234" i="9"/>
  <c r="AZ234" i="9"/>
  <c r="AZ264" i="9" s="1"/>
  <c r="V234" i="9"/>
  <c r="EB260" i="9"/>
  <c r="EB276" i="9"/>
  <c r="EB292" i="9" s="1"/>
  <c r="DV266" i="9"/>
  <c r="DV282" i="9"/>
  <c r="DV298" i="9" s="1"/>
  <c r="CG233" i="9"/>
  <c r="BC233" i="9"/>
  <c r="BC279" i="9" s="1"/>
  <c r="BC295" i="9" s="1"/>
  <c r="BR233" i="9"/>
  <c r="DK233" i="9"/>
  <c r="Y233" i="9"/>
  <c r="CV233" i="9"/>
  <c r="AN233" i="9"/>
  <c r="DZ260" i="9"/>
  <c r="DZ276" i="9"/>
  <c r="DZ292" i="9" s="1"/>
  <c r="DV260" i="9"/>
  <c r="DV276" i="9"/>
  <c r="DV292" i="9" s="1"/>
  <c r="EO277" i="9"/>
  <c r="EO293" i="9" s="1"/>
  <c r="EO261" i="9"/>
  <c r="DQ228" i="9"/>
  <c r="BX228" i="9"/>
  <c r="CM228" i="9"/>
  <c r="AE228" i="9"/>
  <c r="DB228" i="9"/>
  <c r="BI228" i="9"/>
  <c r="AT228" i="9"/>
  <c r="AT274" i="9" s="1"/>
  <c r="AT290" i="9" s="1"/>
  <c r="CZ232" i="9"/>
  <c r="CK232" i="9"/>
  <c r="AC232" i="9"/>
  <c r="DO232" i="9"/>
  <c r="BV232" i="9"/>
  <c r="AR232" i="9"/>
  <c r="BG232" i="9"/>
  <c r="EC274" i="9"/>
  <c r="EC290" i="9" s="1"/>
  <c r="EC258" i="9"/>
  <c r="DZ262" i="9"/>
  <c r="DZ278" i="9"/>
  <c r="DZ294" i="9" s="1"/>
  <c r="EL281" i="9"/>
  <c r="EL297" i="9" s="1"/>
  <c r="EL265" i="9"/>
  <c r="CG228" i="9"/>
  <c r="BC228" i="9"/>
  <c r="BR228" i="9"/>
  <c r="DK228" i="9"/>
  <c r="Y228" i="9"/>
  <c r="CV228" i="9"/>
  <c r="AN228" i="9"/>
  <c r="EN266" i="9"/>
  <c r="EN282" i="9"/>
  <c r="EN298" i="9" s="1"/>
  <c r="EO259" i="9"/>
  <c r="EO275" i="9"/>
  <c r="EO291" i="9" s="1"/>
  <c r="EM280" i="9"/>
  <c r="EM296" i="9" s="1"/>
  <c r="EM264" i="9"/>
  <c r="AZ238" i="9"/>
  <c r="CD238" i="9"/>
  <c r="CS238" i="9"/>
  <c r="BO238" i="9"/>
  <c r="AK238" i="9"/>
  <c r="DH238" i="9"/>
  <c r="V238" i="9"/>
  <c r="DQ229" i="9"/>
  <c r="AE229" i="9"/>
  <c r="BX229" i="9"/>
  <c r="BI229" i="9"/>
  <c r="AT229" i="9"/>
  <c r="DB229" i="9"/>
  <c r="CM229" i="9"/>
  <c r="DH233" i="9"/>
  <c r="AK233" i="9"/>
  <c r="AK279" i="9" s="1"/>
  <c r="AK295" i="9" s="1"/>
  <c r="AZ233" i="9"/>
  <c r="CD233" i="9"/>
  <c r="CS233" i="9"/>
  <c r="BO233" i="9"/>
  <c r="V233" i="9"/>
  <c r="EE260" i="9"/>
  <c r="EE276" i="9"/>
  <c r="EE292" i="9" s="1"/>
  <c r="AZ237" i="9"/>
  <c r="AK237" i="9"/>
  <c r="AK267" i="9" s="1"/>
  <c r="V237" i="9"/>
  <c r="BO237" i="9"/>
  <c r="CS237" i="9"/>
  <c r="DH237" i="9"/>
  <c r="CD237" i="9"/>
  <c r="DV285" i="9"/>
  <c r="DV301" i="9" s="1"/>
  <c r="DV269" i="9"/>
  <c r="EU260" i="9"/>
  <c r="EU276" i="9"/>
  <c r="EU292" i="9" s="1"/>
  <c r="CS236" i="9"/>
  <c r="AK236" i="9"/>
  <c r="AZ236" i="9"/>
  <c r="V236" i="9"/>
  <c r="CD236" i="9"/>
  <c r="DH236" i="9"/>
  <c r="BO236" i="9"/>
  <c r="BO282" i="9" s="1"/>
  <c r="BO298" i="9" s="1"/>
  <c r="EL264" i="9"/>
  <c r="EL280" i="9"/>
  <c r="EL296" i="9" s="1"/>
  <c r="BN240" i="9"/>
  <c r="CR240" i="9"/>
  <c r="U240" i="9"/>
  <c r="AJ240" i="9"/>
  <c r="CC240" i="9"/>
  <c r="DG240" i="9"/>
  <c r="DG270" i="9" s="1"/>
  <c r="AY240" i="9"/>
  <c r="ES278" i="9"/>
  <c r="ES294" i="9" s="1"/>
  <c r="ES262" i="9"/>
  <c r="DG231" i="9"/>
  <c r="CC231" i="9"/>
  <c r="CC277" i="9" s="1"/>
  <c r="CC293" i="9" s="1"/>
  <c r="U231" i="9"/>
  <c r="AY231" i="9"/>
  <c r="AJ231" i="9"/>
  <c r="CR231" i="9"/>
  <c r="BN231" i="9"/>
  <c r="DZ258" i="9"/>
  <c r="DZ274" i="9"/>
  <c r="DZ290" i="9" s="1"/>
  <c r="DY282" i="9"/>
  <c r="DY298" i="9" s="1"/>
  <c r="DY266" i="9"/>
  <c r="DV279" i="9"/>
  <c r="DV295" i="9" s="1"/>
  <c r="DV263" i="9"/>
  <c r="EP275" i="9"/>
  <c r="EP291" i="9" s="1"/>
  <c r="EP259" i="9"/>
  <c r="CK230" i="9"/>
  <c r="AR230" i="9"/>
  <c r="CZ230" i="9"/>
  <c r="DO230" i="9"/>
  <c r="BG230" i="9"/>
  <c r="BG276" i="9" s="1"/>
  <c r="BG292" i="9" s="1"/>
  <c r="AC230" i="9"/>
  <c r="BV230" i="9"/>
  <c r="CK228" i="9"/>
  <c r="DO228" i="9"/>
  <c r="AC228" i="9"/>
  <c r="BG228" i="9"/>
  <c r="AR228" i="9"/>
  <c r="CZ228" i="9"/>
  <c r="BV228" i="9"/>
  <c r="BV274" i="9" s="1"/>
  <c r="BV290" i="9" s="1"/>
  <c r="DJ232" i="9"/>
  <c r="CF232" i="9"/>
  <c r="BQ232" i="9"/>
  <c r="AM232" i="9"/>
  <c r="BB232" i="9"/>
  <c r="CU232" i="9"/>
  <c r="X232" i="9"/>
  <c r="BH229" i="9"/>
  <c r="BH259" i="9" s="1"/>
  <c r="DA229" i="9"/>
  <c r="AS229" i="9"/>
  <c r="DP229" i="9"/>
  <c r="CL229" i="9"/>
  <c r="BW229" i="9"/>
  <c r="AD229" i="9"/>
  <c r="BF230" i="9"/>
  <c r="AQ230" i="9"/>
  <c r="BU230" i="9"/>
  <c r="CY230" i="9"/>
  <c r="AB230" i="9"/>
  <c r="CJ230" i="9"/>
  <c r="DN230" i="9"/>
  <c r="CR237" i="9"/>
  <c r="U237" i="9"/>
  <c r="AY237" i="9"/>
  <c r="CC237" i="9"/>
  <c r="CC283" i="9" s="1"/>
  <c r="CC299" i="9" s="1"/>
  <c r="AJ237" i="9"/>
  <c r="DG237" i="9"/>
  <c r="BN237" i="9"/>
  <c r="EK278" i="9"/>
  <c r="EK294" i="9" s="1"/>
  <c r="EK262" i="9"/>
  <c r="AZ228" i="2"/>
  <c r="V228" i="2"/>
  <c r="CD228" i="2"/>
  <c r="BO228" i="2"/>
  <c r="CS228" i="2"/>
  <c r="DH228" i="2"/>
  <c r="AK228" i="2"/>
  <c r="DX265" i="9"/>
  <c r="DX281" i="9"/>
  <c r="DX297" i="9" s="1"/>
  <c r="EP263" i="9"/>
  <c r="EP279" i="9"/>
  <c r="EP295" i="9" s="1"/>
  <c r="DX283" i="9"/>
  <c r="DX299" i="9" s="1"/>
  <c r="DX267" i="9"/>
  <c r="EU259" i="9"/>
  <c r="EU275" i="9"/>
  <c r="EU291" i="9" s="1"/>
  <c r="EW274" i="9"/>
  <c r="EW290" i="9" s="1"/>
  <c r="EW258" i="9"/>
  <c r="DX260" i="9"/>
  <c r="DX276" i="9"/>
  <c r="DX292" i="9" s="1"/>
  <c r="ER277" i="9"/>
  <c r="ER293" i="9" s="1"/>
  <c r="ER261" i="9"/>
  <c r="EK284" i="9"/>
  <c r="EK300" i="9" s="1"/>
  <c r="EK268" i="9"/>
  <c r="U229" i="9"/>
  <c r="AJ229" i="9"/>
  <c r="BN229" i="9"/>
  <c r="CC229" i="9"/>
  <c r="DG229" i="9"/>
  <c r="AY229" i="9"/>
  <c r="CR229" i="9"/>
  <c r="V231" i="9"/>
  <c r="DH231" i="9"/>
  <c r="BO231" i="9"/>
  <c r="AZ231" i="9"/>
  <c r="AK231" i="9"/>
  <c r="AK277" i="9" s="1"/>
  <c r="AK293" i="9" s="1"/>
  <c r="CS231" i="9"/>
  <c r="CD231" i="9"/>
  <c r="EK270" i="9"/>
  <c r="EK286" i="9"/>
  <c r="EK302" i="9" s="1"/>
  <c r="DK231" i="9"/>
  <c r="AN231" i="9"/>
  <c r="CV231" i="9"/>
  <c r="BC231" i="9"/>
  <c r="BR231" i="9"/>
  <c r="Y231" i="9"/>
  <c r="CG231" i="9"/>
  <c r="CG261" i="9" s="1"/>
  <c r="ED278" i="9"/>
  <c r="ED294" i="9" s="1"/>
  <c r="ED262" i="9"/>
  <c r="EC263" i="9"/>
  <c r="EC279" i="9"/>
  <c r="EC295" i="9" s="1"/>
  <c r="EV274" i="9"/>
  <c r="EV290" i="9" s="1"/>
  <c r="EV258" i="9"/>
  <c r="AC229" i="9"/>
  <c r="BG229" i="9"/>
  <c r="CZ229" i="9"/>
  <c r="CZ259" i="9" s="1"/>
  <c r="CK229" i="9"/>
  <c r="DO229" i="9"/>
  <c r="AR229" i="9"/>
  <c r="BV229" i="9"/>
  <c r="EB259" i="9"/>
  <c r="EB275" i="9"/>
  <c r="EB291" i="9" s="1"/>
  <c r="EK263" i="9"/>
  <c r="EK279" i="9"/>
  <c r="EK295" i="9" s="1"/>
  <c r="EA275" i="9"/>
  <c r="EA291" i="9" s="1"/>
  <c r="EA259" i="9"/>
  <c r="DL229" i="9"/>
  <c r="Z229" i="9"/>
  <c r="BD229" i="9"/>
  <c r="CH229" i="9"/>
  <c r="CW229" i="9"/>
  <c r="AO229" i="9"/>
  <c r="BS229" i="9"/>
  <c r="BS259" i="9" s="1"/>
  <c r="EC260" i="9"/>
  <c r="EC276" i="9"/>
  <c r="EC292" i="9" s="1"/>
  <c r="BG231" i="9"/>
  <c r="BV231" i="9"/>
  <c r="CZ231" i="9"/>
  <c r="AR231" i="9"/>
  <c r="DO231" i="9"/>
  <c r="DO261" i="9" s="1"/>
  <c r="AC231" i="9"/>
  <c r="CK231" i="9"/>
  <c r="EK267" i="9"/>
  <c r="EK283" i="9"/>
  <c r="EK299" i="9" s="1"/>
  <c r="DZ259" i="9"/>
  <c r="DZ275" i="9"/>
  <c r="DZ291" i="9" s="1"/>
  <c r="CV229" i="9"/>
  <c r="BC229" i="9"/>
  <c r="AN229" i="9"/>
  <c r="Y229" i="9"/>
  <c r="CG229" i="9"/>
  <c r="BR229" i="9"/>
  <c r="DK229" i="9"/>
  <c r="DI234" i="9"/>
  <c r="W234" i="9"/>
  <c r="BA234" i="9"/>
  <c r="AL234" i="9"/>
  <c r="BP234" i="9"/>
  <c r="CE234" i="9"/>
  <c r="CT234" i="9"/>
  <c r="EB262" i="9"/>
  <c r="EB278" i="9"/>
  <c r="EB294" i="9" s="1"/>
  <c r="DM228" i="2"/>
  <c r="DM273" i="2" s="1"/>
  <c r="DM288" i="2" s="1"/>
  <c r="CI228" i="2"/>
  <c r="CI273" i="2" s="1"/>
  <c r="CI288" i="2" s="1"/>
  <c r="CX228" i="2"/>
  <c r="AP228" i="2"/>
  <c r="AA228" i="2"/>
  <c r="AA258" i="2" s="1"/>
  <c r="BT228" i="2"/>
  <c r="BT258" i="2" s="1"/>
  <c r="BE228" i="2"/>
  <c r="BE258" i="2" s="1"/>
  <c r="DV278" i="9"/>
  <c r="DV294" i="9" s="1"/>
  <c r="DV262" i="9"/>
  <c r="BT228" i="9"/>
  <c r="CI228" i="9"/>
  <c r="AP228" i="9"/>
  <c r="DM228" i="9"/>
  <c r="AA228" i="9"/>
  <c r="CX228" i="9"/>
  <c r="BE228" i="9"/>
  <c r="BE231" i="9"/>
  <c r="DM231" i="9"/>
  <c r="CI231" i="9"/>
  <c r="AP231" i="9"/>
  <c r="CX231" i="9"/>
  <c r="AA231" i="9"/>
  <c r="BT231" i="9"/>
  <c r="DX264" i="9"/>
  <c r="DX280" i="9"/>
  <c r="DX296" i="9" s="1"/>
  <c r="EL284" i="9"/>
  <c r="EL300" i="9" s="1"/>
  <c r="EL268" i="9"/>
  <c r="DX268" i="9"/>
  <c r="DX284" i="9"/>
  <c r="DX300" i="9" s="1"/>
  <c r="EM284" i="9"/>
  <c r="EM300" i="9" s="1"/>
  <c r="EM268" i="9"/>
  <c r="EM283" i="9"/>
  <c r="EM299" i="9" s="1"/>
  <c r="EM267" i="9"/>
  <c r="EC278" i="9"/>
  <c r="EC294" i="9" s="1"/>
  <c r="EC262" i="9"/>
  <c r="EK260" i="9"/>
  <c r="EK276" i="9"/>
  <c r="EK292" i="9" s="1"/>
  <c r="EN263" i="9"/>
  <c r="EN279" i="9"/>
  <c r="EN295" i="9" s="1"/>
  <c r="DV275" i="9"/>
  <c r="DV291" i="9" s="1"/>
  <c r="DV259" i="9"/>
  <c r="EL261" i="9"/>
  <c r="EL277" i="9"/>
  <c r="EL293" i="9" s="1"/>
  <c r="DV277" i="9"/>
  <c r="DV293" i="9" s="1"/>
  <c r="DV261" i="9"/>
  <c r="EN261" i="9"/>
  <c r="EN277" i="9"/>
  <c r="EN293" i="9" s="1"/>
  <c r="DY261" i="9"/>
  <c r="DY277" i="9"/>
  <c r="DY293" i="9" s="1"/>
  <c r="DZ265" i="9"/>
  <c r="DZ281" i="9"/>
  <c r="DZ297" i="9" s="1"/>
  <c r="EA281" i="9"/>
  <c r="EA297" i="9" s="1"/>
  <c r="EA265" i="9"/>
  <c r="EO262" i="9"/>
  <c r="EO278" i="9"/>
  <c r="EO294" i="9" s="1"/>
  <c r="EQ259" i="9"/>
  <c r="EQ275" i="9"/>
  <c r="EQ291" i="9" s="1"/>
  <c r="BT229" i="9"/>
  <c r="BT259" i="9" s="1"/>
  <c r="AA229" i="9"/>
  <c r="AP229" i="9"/>
  <c r="CX229" i="9"/>
  <c r="CI229" i="9"/>
  <c r="DM229" i="9"/>
  <c r="BE229" i="9"/>
  <c r="BE275" i="9" s="1"/>
  <c r="BE291" i="9" s="1"/>
  <c r="X236" i="9"/>
  <c r="DJ236" i="9"/>
  <c r="BQ236" i="9"/>
  <c r="BB236" i="9"/>
  <c r="AM236" i="9"/>
  <c r="CU236" i="9"/>
  <c r="CF236" i="9"/>
  <c r="ED274" i="9"/>
  <c r="ED290" i="9" s="1"/>
  <c r="ED258" i="9"/>
  <c r="ER260" i="9"/>
  <c r="ER276" i="9"/>
  <c r="ER292" i="9" s="1"/>
  <c r="DW258" i="9"/>
  <c r="DW274" i="9"/>
  <c r="DW290" i="9" s="1"/>
  <c r="ED261" i="9"/>
  <c r="ED277" i="9"/>
  <c r="ED293" i="9" s="1"/>
  <c r="AJ232" i="9"/>
  <c r="AY232" i="9"/>
  <c r="CR232" i="9"/>
  <c r="CC232" i="9"/>
  <c r="DG232" i="9"/>
  <c r="BN232" i="9"/>
  <c r="U232" i="9"/>
  <c r="AU228" i="9"/>
  <c r="BJ229" i="9"/>
  <c r="CN229" i="9"/>
  <c r="AF229" i="9"/>
  <c r="BY229" i="9"/>
  <c r="DC229" i="9"/>
  <c r="DR229" i="9"/>
  <c r="AU229" i="9"/>
  <c r="EB274" i="9"/>
  <c r="EB290" i="9" s="1"/>
  <c r="EB258" i="9"/>
  <c r="EQ274" i="9"/>
  <c r="EQ290" i="9" s="1"/>
  <c r="EQ258" i="9"/>
  <c r="CC228" i="9"/>
  <c r="DG228" i="9"/>
  <c r="AY228" i="9"/>
  <c r="U228" i="9"/>
  <c r="AJ228" i="9"/>
  <c r="BN228" i="9"/>
  <c r="CR228" i="9"/>
  <c r="EB277" i="9"/>
  <c r="EB293" i="9" s="1"/>
  <c r="EB261" i="9"/>
  <c r="DG235" i="9"/>
  <c r="U235" i="9"/>
  <c r="BN235" i="9"/>
  <c r="AJ235" i="9"/>
  <c r="CR235" i="9"/>
  <c r="AY235" i="9"/>
  <c r="CC235" i="9"/>
  <c r="EQ278" i="9"/>
  <c r="EQ294" i="9" s="1"/>
  <c r="EQ262" i="9"/>
  <c r="EA263" i="9"/>
  <c r="EA279" i="9"/>
  <c r="EA295" i="9" s="1"/>
  <c r="BE233" i="9"/>
  <c r="CI233" i="9"/>
  <c r="BT233" i="9"/>
  <c r="CX233" i="9"/>
  <c r="AA233" i="9"/>
  <c r="DM233" i="9"/>
  <c r="AP233" i="9"/>
  <c r="DY280" i="9"/>
  <c r="DY296" i="9" s="1"/>
  <c r="DY264" i="9"/>
  <c r="DM258" i="2"/>
  <c r="AL238" i="9"/>
  <c r="W238" i="9"/>
  <c r="DI238" i="9"/>
  <c r="BA238" i="9"/>
  <c r="CT238" i="9"/>
  <c r="CE238" i="9"/>
  <c r="BP238" i="9"/>
  <c r="EN262" i="9"/>
  <c r="EN278" i="9"/>
  <c r="EN294" i="9" s="1"/>
  <c r="ET275" i="9"/>
  <c r="ET291" i="9" s="1"/>
  <c r="ET259" i="9"/>
  <c r="EV259" i="9"/>
  <c r="EV275" i="9"/>
  <c r="EV291" i="9" s="1"/>
  <c r="AP232" i="9"/>
  <c r="CI232" i="9"/>
  <c r="BT232" i="9"/>
  <c r="DM232" i="9"/>
  <c r="BE232" i="9"/>
  <c r="CX232" i="9"/>
  <c r="AA232" i="9"/>
  <c r="EQ279" i="9"/>
  <c r="EQ295" i="9" s="1"/>
  <c r="EQ263" i="9"/>
  <c r="DW284" i="9"/>
  <c r="DW300" i="9" s="1"/>
  <c r="DW268" i="9"/>
  <c r="CI258" i="2"/>
  <c r="EF275" i="9"/>
  <c r="EF291" i="9" s="1"/>
  <c r="EF259" i="9"/>
  <c r="EL269" i="9"/>
  <c r="EL285" i="9"/>
  <c r="EL301" i="9" s="1"/>
  <c r="DY283" i="9"/>
  <c r="DY299" i="9" s="1"/>
  <c r="DY267" i="9"/>
  <c r="ER259" i="9"/>
  <c r="ER275" i="9"/>
  <c r="ER291" i="9" s="1"/>
  <c r="ET258" i="9"/>
  <c r="ET274" i="9"/>
  <c r="ET290" i="9" s="1"/>
  <c r="EN276" i="9"/>
  <c r="EN292" i="9" s="1"/>
  <c r="EN260" i="9"/>
  <c r="CF228" i="9"/>
  <c r="DJ228" i="9"/>
  <c r="DJ258" i="9" s="1"/>
  <c r="AM228" i="9"/>
  <c r="BQ228" i="9"/>
  <c r="X228" i="9"/>
  <c r="BB228" i="9"/>
  <c r="CU228" i="9"/>
  <c r="BP231" i="9"/>
  <c r="DI231" i="9"/>
  <c r="CT231" i="9"/>
  <c r="CT261" i="9" s="1"/>
  <c r="W231" i="9"/>
  <c r="AL231" i="9"/>
  <c r="AL277" i="9" s="1"/>
  <c r="AL293" i="9" s="1"/>
  <c r="BA231" i="9"/>
  <c r="CE231" i="9"/>
  <c r="EK269" i="9"/>
  <c r="EK285" i="9"/>
  <c r="EK301" i="9" s="1"/>
  <c r="EA264" i="9"/>
  <c r="EA280" i="9"/>
  <c r="EA296" i="9" s="1"/>
  <c r="U228" i="2"/>
  <c r="DG228" i="2"/>
  <c r="DG258" i="2" s="1"/>
  <c r="BN228" i="2"/>
  <c r="BN258" i="2" s="1"/>
  <c r="CC228" i="2"/>
  <c r="AJ228" i="2"/>
  <c r="AJ273" i="2" s="1"/>
  <c r="AJ288" i="2" s="1"/>
  <c r="CR228" i="2"/>
  <c r="CR258" i="2" s="1"/>
  <c r="AY228" i="2"/>
  <c r="EL266" i="9"/>
  <c r="EL282" i="9"/>
  <c r="EL298" i="9" s="1"/>
  <c r="EN281" i="9"/>
  <c r="EN297" i="9" s="1"/>
  <c r="EN265" i="9"/>
  <c r="DY265" i="9"/>
  <c r="DY281" i="9"/>
  <c r="DY297" i="9" s="1"/>
  <c r="DZ279" i="9"/>
  <c r="DZ295" i="9" s="1"/>
  <c r="DZ263" i="9"/>
  <c r="CY231" i="9"/>
  <c r="CY277" i="9" s="1"/>
  <c r="CY293" i="9" s="1"/>
  <c r="BU231" i="9"/>
  <c r="AB231" i="9"/>
  <c r="BF231" i="9"/>
  <c r="CJ231" i="9"/>
  <c r="AQ231" i="9"/>
  <c r="DN231" i="9"/>
  <c r="CW232" i="9"/>
  <c r="CW262" i="9" s="1"/>
  <c r="BS232" i="9"/>
  <c r="DL232" i="9"/>
  <c r="Z232" i="9"/>
  <c r="AO232" i="9"/>
  <c r="CH232" i="9"/>
  <c r="BD232" i="9"/>
  <c r="BR230" i="9"/>
  <c r="BC230" i="9"/>
  <c r="CV230" i="9"/>
  <c r="Y230" i="9"/>
  <c r="CG230" i="9"/>
  <c r="DK230" i="9"/>
  <c r="AN230" i="9"/>
  <c r="CF233" i="9"/>
  <c r="BQ233" i="9"/>
  <c r="BB233" i="9"/>
  <c r="X233" i="9"/>
  <c r="CU233" i="9"/>
  <c r="AM233" i="9"/>
  <c r="DJ233" i="9"/>
  <c r="DX274" i="9"/>
  <c r="DX290" i="9" s="1"/>
  <c r="DX258" i="9"/>
  <c r="Z228" i="9"/>
  <c r="Z274" i="9" s="1"/>
  <c r="Z290" i="9" s="1"/>
  <c r="BS228" i="9"/>
  <c r="AO228" i="9"/>
  <c r="DL228" i="9"/>
  <c r="BD228" i="9"/>
  <c r="CH228" i="9"/>
  <c r="CW228" i="9"/>
  <c r="EF274" i="9"/>
  <c r="EF290" i="9" s="1"/>
  <c r="EF258" i="9"/>
  <c r="ED275" i="9"/>
  <c r="ED291" i="9" s="1"/>
  <c r="ED259" i="9"/>
  <c r="Z235" i="9"/>
  <c r="BS235" i="9"/>
  <c r="CW235" i="9"/>
  <c r="AO235" i="9"/>
  <c r="DL235" i="9"/>
  <c r="BD235" i="9"/>
  <c r="CH235" i="9"/>
  <c r="CH265" i="9" s="1"/>
  <c r="AN232" i="9"/>
  <c r="CG232" i="9"/>
  <c r="DK232" i="9"/>
  <c r="BC232" i="9"/>
  <c r="BR232" i="9"/>
  <c r="Y232" i="9"/>
  <c r="CV232" i="9"/>
  <c r="DW265" i="9"/>
  <c r="DW281" i="9"/>
  <c r="DW297" i="9" s="1"/>
  <c r="EM263" i="9"/>
  <c r="EM279" i="9"/>
  <c r="EM295" i="9" s="1"/>
  <c r="BP229" i="9"/>
  <c r="DI229" i="9"/>
  <c r="CE229" i="9"/>
  <c r="CT229" i="9"/>
  <c r="AL229" i="9"/>
  <c r="W229" i="9"/>
  <c r="BA229" i="9"/>
  <c r="ES274" i="9"/>
  <c r="ES290" i="9" s="1"/>
  <c r="ES258" i="9"/>
  <c r="EO280" i="9"/>
  <c r="EO296" i="9" s="1"/>
  <c r="EO264" i="9"/>
  <c r="EL258" i="9"/>
  <c r="EL274" i="9"/>
  <c r="EL290" i="9" s="1"/>
  <c r="ES261" i="9"/>
  <c r="ES277" i="9"/>
  <c r="ES293" i="9" s="1"/>
  <c r="DV267" i="9"/>
  <c r="DV283" i="9"/>
  <c r="DV299" i="9" s="1"/>
  <c r="DV274" i="9"/>
  <c r="DV290" i="9" s="1"/>
  <c r="DV258" i="9"/>
  <c r="EQ277" i="9"/>
  <c r="EQ293" i="9" s="1"/>
  <c r="EQ261" i="9"/>
  <c r="EK281" i="9"/>
  <c r="EK297" i="9" s="1"/>
  <c r="EK265" i="9"/>
  <c r="DV265" i="9"/>
  <c r="DV281" i="9"/>
  <c r="DV297" i="9" s="1"/>
  <c r="EM281" i="9"/>
  <c r="EM297" i="9" s="1"/>
  <c r="EM265" i="9"/>
  <c r="BD228" i="2"/>
  <c r="BD273" i="2" s="1"/>
  <c r="BD288" i="2" s="1"/>
  <c r="Z228" i="2"/>
  <c r="Z273" i="2" s="1"/>
  <c r="Z288" i="2" s="1"/>
  <c r="DL228" i="2"/>
  <c r="DL258" i="2" s="1"/>
  <c r="AO228" i="2"/>
  <c r="CH228" i="2"/>
  <c r="CH258" i="2" s="1"/>
  <c r="BS228" i="2"/>
  <c r="BS258" i="2" s="1"/>
  <c r="CW228" i="2"/>
  <c r="DL233" i="9"/>
  <c r="AO233" i="9"/>
  <c r="CW233" i="9"/>
  <c r="Z233" i="9"/>
  <c r="BS233" i="9"/>
  <c r="BD233" i="9"/>
  <c r="CH233" i="9"/>
  <c r="EB263" i="9"/>
  <c r="EB279" i="9"/>
  <c r="EB295" i="9" s="1"/>
  <c r="EN280" i="9"/>
  <c r="EN296" i="9" s="1"/>
  <c r="EN264" i="9"/>
  <c r="AM234" i="9"/>
  <c r="DJ234" i="9"/>
  <c r="BQ234" i="9"/>
  <c r="CU234" i="9"/>
  <c r="X234" i="9"/>
  <c r="CF234" i="9"/>
  <c r="BB234" i="9"/>
  <c r="AP273" i="2"/>
  <c r="AP288" i="2" s="1"/>
  <c r="AP258" i="2"/>
  <c r="CT237" i="9"/>
  <c r="CE237" i="9"/>
  <c r="BA237" i="9"/>
  <c r="W237" i="9"/>
  <c r="DI237" i="9"/>
  <c r="BP237" i="9"/>
  <c r="AL237" i="9"/>
  <c r="BH323" i="9"/>
  <c r="AJ317" i="9"/>
  <c r="AK323" i="9"/>
  <c r="AK307" i="9"/>
  <c r="CY310" i="9"/>
  <c r="CY326" i="9"/>
  <c r="CT322" i="9"/>
  <c r="CT306" i="9"/>
  <c r="CD307" i="9"/>
  <c r="CD323" i="9"/>
  <c r="CU307" i="9"/>
  <c r="CU323" i="9"/>
  <c r="BV228" i="2"/>
  <c r="BV273" i="2" s="1"/>
  <c r="BV288" i="2" s="1"/>
  <c r="DO228" i="2"/>
  <c r="DO258" i="2" s="1"/>
  <c r="CK228" i="2"/>
  <c r="CK273" i="2" s="1"/>
  <c r="CK288" i="2" s="1"/>
  <c r="BG228" i="2"/>
  <c r="BG258" i="2" s="1"/>
  <c r="CZ228" i="2"/>
  <c r="CZ273" i="2" s="1"/>
  <c r="CZ288" i="2" s="1"/>
  <c r="AC228" i="2"/>
  <c r="AC273" i="2" s="1"/>
  <c r="AC288" i="2" s="1"/>
  <c r="AR273" i="2"/>
  <c r="AR288" i="2" s="1"/>
  <c r="DN258" i="2"/>
  <c r="DN303" i="2" s="1"/>
  <c r="AB273" i="2"/>
  <c r="AB288" i="2" s="1"/>
  <c r="AB303" i="2" s="1"/>
  <c r="BH213" i="2"/>
  <c r="AS213" i="2"/>
  <c r="CL213" i="2"/>
  <c r="AD213" i="2"/>
  <c r="BW213" i="2"/>
  <c r="AD198" i="2"/>
  <c r="AS228" i="2" s="1"/>
  <c r="DA213" i="2"/>
  <c r="BU273" i="2"/>
  <c r="BU288" i="2" s="1"/>
  <c r="BU318" i="2" s="1"/>
  <c r="BF258" i="2"/>
  <c r="BF303" i="2" s="1"/>
  <c r="DG380" i="2"/>
  <c r="CR395" i="2"/>
  <c r="CR410" i="2" s="1"/>
  <c r="AR258" i="2"/>
  <c r="AQ273" i="2"/>
  <c r="AQ288" i="2" s="1"/>
  <c r="AQ303" i="2" s="1"/>
  <c r="CY273" i="2"/>
  <c r="CY288" i="2" s="1"/>
  <c r="CY303" i="2" s="1"/>
  <c r="AE108" i="2"/>
  <c r="BE364" i="2"/>
  <c r="AP380" i="2"/>
  <c r="AP395" i="2" s="1"/>
  <c r="AP410" i="2" s="1"/>
  <c r="BT227" i="2"/>
  <c r="CX212" i="2"/>
  <c r="AF93" i="2"/>
  <c r="AF48" i="2"/>
  <c r="AN39" i="1"/>
  <c r="AN59" i="1" s="1"/>
  <c r="L59" i="1"/>
  <c r="L80" i="1"/>
  <c r="L100" i="1" s="1"/>
  <c r="CJ273" i="2"/>
  <c r="CJ288" i="2" s="1"/>
  <c r="CJ318" i="2" s="1"/>
  <c r="BR257" i="2"/>
  <c r="CV242" i="2"/>
  <c r="CT380" i="2"/>
  <c r="DI380" i="2" s="1"/>
  <c r="CE395" i="2"/>
  <c r="DM212" i="2"/>
  <c r="DM227" i="2" s="1"/>
  <c r="DM242" i="2" s="1"/>
  <c r="DM257" i="2" s="1"/>
  <c r="DM272" i="2" s="1"/>
  <c r="DM287" i="2" s="1"/>
  <c r="DM302" i="2" s="1"/>
  <c r="DM317" i="2" s="1"/>
  <c r="DM332" i="2" s="1"/>
  <c r="CI227" i="2"/>
  <c r="CI242" i="2" s="1"/>
  <c r="CI257" i="2" s="1"/>
  <c r="CI272" i="2" s="1"/>
  <c r="CI287" i="2" s="1"/>
  <c r="CI302" i="2" s="1"/>
  <c r="CI317" i="2" s="1"/>
  <c r="CI332" i="2" s="1"/>
  <c r="BR380" i="2"/>
  <c r="BC395" i="2"/>
  <c r="BC410" i="2" s="1"/>
  <c r="CF380" i="2"/>
  <c r="BQ395" i="2"/>
  <c r="BQ410" i="2" s="1"/>
  <c r="M39" i="1"/>
  <c r="BZ16" i="1"/>
  <c r="AU137" i="2"/>
  <c r="AD152" i="2"/>
  <c r="AD167" i="2" s="1"/>
  <c r="AD182" i="2" s="1"/>
  <c r="AD197" i="2" s="1"/>
  <c r="AD212" i="2" s="1"/>
  <c r="CJ212" i="2"/>
  <c r="BF227" i="2"/>
  <c r="BF242" i="2" s="1"/>
  <c r="BF257" i="2" s="1"/>
  <c r="BF272" i="2" s="1"/>
  <c r="BF287" i="2" s="1"/>
  <c r="BF302" i="2" s="1"/>
  <c r="BF317" i="2" s="1"/>
  <c r="BF332" i="2" s="1"/>
  <c r="BU212" i="2"/>
  <c r="CU257" i="2"/>
  <c r="BQ272" i="2"/>
  <c r="AQ364" i="2"/>
  <c r="AB380" i="2"/>
  <c r="AB395" i="2" s="1"/>
  <c r="AB410" i="2" s="1"/>
  <c r="AB426" i="2" s="1"/>
  <c r="AB442" i="2" s="1"/>
  <c r="EJ380" i="2"/>
  <c r="EJ395" i="2" s="1"/>
  <c r="EJ410" i="2" s="1"/>
  <c r="DU395" i="2"/>
  <c r="DU410" i="2" s="1"/>
  <c r="CW227" i="2"/>
  <c r="BS242" i="2"/>
  <c r="AT63" i="2"/>
  <c r="BO302" i="2"/>
  <c r="CS287" i="2"/>
  <c r="AE183" i="2"/>
  <c r="N19" i="1"/>
  <c r="N37" i="2"/>
  <c r="BG212" i="2"/>
  <c r="AR212" i="2"/>
  <c r="AR227" i="2" s="1"/>
  <c r="AR242" i="2" s="1"/>
  <c r="AR257" i="2" s="1"/>
  <c r="AR272" i="2" s="1"/>
  <c r="AR287" i="2" s="1"/>
  <c r="AR302" i="2" s="1"/>
  <c r="AR317" i="2" s="1"/>
  <c r="AR332" i="2" s="1"/>
  <c r="AC227" i="2"/>
  <c r="AC242" i="2" s="1"/>
  <c r="AC257" i="2" s="1"/>
  <c r="AC272" i="2" s="1"/>
  <c r="AC287" i="2" s="1"/>
  <c r="AC302" i="2" s="1"/>
  <c r="AC317" i="2" s="1"/>
  <c r="AC332" i="2" s="1"/>
  <c r="AC348" i="2" s="1"/>
  <c r="AC364" i="2" s="1"/>
  <c r="DW380" i="2"/>
  <c r="DH395" i="2"/>
  <c r="DH410" i="2" s="1"/>
  <c r="CT272" i="2"/>
  <c r="BP287" i="2"/>
  <c r="AU243" i="2"/>
  <c r="CN243" i="2"/>
  <c r="DR243" i="2"/>
  <c r="AF63" i="2"/>
  <c r="AF78" i="2" s="1"/>
  <c r="AF243" i="2"/>
  <c r="BY243" i="2"/>
  <c r="BJ243" i="2"/>
  <c r="DC243" i="2"/>
  <c r="O21" i="2"/>
  <c r="AF47" i="2"/>
  <c r="AF62" i="2" s="1"/>
  <c r="AF77" i="2" s="1"/>
  <c r="AF92" i="2" s="1"/>
  <c r="AF107" i="2" s="1"/>
  <c r="AF122" i="2" s="1"/>
  <c r="AV122" i="2"/>
  <c r="AE137" i="2"/>
  <c r="CD410" i="2"/>
  <c r="CS410" i="2" s="1"/>
  <c r="CS395" i="2"/>
  <c r="BD380" i="2"/>
  <c r="BS364" i="2"/>
  <c r="CH364" i="2" s="1"/>
  <c r="CW364" i="2" s="1"/>
  <c r="DL364" i="2" s="1"/>
  <c r="EA364" i="2" s="1"/>
  <c r="EP364" i="2" s="1"/>
  <c r="CD285" i="9" l="1"/>
  <c r="CD301" i="9" s="1"/>
  <c r="DO277" i="9"/>
  <c r="DO293" i="9" s="1"/>
  <c r="DO325" i="9" s="1"/>
  <c r="BS273" i="2"/>
  <c r="BS288" i="2" s="1"/>
  <c r="EC324" i="9"/>
  <c r="BW277" i="9"/>
  <c r="BW293" i="9" s="1"/>
  <c r="CE276" i="9"/>
  <c r="CE292" i="9" s="1"/>
  <c r="BD260" i="9"/>
  <c r="BD308" i="9" s="1"/>
  <c r="AK331" i="9"/>
  <c r="BD258" i="2"/>
  <c r="AL261" i="9"/>
  <c r="AK276" i="9"/>
  <c r="AK292" i="9" s="1"/>
  <c r="BQ283" i="9"/>
  <c r="BQ299" i="9" s="1"/>
  <c r="BQ331" i="9" s="1"/>
  <c r="DG279" i="9"/>
  <c r="DG295" i="9" s="1"/>
  <c r="DG327" i="9" s="1"/>
  <c r="DM303" i="2"/>
  <c r="Y266" i="9"/>
  <c r="Y314" i="9" s="1"/>
  <c r="AQ279" i="9"/>
  <c r="AQ295" i="9" s="1"/>
  <c r="CT266" i="9"/>
  <c r="CT282" i="9"/>
  <c r="CT298" i="9" s="1"/>
  <c r="BP266" i="9"/>
  <c r="BP282" i="9"/>
  <c r="BP298" i="9" s="1"/>
  <c r="AS261" i="9"/>
  <c r="CW261" i="9"/>
  <c r="CW325" i="9" s="1"/>
  <c r="BA263" i="9"/>
  <c r="AD274" i="9"/>
  <c r="AD290" i="9" s="1"/>
  <c r="AD322" i="9" s="1"/>
  <c r="DG286" i="9"/>
  <c r="DG302" i="9" s="1"/>
  <c r="CM260" i="9"/>
  <c r="AL266" i="9"/>
  <c r="AL282" i="9"/>
  <c r="AL298" i="9" s="1"/>
  <c r="DX330" i="9"/>
  <c r="DX314" i="9"/>
  <c r="BE273" i="2"/>
  <c r="BE288" i="2" s="1"/>
  <c r="CV280" i="9"/>
  <c r="CV296" i="9" s="1"/>
  <c r="W273" i="2"/>
  <c r="W288" i="2" s="1"/>
  <c r="W318" i="2" s="1"/>
  <c r="CT258" i="2"/>
  <c r="AK283" i="9"/>
  <c r="AK299" i="9" s="1"/>
  <c r="AK315" i="9" s="1"/>
  <c r="CE282" i="9"/>
  <c r="CE298" i="9" s="1"/>
  <c r="CE266" i="9"/>
  <c r="EC308" i="9"/>
  <c r="BH307" i="9"/>
  <c r="BV258" i="9"/>
  <c r="AT258" i="9"/>
  <c r="X265" i="9"/>
  <c r="BO266" i="9"/>
  <c r="BO330" i="9" s="1"/>
  <c r="AM260" i="9"/>
  <c r="DA258" i="9"/>
  <c r="DI282" i="9"/>
  <c r="DI298" i="9" s="1"/>
  <c r="DI266" i="9"/>
  <c r="EM314" i="9"/>
  <c r="EM330" i="9"/>
  <c r="BT273" i="2"/>
  <c r="BT288" i="2" s="1"/>
  <c r="BT318" i="2" s="1"/>
  <c r="DL273" i="2"/>
  <c r="DL288" i="2" s="1"/>
  <c r="DL303" i="2" s="1"/>
  <c r="BX276" i="9"/>
  <c r="BX292" i="9" s="1"/>
  <c r="AJ258" i="2"/>
  <c r="W266" i="9"/>
  <c r="W282" i="9"/>
  <c r="W298" i="9" s="1"/>
  <c r="BA282" i="9"/>
  <c r="BA298" i="9" s="1"/>
  <c r="CR282" i="9"/>
  <c r="CR298" i="9" s="1"/>
  <c r="CR266" i="9"/>
  <c r="EP326" i="9"/>
  <c r="EP310" i="9"/>
  <c r="DH268" i="9"/>
  <c r="DH284" i="9"/>
  <c r="DH300" i="9" s="1"/>
  <c r="BN281" i="9"/>
  <c r="BN297" i="9" s="1"/>
  <c r="BN265" i="9"/>
  <c r="U258" i="9"/>
  <c r="U274" i="9"/>
  <c r="U290" i="9" s="1"/>
  <c r="AU259" i="9"/>
  <c r="AU275" i="9"/>
  <c r="AU291" i="9" s="1"/>
  <c r="U262" i="9"/>
  <c r="U278" i="9"/>
  <c r="U294" i="9" s="1"/>
  <c r="ED325" i="9"/>
  <c r="ED309" i="9"/>
  <c r="CU282" i="9"/>
  <c r="CU298" i="9" s="1"/>
  <c r="CU266" i="9"/>
  <c r="CI259" i="9"/>
  <c r="CI275" i="9"/>
  <c r="CI291" i="9" s="1"/>
  <c r="EO326" i="9"/>
  <c r="EO310" i="9"/>
  <c r="EN325" i="9"/>
  <c r="EN309" i="9"/>
  <c r="EN327" i="9"/>
  <c r="EN311" i="9"/>
  <c r="DH273" i="2"/>
  <c r="DH288" i="2" s="1"/>
  <c r="DH258" i="2"/>
  <c r="BN267" i="9"/>
  <c r="BN283" i="9"/>
  <c r="BN299" i="9" s="1"/>
  <c r="CJ276" i="9"/>
  <c r="CJ292" i="9" s="1"/>
  <c r="CJ260" i="9"/>
  <c r="CL275" i="9"/>
  <c r="CL291" i="9" s="1"/>
  <c r="CL259" i="9"/>
  <c r="AM278" i="9"/>
  <c r="AM294" i="9" s="1"/>
  <c r="AM262" i="9"/>
  <c r="AC274" i="9"/>
  <c r="AC290" i="9" s="1"/>
  <c r="AC258" i="9"/>
  <c r="AR276" i="9"/>
  <c r="AR292" i="9" s="1"/>
  <c r="AR260" i="9"/>
  <c r="DG277" i="9"/>
  <c r="DG293" i="9" s="1"/>
  <c r="DG261" i="9"/>
  <c r="CR286" i="9"/>
  <c r="CR302" i="9" s="1"/>
  <c r="CR270" i="9"/>
  <c r="AZ266" i="9"/>
  <c r="AZ282" i="9"/>
  <c r="AZ298" i="9" s="1"/>
  <c r="DH267" i="9"/>
  <c r="DH283" i="9"/>
  <c r="DH299" i="9" s="1"/>
  <c r="V279" i="9"/>
  <c r="V295" i="9" s="1"/>
  <c r="V263" i="9"/>
  <c r="DB275" i="9"/>
  <c r="DB291" i="9" s="1"/>
  <c r="DB259" i="9"/>
  <c r="CF281" i="9"/>
  <c r="CF297" i="9" s="1"/>
  <c r="CF265" i="9"/>
  <c r="W267" i="9"/>
  <c r="W283" i="9"/>
  <c r="W299" i="9" s="1"/>
  <c r="X280" i="9"/>
  <c r="X296" i="9" s="1"/>
  <c r="X264" i="9"/>
  <c r="EB327" i="9"/>
  <c r="EB311" i="9"/>
  <c r="CW273" i="2"/>
  <c r="CW288" i="2" s="1"/>
  <c r="CW258" i="2"/>
  <c r="DI275" i="9"/>
  <c r="DI291" i="9" s="1"/>
  <c r="DI259" i="9"/>
  <c r="BR262" i="9"/>
  <c r="BR278" i="9"/>
  <c r="BR294" i="9" s="1"/>
  <c r="AO265" i="9"/>
  <c r="AO281" i="9"/>
  <c r="AO297" i="9" s="1"/>
  <c r="CW274" i="9"/>
  <c r="CW290" i="9" s="1"/>
  <c r="CW258" i="9"/>
  <c r="AN276" i="9"/>
  <c r="AN292" i="9" s="1"/>
  <c r="AN260" i="9"/>
  <c r="CH262" i="9"/>
  <c r="CH278" i="9"/>
  <c r="CH294" i="9" s="1"/>
  <c r="CJ277" i="9"/>
  <c r="CJ293" i="9" s="1"/>
  <c r="CJ261" i="9"/>
  <c r="DY329" i="9"/>
  <c r="DY313" i="9"/>
  <c r="CC258" i="2"/>
  <c r="CC273" i="2"/>
  <c r="CC288" i="2" s="1"/>
  <c r="CE277" i="9"/>
  <c r="CE293" i="9" s="1"/>
  <c r="CE261" i="9"/>
  <c r="BB274" i="9"/>
  <c r="BB290" i="9" s="1"/>
  <c r="BB258" i="9"/>
  <c r="EF323" i="9"/>
  <c r="EF307" i="9"/>
  <c r="AP263" i="9"/>
  <c r="AP279" i="9"/>
  <c r="AP295" i="9" s="1"/>
  <c r="EA327" i="9"/>
  <c r="EA311" i="9"/>
  <c r="AP278" i="9"/>
  <c r="AP294" i="9" s="1"/>
  <c r="AP262" i="9"/>
  <c r="CE284" i="9"/>
  <c r="CE300" i="9" s="1"/>
  <c r="CE268" i="9"/>
  <c r="AJ265" i="9"/>
  <c r="AJ281" i="9"/>
  <c r="AJ297" i="9" s="1"/>
  <c r="AJ258" i="9"/>
  <c r="AJ274" i="9"/>
  <c r="AJ290" i="9" s="1"/>
  <c r="AU274" i="9"/>
  <c r="AU290" i="9" s="1"/>
  <c r="AU258" i="9"/>
  <c r="CF282" i="9"/>
  <c r="CF298" i="9" s="1"/>
  <c r="CF266" i="9"/>
  <c r="DM275" i="9"/>
  <c r="DM291" i="9" s="1"/>
  <c r="DM259" i="9"/>
  <c r="EM316" i="9"/>
  <c r="EM332" i="9"/>
  <c r="V284" i="9"/>
  <c r="V300" i="9" s="1"/>
  <c r="V268" i="9"/>
  <c r="EM312" i="9"/>
  <c r="EM328" i="9"/>
  <c r="Y274" i="9"/>
  <c r="Y290" i="9" s="1"/>
  <c r="Y258" i="9"/>
  <c r="DZ326" i="9"/>
  <c r="DZ310" i="9"/>
  <c r="CK278" i="9"/>
  <c r="CK294" i="9" s="1"/>
  <c r="CK262" i="9"/>
  <c r="DQ274" i="9"/>
  <c r="DQ290" i="9" s="1"/>
  <c r="DQ258" i="9"/>
  <c r="CV279" i="9"/>
  <c r="CV295" i="9" s="1"/>
  <c r="CV263" i="9"/>
  <c r="CD280" i="9"/>
  <c r="CD296" i="9" s="1"/>
  <c r="CD264" i="9"/>
  <c r="DB276" i="9"/>
  <c r="DB292" i="9" s="1"/>
  <c r="DB260" i="9"/>
  <c r="V262" i="9"/>
  <c r="V278" i="9"/>
  <c r="V294" i="9" s="1"/>
  <c r="DL276" i="9"/>
  <c r="DL292" i="9" s="1"/>
  <c r="DL260" i="9"/>
  <c r="CU283" i="9"/>
  <c r="CU299" i="9" s="1"/>
  <c r="CU267" i="9"/>
  <c r="CH273" i="2"/>
  <c r="CH288" i="2" s="1"/>
  <c r="CH318" i="2" s="1"/>
  <c r="DX307" i="9"/>
  <c r="DX323" i="9"/>
  <c r="AY279" i="9"/>
  <c r="AY295" i="9" s="1"/>
  <c r="AY263" i="9"/>
  <c r="BF258" i="9"/>
  <c r="BF274" i="9"/>
  <c r="BF290" i="9" s="1"/>
  <c r="U268" i="9"/>
  <c r="U284" i="9"/>
  <c r="U300" i="9" s="1"/>
  <c r="EA306" i="9"/>
  <c r="EA322" i="9"/>
  <c r="AV258" i="9"/>
  <c r="AV274" i="9"/>
  <c r="AV290" i="9" s="1"/>
  <c r="BT276" i="9"/>
  <c r="BT292" i="9" s="1"/>
  <c r="BT260" i="9"/>
  <c r="CF276" i="9"/>
  <c r="CF292" i="9" s="1"/>
  <c r="CF260" i="9"/>
  <c r="EE306" i="9"/>
  <c r="EE322" i="9"/>
  <c r="CF259" i="9"/>
  <c r="CF275" i="9"/>
  <c r="CF291" i="9" s="1"/>
  <c r="AN282" i="9"/>
  <c r="AN298" i="9" s="1"/>
  <c r="AN266" i="9"/>
  <c r="CD260" i="9"/>
  <c r="CD276" i="9"/>
  <c r="CD292" i="9" s="1"/>
  <c r="AB259" i="9"/>
  <c r="AB275" i="9"/>
  <c r="AB291" i="9" s="1"/>
  <c r="AO261" i="9"/>
  <c r="AO277" i="9"/>
  <c r="AO293" i="9" s="1"/>
  <c r="CS260" i="9"/>
  <c r="CS276" i="9"/>
  <c r="CS292" i="9" s="1"/>
  <c r="DN259" i="9"/>
  <c r="DN275" i="9"/>
  <c r="DN291" i="9" s="1"/>
  <c r="DA276" i="9"/>
  <c r="DA292" i="9" s="1"/>
  <c r="DA260" i="9"/>
  <c r="CH263" i="9"/>
  <c r="CH279" i="9"/>
  <c r="CH295" i="9" s="1"/>
  <c r="BS318" i="2"/>
  <c r="BS303" i="2"/>
  <c r="ES306" i="9"/>
  <c r="ES322" i="9"/>
  <c r="BP259" i="9"/>
  <c r="BP275" i="9"/>
  <c r="BP291" i="9" s="1"/>
  <c r="BC278" i="9"/>
  <c r="BC294" i="9" s="1"/>
  <c r="BC262" i="9"/>
  <c r="CW265" i="9"/>
  <c r="CW281" i="9"/>
  <c r="CW297" i="9" s="1"/>
  <c r="CH258" i="9"/>
  <c r="CH274" i="9"/>
  <c r="CH290" i="9" s="1"/>
  <c r="DJ263" i="9"/>
  <c r="DJ279" i="9"/>
  <c r="DJ295" i="9" s="1"/>
  <c r="DK260" i="9"/>
  <c r="DK276" i="9"/>
  <c r="DK292" i="9" s="1"/>
  <c r="AO278" i="9"/>
  <c r="AO294" i="9" s="1"/>
  <c r="AO262" i="9"/>
  <c r="BF261" i="9"/>
  <c r="BF277" i="9"/>
  <c r="BF293" i="9" s="1"/>
  <c r="AA278" i="9"/>
  <c r="AA294" i="9" s="1"/>
  <c r="AA262" i="9"/>
  <c r="EV323" i="9"/>
  <c r="EV307" i="9"/>
  <c r="BA268" i="9"/>
  <c r="BA284" i="9"/>
  <c r="BA300" i="9" s="1"/>
  <c r="DM279" i="9"/>
  <c r="DM295" i="9" s="1"/>
  <c r="DM263" i="9"/>
  <c r="EB310" i="9"/>
  <c r="EB326" i="9"/>
  <c r="DK275" i="9"/>
  <c r="DK291" i="9" s="1"/>
  <c r="DK259" i="9"/>
  <c r="DZ323" i="9"/>
  <c r="DZ307" i="9"/>
  <c r="BV277" i="9"/>
  <c r="BV293" i="9" s="1"/>
  <c r="BV261" i="9"/>
  <c r="BD275" i="9"/>
  <c r="BD291" i="9" s="1"/>
  <c r="BD259" i="9"/>
  <c r="EB323" i="9"/>
  <c r="EB307" i="9"/>
  <c r="EV306" i="9"/>
  <c r="EV322" i="9"/>
  <c r="BR277" i="9"/>
  <c r="BR293" i="9" s="1"/>
  <c r="BR261" i="9"/>
  <c r="CS277" i="9"/>
  <c r="CS293" i="9" s="1"/>
  <c r="CS261" i="9"/>
  <c r="DG275" i="9"/>
  <c r="DG291" i="9" s="1"/>
  <c r="DG259" i="9"/>
  <c r="CS273" i="2"/>
  <c r="CS288" i="2" s="1"/>
  <c r="CS258" i="2"/>
  <c r="DG267" i="9"/>
  <c r="DG283" i="9"/>
  <c r="DG299" i="9" s="1"/>
  <c r="AB276" i="9"/>
  <c r="AB292" i="9" s="1"/>
  <c r="AB260" i="9"/>
  <c r="DP259" i="9"/>
  <c r="DP275" i="9"/>
  <c r="DP291" i="9" s="1"/>
  <c r="BQ278" i="9"/>
  <c r="BQ294" i="9" s="1"/>
  <c r="BQ262" i="9"/>
  <c r="DO274" i="9"/>
  <c r="DO290" i="9" s="1"/>
  <c r="DO258" i="9"/>
  <c r="CK260" i="9"/>
  <c r="CK276" i="9"/>
  <c r="CK292" i="9" s="1"/>
  <c r="DZ322" i="9"/>
  <c r="DZ306" i="9"/>
  <c r="ES310" i="9"/>
  <c r="ES326" i="9"/>
  <c r="BN270" i="9"/>
  <c r="BN286" i="9"/>
  <c r="BN302" i="9" s="1"/>
  <c r="AK282" i="9"/>
  <c r="AK298" i="9" s="1"/>
  <c r="AK266" i="9"/>
  <c r="CS283" i="9"/>
  <c r="CS299" i="9" s="1"/>
  <c r="CS267" i="9"/>
  <c r="BO263" i="9"/>
  <c r="BO279" i="9"/>
  <c r="BO295" i="9" s="1"/>
  <c r="AT259" i="9"/>
  <c r="AT275" i="9"/>
  <c r="AT291" i="9" s="1"/>
  <c r="BU263" i="9"/>
  <c r="BU279" i="9"/>
  <c r="BU295" i="9" s="1"/>
  <c r="DZ325" i="9"/>
  <c r="DZ309" i="9"/>
  <c r="CT260" i="9"/>
  <c r="CT276" i="9"/>
  <c r="CT292" i="9" s="1"/>
  <c r="EO327" i="9"/>
  <c r="EO311" i="9"/>
  <c r="BQ281" i="9"/>
  <c r="BQ297" i="9" s="1"/>
  <c r="BQ265" i="9"/>
  <c r="DG264" i="9"/>
  <c r="DG280" i="9"/>
  <c r="DG296" i="9" s="1"/>
  <c r="EE325" i="9"/>
  <c r="EE309" i="9"/>
  <c r="BT264" i="9"/>
  <c r="BT280" i="9"/>
  <c r="BT296" i="9" s="1"/>
  <c r="BO269" i="9"/>
  <c r="BO285" i="9"/>
  <c r="BO301" i="9" s="1"/>
  <c r="CS258" i="9"/>
  <c r="CS274" i="9"/>
  <c r="CS290" i="9" s="1"/>
  <c r="AN280" i="9"/>
  <c r="AN296" i="9" s="1"/>
  <c r="AN264" i="9"/>
  <c r="CE283" i="9"/>
  <c r="CE299" i="9" s="1"/>
  <c r="CE267" i="9"/>
  <c r="BQ280" i="9"/>
  <c r="BQ296" i="9" s="1"/>
  <c r="BQ264" i="9"/>
  <c r="BD263" i="9"/>
  <c r="BD279" i="9"/>
  <c r="BD295" i="9" s="1"/>
  <c r="DV329" i="9"/>
  <c r="DV313" i="9"/>
  <c r="DV331" i="9"/>
  <c r="DV315" i="9"/>
  <c r="DK278" i="9"/>
  <c r="DK294" i="9" s="1"/>
  <c r="DK262" i="9"/>
  <c r="BS265" i="9"/>
  <c r="BS281" i="9"/>
  <c r="BS297" i="9" s="1"/>
  <c r="BD258" i="9"/>
  <c r="BD274" i="9"/>
  <c r="BD290" i="9" s="1"/>
  <c r="AM263" i="9"/>
  <c r="AM279" i="9"/>
  <c r="AM295" i="9" s="1"/>
  <c r="CG276" i="9"/>
  <c r="CG292" i="9" s="1"/>
  <c r="CG260" i="9"/>
  <c r="Z262" i="9"/>
  <c r="Z278" i="9"/>
  <c r="Z294" i="9" s="1"/>
  <c r="AB277" i="9"/>
  <c r="AB293" i="9" s="1"/>
  <c r="AB261" i="9"/>
  <c r="BQ258" i="9"/>
  <c r="BQ274" i="9"/>
  <c r="BQ290" i="9" s="1"/>
  <c r="CX278" i="9"/>
  <c r="CX294" i="9" s="1"/>
  <c r="CX262" i="9"/>
  <c r="ET323" i="9"/>
  <c r="ET307" i="9"/>
  <c r="DI268" i="9"/>
  <c r="DI284" i="9"/>
  <c r="DI300" i="9" s="1"/>
  <c r="BF263" i="9"/>
  <c r="BF279" i="9"/>
  <c r="BF295" i="9" s="1"/>
  <c r="DA261" i="9"/>
  <c r="DA277" i="9"/>
  <c r="DA293" i="9" s="1"/>
  <c r="EP324" i="9"/>
  <c r="EP308" i="9"/>
  <c r="DG273" i="2"/>
  <c r="DG288" i="2" s="1"/>
  <c r="DG318" i="2" s="1"/>
  <c r="BS280" i="9"/>
  <c r="BS296" i="9" s="1"/>
  <c r="BS264" i="9"/>
  <c r="CU264" i="9"/>
  <c r="CU280" i="9"/>
  <c r="CU296" i="9" s="1"/>
  <c r="CT267" i="9"/>
  <c r="CT283" i="9"/>
  <c r="CT299" i="9" s="1"/>
  <c r="DJ264" i="9"/>
  <c r="DJ280" i="9"/>
  <c r="DJ296" i="9" s="1"/>
  <c r="BS279" i="9"/>
  <c r="BS295" i="9" s="1"/>
  <c r="BS263" i="9"/>
  <c r="AO273" i="2"/>
  <c r="AO288" i="2" s="1"/>
  <c r="AO258" i="2"/>
  <c r="EK313" i="9"/>
  <c r="EK329" i="9"/>
  <c r="BA259" i="9"/>
  <c r="BA275" i="9"/>
  <c r="BA291" i="9" s="1"/>
  <c r="EM311" i="9"/>
  <c r="EM327" i="9"/>
  <c r="CG262" i="9"/>
  <c r="CG278" i="9"/>
  <c r="CG294" i="9" s="1"/>
  <c r="Z265" i="9"/>
  <c r="Z281" i="9"/>
  <c r="Z297" i="9" s="1"/>
  <c r="DL258" i="9"/>
  <c r="DL274" i="9"/>
  <c r="DL290" i="9" s="1"/>
  <c r="CU263" i="9"/>
  <c r="CU279" i="9"/>
  <c r="CU295" i="9" s="1"/>
  <c r="Y276" i="9"/>
  <c r="Y292" i="9" s="1"/>
  <c r="Y260" i="9"/>
  <c r="DL278" i="9"/>
  <c r="DL294" i="9" s="1"/>
  <c r="DL262" i="9"/>
  <c r="BU261" i="9"/>
  <c r="BU277" i="9"/>
  <c r="BU293" i="9" s="1"/>
  <c r="U258" i="2"/>
  <c r="U273" i="2"/>
  <c r="U288" i="2" s="1"/>
  <c r="W261" i="9"/>
  <c r="W277" i="9"/>
  <c r="W293" i="9" s="1"/>
  <c r="AM258" i="9"/>
  <c r="AM274" i="9"/>
  <c r="AM290" i="9" s="1"/>
  <c r="ER307" i="9"/>
  <c r="ER323" i="9"/>
  <c r="CI318" i="2"/>
  <c r="CI303" i="2"/>
  <c r="EL332" i="9"/>
  <c r="EL316" i="9"/>
  <c r="CX261" i="9"/>
  <c r="CX277" i="9"/>
  <c r="CX293" i="9" s="1"/>
  <c r="DM274" i="9"/>
  <c r="DM290" i="9" s="1"/>
  <c r="DM258" i="9"/>
  <c r="CE264" i="9"/>
  <c r="CE280" i="9"/>
  <c r="CE296" i="9" s="1"/>
  <c r="CG275" i="9"/>
  <c r="CG291" i="9" s="1"/>
  <c r="CG259" i="9"/>
  <c r="EK331" i="9"/>
  <c r="EK315" i="9"/>
  <c r="DL259" i="9"/>
  <c r="DL275" i="9"/>
  <c r="DL291" i="9" s="1"/>
  <c r="AR275" i="9"/>
  <c r="AR291" i="9" s="1"/>
  <c r="AR259" i="9"/>
  <c r="CV261" i="9"/>
  <c r="CV277" i="9"/>
  <c r="CV293" i="9" s="1"/>
  <c r="AZ277" i="9"/>
  <c r="AZ293" i="9" s="1"/>
  <c r="AZ261" i="9"/>
  <c r="BN275" i="9"/>
  <c r="BN291" i="9" s="1"/>
  <c r="BN259" i="9"/>
  <c r="DX324" i="9"/>
  <c r="DX308" i="9"/>
  <c r="EO329" i="9"/>
  <c r="EO313" i="9"/>
  <c r="AY269" i="9"/>
  <c r="AY285" i="9"/>
  <c r="AY301" i="9" s="1"/>
  <c r="BA283" i="9"/>
  <c r="BA299" i="9" s="1"/>
  <c r="BA267" i="9"/>
  <c r="BP280" i="9"/>
  <c r="BP296" i="9" s="1"/>
  <c r="BP264" i="9"/>
  <c r="Y275" i="9"/>
  <c r="Y291" i="9" s="1"/>
  <c r="Y259" i="9"/>
  <c r="CK261" i="9"/>
  <c r="CK277" i="9"/>
  <c r="CK293" i="9" s="1"/>
  <c r="EA323" i="9"/>
  <c r="EA307" i="9"/>
  <c r="DO259" i="9"/>
  <c r="DO275" i="9"/>
  <c r="DO291" i="9" s="1"/>
  <c r="EC311" i="9"/>
  <c r="EC327" i="9"/>
  <c r="AN261" i="9"/>
  <c r="AN277" i="9"/>
  <c r="AN293" i="9" s="1"/>
  <c r="BO277" i="9"/>
  <c r="BO293" i="9" s="1"/>
  <c r="BO261" i="9"/>
  <c r="AJ259" i="9"/>
  <c r="AJ275" i="9"/>
  <c r="AJ291" i="9" s="1"/>
  <c r="EW322" i="9"/>
  <c r="EW306" i="9"/>
  <c r="EN330" i="9"/>
  <c r="EN314" i="9"/>
  <c r="EL313" i="9"/>
  <c r="EL329" i="9"/>
  <c r="BV278" i="9"/>
  <c r="BV294" i="9" s="1"/>
  <c r="BV262" i="9"/>
  <c r="AE258" i="9"/>
  <c r="AE274" i="9"/>
  <c r="AE290" i="9" s="1"/>
  <c r="CG263" i="9"/>
  <c r="CG279" i="9"/>
  <c r="CG295" i="9" s="1"/>
  <c r="BO280" i="9"/>
  <c r="BO296" i="9" s="1"/>
  <c r="BO264" i="9"/>
  <c r="AT276" i="9"/>
  <c r="AT292" i="9" s="1"/>
  <c r="AT260" i="9"/>
  <c r="DX326" i="9"/>
  <c r="DX310" i="9"/>
  <c r="BS260" i="9"/>
  <c r="BS276" i="9"/>
  <c r="BS292" i="9" s="1"/>
  <c r="BP263" i="9"/>
  <c r="BP279" i="9"/>
  <c r="BP295" i="9" s="1"/>
  <c r="CU258" i="2"/>
  <c r="CU273" i="2"/>
  <c r="CU288" i="2" s="1"/>
  <c r="AY265" i="9"/>
  <c r="AY281" i="9"/>
  <c r="AY297" i="9" s="1"/>
  <c r="CR274" i="9"/>
  <c r="CR290" i="9" s="1"/>
  <c r="CR258" i="9"/>
  <c r="CN259" i="9"/>
  <c r="CN275" i="9"/>
  <c r="CN291" i="9" s="1"/>
  <c r="AY278" i="9"/>
  <c r="AY294" i="9" s="1"/>
  <c r="AY262" i="9"/>
  <c r="ED322" i="9"/>
  <c r="ED306" i="9"/>
  <c r="X266" i="9"/>
  <c r="X282" i="9"/>
  <c r="X298" i="9" s="1"/>
  <c r="DV323" i="9"/>
  <c r="DV307" i="9"/>
  <c r="EM315" i="9"/>
  <c r="EM331" i="9"/>
  <c r="CI261" i="9"/>
  <c r="CI277" i="9"/>
  <c r="CI293" i="9" s="1"/>
  <c r="CI258" i="9"/>
  <c r="CI274" i="9"/>
  <c r="CI290" i="9" s="1"/>
  <c r="CX258" i="2"/>
  <c r="CX273" i="2"/>
  <c r="CX288" i="2" s="1"/>
  <c r="AZ284" i="9"/>
  <c r="AZ300" i="9" s="1"/>
  <c r="AZ268" i="9"/>
  <c r="W279" i="9"/>
  <c r="W295" i="9" s="1"/>
  <c r="W263" i="9"/>
  <c r="X258" i="2"/>
  <c r="X273" i="2"/>
  <c r="X288" i="2" s="1"/>
  <c r="CV273" i="2"/>
  <c r="CV288" i="2" s="1"/>
  <c r="CV258" i="2"/>
  <c r="DV328" i="9"/>
  <c r="DV312" i="9"/>
  <c r="AJ333" i="9"/>
  <c r="DY312" i="9"/>
  <c r="DY328" i="9"/>
  <c r="BE263" i="9"/>
  <c r="BE279" i="9"/>
  <c r="BE295" i="9" s="1"/>
  <c r="BD318" i="2"/>
  <c r="BD303" i="2"/>
  <c r="DM277" i="9"/>
  <c r="DM293" i="9" s="1"/>
  <c r="DM261" i="9"/>
  <c r="BT274" i="9"/>
  <c r="BT290" i="9" s="1"/>
  <c r="BT258" i="9"/>
  <c r="DX313" i="9"/>
  <c r="DX329" i="9"/>
  <c r="EK310" i="9"/>
  <c r="EK326" i="9"/>
  <c r="CR267" i="9"/>
  <c r="CR283" i="9"/>
  <c r="CR299" i="9" s="1"/>
  <c r="AD275" i="9"/>
  <c r="AD291" i="9" s="1"/>
  <c r="AD259" i="9"/>
  <c r="CU262" i="9"/>
  <c r="CU278" i="9"/>
  <c r="CU294" i="9" s="1"/>
  <c r="AR258" i="9"/>
  <c r="AR274" i="9"/>
  <c r="AR290" i="9" s="1"/>
  <c r="DO276" i="9"/>
  <c r="DO292" i="9" s="1"/>
  <c r="DO260" i="9"/>
  <c r="DY330" i="9"/>
  <c r="DY314" i="9"/>
  <c r="U277" i="9"/>
  <c r="U293" i="9" s="1"/>
  <c r="U261" i="9"/>
  <c r="AJ270" i="9"/>
  <c r="AJ286" i="9"/>
  <c r="AJ302" i="9" s="1"/>
  <c r="CD282" i="9"/>
  <c r="CD298" i="9" s="1"/>
  <c r="CD266" i="9"/>
  <c r="DH263" i="9"/>
  <c r="DH279" i="9"/>
  <c r="DH295" i="9" s="1"/>
  <c r="AA273" i="2"/>
  <c r="AA288" i="2" s="1"/>
  <c r="AA303" i="2" s="1"/>
  <c r="CV258" i="9"/>
  <c r="CV274" i="9"/>
  <c r="CV290" i="9" s="1"/>
  <c r="AC278" i="9"/>
  <c r="AC294" i="9" s="1"/>
  <c r="AC262" i="9"/>
  <c r="BX258" i="9"/>
  <c r="BX274" i="9"/>
  <c r="BX290" i="9" s="1"/>
  <c r="AN279" i="9"/>
  <c r="AN295" i="9" s="1"/>
  <c r="AN263" i="9"/>
  <c r="DV314" i="9"/>
  <c r="DV330" i="9"/>
  <c r="DH264" i="9"/>
  <c r="DH280" i="9"/>
  <c r="DH296" i="9" s="1"/>
  <c r="DQ260" i="9"/>
  <c r="DQ276" i="9"/>
  <c r="DQ292" i="9" s="1"/>
  <c r="CS278" i="9"/>
  <c r="CS294" i="9" s="1"/>
  <c r="CS262" i="9"/>
  <c r="AO260" i="9"/>
  <c r="AO276" i="9"/>
  <c r="AO292" i="9" s="1"/>
  <c r="AM267" i="9"/>
  <c r="AM283" i="9"/>
  <c r="AM299" i="9" s="1"/>
  <c r="AL265" i="9"/>
  <c r="AL281" i="9"/>
  <c r="AL297" i="9" s="1"/>
  <c r="CR279" i="9"/>
  <c r="CR295" i="9" s="1"/>
  <c r="CR263" i="9"/>
  <c r="DN274" i="9"/>
  <c r="DN290" i="9" s="1"/>
  <c r="DN258" i="9"/>
  <c r="EU306" i="9"/>
  <c r="EU322" i="9"/>
  <c r="DD274" i="9"/>
  <c r="DD290" i="9" s="1"/>
  <c r="DD258" i="9"/>
  <c r="CX260" i="9"/>
  <c r="CX276" i="9"/>
  <c r="CX292" i="9" s="1"/>
  <c r="DX325" i="9"/>
  <c r="DX309" i="9"/>
  <c r="CE278" i="9"/>
  <c r="CE294" i="9" s="1"/>
  <c r="CE262" i="9"/>
  <c r="X259" i="9"/>
  <c r="X275" i="9"/>
  <c r="X291" i="9" s="1"/>
  <c r="X307" i="9" s="1"/>
  <c r="DK266" i="9"/>
  <c r="DK282" i="9"/>
  <c r="DK298" i="9" s="1"/>
  <c r="CW309" i="9"/>
  <c r="DI267" i="9"/>
  <c r="DI283" i="9"/>
  <c r="DI299" i="9" s="1"/>
  <c r="CF280" i="9"/>
  <c r="CF296" i="9" s="1"/>
  <c r="CF264" i="9"/>
  <c r="DL263" i="9"/>
  <c r="DL279" i="9"/>
  <c r="DL295" i="9" s="1"/>
  <c r="EM329" i="9"/>
  <c r="EM313" i="9"/>
  <c r="DV322" i="9"/>
  <c r="DV306" i="9"/>
  <c r="EO328" i="9"/>
  <c r="EO312" i="9"/>
  <c r="CE259" i="9"/>
  <c r="CE275" i="9"/>
  <c r="CE291" i="9" s="1"/>
  <c r="Y278" i="9"/>
  <c r="Y294" i="9" s="1"/>
  <c r="Y262" i="9"/>
  <c r="DL281" i="9"/>
  <c r="DL297" i="9" s="1"/>
  <c r="DL265" i="9"/>
  <c r="DX306" i="9"/>
  <c r="DX322" i="9"/>
  <c r="CF279" i="9"/>
  <c r="CF295" i="9" s="1"/>
  <c r="CF263" i="9"/>
  <c r="BD262" i="9"/>
  <c r="BD278" i="9"/>
  <c r="BD294" i="9" s="1"/>
  <c r="AQ261" i="9"/>
  <c r="AQ277" i="9"/>
  <c r="AQ293" i="9" s="1"/>
  <c r="EK333" i="9"/>
  <c r="EK317" i="9"/>
  <c r="CU258" i="9"/>
  <c r="CU274" i="9"/>
  <c r="CU290" i="9" s="1"/>
  <c r="EL333" i="9"/>
  <c r="EL317" i="9"/>
  <c r="CI262" i="9"/>
  <c r="CI278" i="9"/>
  <c r="CI294" i="9" s="1"/>
  <c r="BP284" i="9"/>
  <c r="BP300" i="9" s="1"/>
  <c r="BP268" i="9"/>
  <c r="DM318" i="2"/>
  <c r="CI279" i="9"/>
  <c r="CI295" i="9" s="1"/>
  <c r="CI263" i="9"/>
  <c r="CC281" i="9"/>
  <c r="CC297" i="9" s="1"/>
  <c r="CC265" i="9"/>
  <c r="EQ322" i="9"/>
  <c r="EQ306" i="9"/>
  <c r="AF275" i="9"/>
  <c r="AF291" i="9" s="1"/>
  <c r="AF259" i="9"/>
  <c r="CR262" i="9"/>
  <c r="CR278" i="9"/>
  <c r="CR294" i="9" s="1"/>
  <c r="ER308" i="9"/>
  <c r="ER324" i="9"/>
  <c r="DJ282" i="9"/>
  <c r="DJ298" i="9" s="1"/>
  <c r="DJ266" i="9"/>
  <c r="DZ329" i="9"/>
  <c r="DZ313" i="9"/>
  <c r="EL309" i="9"/>
  <c r="EL325" i="9"/>
  <c r="AA261" i="9"/>
  <c r="AA277" i="9"/>
  <c r="AA293" i="9" s="1"/>
  <c r="AA258" i="9"/>
  <c r="AA274" i="9"/>
  <c r="AA290" i="9" s="1"/>
  <c r="DI264" i="9"/>
  <c r="DI280" i="9"/>
  <c r="DI296" i="9" s="1"/>
  <c r="CZ261" i="9"/>
  <c r="CZ277" i="9"/>
  <c r="CZ293" i="9" s="1"/>
  <c r="CH275" i="9"/>
  <c r="CH291" i="9" s="1"/>
  <c r="CH259" i="9"/>
  <c r="AC275" i="9"/>
  <c r="AC291" i="9" s="1"/>
  <c r="AC259" i="9"/>
  <c r="Y261" i="9"/>
  <c r="Y277" i="9"/>
  <c r="Y293" i="9" s="1"/>
  <c r="CD261" i="9"/>
  <c r="CD277" i="9"/>
  <c r="CD293" i="9" s="1"/>
  <c r="AY259" i="9"/>
  <c r="AY275" i="9"/>
  <c r="AY291" i="9" s="1"/>
  <c r="ER309" i="9"/>
  <c r="ER325" i="9"/>
  <c r="DX331" i="9"/>
  <c r="DX315" i="9"/>
  <c r="AZ258" i="2"/>
  <c r="AZ273" i="2"/>
  <c r="AZ288" i="2" s="1"/>
  <c r="U283" i="9"/>
  <c r="U299" i="9" s="1"/>
  <c r="U267" i="9"/>
  <c r="BF276" i="9"/>
  <c r="BF292" i="9" s="1"/>
  <c r="BF260" i="9"/>
  <c r="X278" i="9"/>
  <c r="X294" i="9" s="1"/>
  <c r="X262" i="9"/>
  <c r="CZ258" i="9"/>
  <c r="CZ274" i="9"/>
  <c r="CZ290" i="9" s="1"/>
  <c r="AY277" i="9"/>
  <c r="AY293" i="9" s="1"/>
  <c r="AY261" i="9"/>
  <c r="CC286" i="9"/>
  <c r="CC302" i="9" s="1"/>
  <c r="CC270" i="9"/>
  <c r="DH266" i="9"/>
  <c r="DH282" i="9"/>
  <c r="DH298" i="9" s="1"/>
  <c r="DV333" i="9"/>
  <c r="DV317" i="9"/>
  <c r="AZ267" i="9"/>
  <c r="AZ283" i="9"/>
  <c r="AZ299" i="9" s="1"/>
  <c r="DQ275" i="9"/>
  <c r="DQ291" i="9" s="1"/>
  <c r="DQ259" i="9"/>
  <c r="CD268" i="9"/>
  <c r="CD284" i="9"/>
  <c r="CD300" i="9" s="1"/>
  <c r="CG258" i="9"/>
  <c r="CG274" i="9"/>
  <c r="CG290" i="9" s="1"/>
  <c r="AR262" i="9"/>
  <c r="AR278" i="9"/>
  <c r="AR294" i="9" s="1"/>
  <c r="DB274" i="9"/>
  <c r="DB290" i="9" s="1"/>
  <c r="DB258" i="9"/>
  <c r="DV308" i="9"/>
  <c r="DV324" i="9"/>
  <c r="AK280" i="9"/>
  <c r="AK296" i="9" s="1"/>
  <c r="AK264" i="9"/>
  <c r="AE260" i="9"/>
  <c r="AE276" i="9"/>
  <c r="AE292" i="9" s="1"/>
  <c r="CD278" i="9"/>
  <c r="CD294" i="9" s="1"/>
  <c r="CD262" i="9"/>
  <c r="X283" i="9"/>
  <c r="X299" i="9" s="1"/>
  <c r="X267" i="9"/>
  <c r="EQ312" i="9"/>
  <c r="EQ328" i="9"/>
  <c r="CT281" i="9"/>
  <c r="CT297" i="9" s="1"/>
  <c r="CT265" i="9"/>
  <c r="EE307" i="9"/>
  <c r="EE323" i="9"/>
  <c r="U263" i="9"/>
  <c r="U279" i="9"/>
  <c r="U295" i="9" s="1"/>
  <c r="ES323" i="9"/>
  <c r="ES307" i="9"/>
  <c r="CJ258" i="9"/>
  <c r="CJ274" i="9"/>
  <c r="CJ290" i="9" s="1"/>
  <c r="AY284" i="9"/>
  <c r="AY300" i="9" s="1"/>
  <c r="AY268" i="9"/>
  <c r="DM276" i="9"/>
  <c r="DM292" i="9" s="1"/>
  <c r="DM260" i="9"/>
  <c r="BC282" i="9"/>
  <c r="BC298" i="9" s="1"/>
  <c r="BC266" i="9"/>
  <c r="EL307" i="9"/>
  <c r="EL323" i="9"/>
  <c r="BT275" i="9"/>
  <c r="BT291" i="9" s="1"/>
  <c r="AL263" i="9"/>
  <c r="AL279" i="9"/>
  <c r="AL295" i="9" s="1"/>
  <c r="CJ263" i="9"/>
  <c r="CJ279" i="9"/>
  <c r="CJ295" i="9" s="1"/>
  <c r="W276" i="9"/>
  <c r="W292" i="9" s="1"/>
  <c r="W260" i="9"/>
  <c r="AY266" i="9"/>
  <c r="AY282" i="9"/>
  <c r="AY298" i="9" s="1"/>
  <c r="BB281" i="9"/>
  <c r="BB297" i="9" s="1"/>
  <c r="BB265" i="9"/>
  <c r="AJ280" i="9"/>
  <c r="AJ296" i="9" s="1"/>
  <c r="AJ264" i="9"/>
  <c r="BA273" i="2"/>
  <c r="BA288" i="2" s="1"/>
  <c r="BA258" i="2"/>
  <c r="CR269" i="9"/>
  <c r="CR285" i="9"/>
  <c r="CR301" i="9" s="1"/>
  <c r="DY322" i="9"/>
  <c r="DY306" i="9"/>
  <c r="CI264" i="9"/>
  <c r="CI280" i="9"/>
  <c r="CI296" i="9" s="1"/>
  <c r="BO274" i="9"/>
  <c r="BO290" i="9" s="1"/>
  <c r="BO258" i="9"/>
  <c r="BC280" i="9"/>
  <c r="BC296" i="9" s="1"/>
  <c r="BC264" i="9"/>
  <c r="AK263" i="9"/>
  <c r="CH280" i="9"/>
  <c r="CH296" i="9" s="1"/>
  <c r="CH264" i="9"/>
  <c r="DP261" i="9"/>
  <c r="AS260" i="9"/>
  <c r="AS276" i="9"/>
  <c r="AS292" i="9" s="1"/>
  <c r="EN323" i="9"/>
  <c r="EN307" i="9"/>
  <c r="BO259" i="9"/>
  <c r="BO275" i="9"/>
  <c r="BO291" i="9" s="1"/>
  <c r="CD265" i="9"/>
  <c r="CD281" i="9"/>
  <c r="CD297" i="9" s="1"/>
  <c r="DC258" i="9"/>
  <c r="DC274" i="9"/>
  <c r="DC290" i="9" s="1"/>
  <c r="BR281" i="9"/>
  <c r="BR297" i="9" s="1"/>
  <c r="BR265" i="9"/>
  <c r="DJ277" i="9"/>
  <c r="DJ293" i="9" s="1"/>
  <c r="DJ261" i="9"/>
  <c r="CG277" i="9"/>
  <c r="CG293" i="9" s="1"/>
  <c r="CE258" i="9"/>
  <c r="CE274" i="9"/>
  <c r="CE290" i="9" s="1"/>
  <c r="DG276" i="9"/>
  <c r="DG292" i="9" s="1"/>
  <c r="DG260" i="9"/>
  <c r="CY261" i="9"/>
  <c r="AQ262" i="9"/>
  <c r="AQ278" i="9"/>
  <c r="AQ294" i="9" s="1"/>
  <c r="AI258" i="2"/>
  <c r="AI273" i="2"/>
  <c r="AI288" i="2" s="1"/>
  <c r="AK285" i="9"/>
  <c r="AK301" i="9" s="1"/>
  <c r="CU265" i="9"/>
  <c r="DP274" i="9"/>
  <c r="DP290" i="9" s="1"/>
  <c r="DP258" i="9"/>
  <c r="DI281" i="9"/>
  <c r="DI297" i="9" s="1"/>
  <c r="DI265" i="9"/>
  <c r="BN263" i="9"/>
  <c r="BN279" i="9"/>
  <c r="BN295" i="9" s="1"/>
  <c r="AQ274" i="9"/>
  <c r="AQ290" i="9" s="1"/>
  <c r="AQ258" i="9"/>
  <c r="CC284" i="9"/>
  <c r="CC300" i="9" s="1"/>
  <c r="CC268" i="9"/>
  <c r="CO258" i="9"/>
  <c r="CO274" i="9"/>
  <c r="CO290" i="9" s="1"/>
  <c r="ER326" i="9"/>
  <c r="ER310" i="9"/>
  <c r="BA262" i="9"/>
  <c r="BA278" i="9"/>
  <c r="BA294" i="9" s="1"/>
  <c r="BQ260" i="9"/>
  <c r="BQ276" i="9"/>
  <c r="BQ292" i="9" s="1"/>
  <c r="DX327" i="9"/>
  <c r="DX311" i="9"/>
  <c r="CE263" i="9"/>
  <c r="CE279" i="9"/>
  <c r="CE295" i="9" s="1"/>
  <c r="CH281" i="9"/>
  <c r="CH297" i="9" s="1"/>
  <c r="CH313" i="9" s="1"/>
  <c r="CY263" i="9"/>
  <c r="CY279" i="9"/>
  <c r="CY295" i="9" s="1"/>
  <c r="AL276" i="9"/>
  <c r="AL292" i="9" s="1"/>
  <c r="AL260" i="9"/>
  <c r="CC264" i="9"/>
  <c r="CC280" i="9"/>
  <c r="CC296" i="9" s="1"/>
  <c r="BS261" i="9"/>
  <c r="BS277" i="9"/>
  <c r="BS293" i="9" s="1"/>
  <c r="EN322" i="9"/>
  <c r="EN306" i="9"/>
  <c r="DH276" i="9"/>
  <c r="DH292" i="9" s="1"/>
  <c r="DH260" i="9"/>
  <c r="BR282" i="9"/>
  <c r="BR298" i="9" s="1"/>
  <c r="BR330" i="9" s="1"/>
  <c r="AN258" i="2"/>
  <c r="AN273" i="2"/>
  <c r="AN288" i="2" s="1"/>
  <c r="AL258" i="2"/>
  <c r="AL273" i="2"/>
  <c r="AL288" i="2" s="1"/>
  <c r="BN285" i="9"/>
  <c r="BN301" i="9" s="1"/>
  <c r="BN269" i="9"/>
  <c r="BH277" i="9"/>
  <c r="BH293" i="9" s="1"/>
  <c r="BH261" i="9"/>
  <c r="DY307" i="9"/>
  <c r="DY323" i="9"/>
  <c r="BE264" i="9"/>
  <c r="BE280" i="9"/>
  <c r="BE296" i="9" s="1"/>
  <c r="AZ269" i="9"/>
  <c r="AZ285" i="9"/>
  <c r="AZ301" i="9" s="1"/>
  <c r="DH274" i="9"/>
  <c r="DH290" i="9" s="1"/>
  <c r="DH258" i="9"/>
  <c r="Z264" i="9"/>
  <c r="Z280" i="9"/>
  <c r="Z296" i="9" s="1"/>
  <c r="BF259" i="9"/>
  <c r="AZ259" i="9"/>
  <c r="AZ275" i="9"/>
  <c r="AZ291" i="9" s="1"/>
  <c r="EM307" i="9"/>
  <c r="EM323" i="9"/>
  <c r="V281" i="9"/>
  <c r="V297" i="9" s="1"/>
  <c r="V265" i="9"/>
  <c r="BJ274" i="9"/>
  <c r="BJ290" i="9" s="1"/>
  <c r="BJ258" i="9"/>
  <c r="AN281" i="9"/>
  <c r="AN297" i="9" s="1"/>
  <c r="AN265" i="9"/>
  <c r="ER322" i="9"/>
  <c r="ER306" i="9"/>
  <c r="DV316" i="9"/>
  <c r="DV332" i="9"/>
  <c r="DI258" i="9"/>
  <c r="DI274" i="9"/>
  <c r="DI290" i="9" s="1"/>
  <c r="CR260" i="9"/>
  <c r="CR276" i="9"/>
  <c r="CR292" i="9" s="1"/>
  <c r="EM308" i="9"/>
  <c r="EM324" i="9"/>
  <c r="BU262" i="9"/>
  <c r="BU278" i="9"/>
  <c r="BU294" i="9" s="1"/>
  <c r="T273" i="2"/>
  <c r="T288" i="2" s="1"/>
  <c r="T258" i="2"/>
  <c r="EA309" i="9"/>
  <c r="EA325" i="9"/>
  <c r="EL326" i="9"/>
  <c r="EL310" i="9"/>
  <c r="CZ275" i="9"/>
  <c r="CZ291" i="9" s="1"/>
  <c r="EN329" i="9"/>
  <c r="EN313" i="9"/>
  <c r="BA261" i="9"/>
  <c r="BA277" i="9"/>
  <c r="BA293" i="9" s="1"/>
  <c r="X274" i="9"/>
  <c r="X290" i="9" s="1"/>
  <c r="X258" i="9"/>
  <c r="ET322" i="9"/>
  <c r="ET306" i="9"/>
  <c r="CT268" i="9"/>
  <c r="CT284" i="9"/>
  <c r="CT300" i="9" s="1"/>
  <c r="CR265" i="9"/>
  <c r="CR281" i="9"/>
  <c r="CR297" i="9" s="1"/>
  <c r="BN258" i="9"/>
  <c r="BN274" i="9"/>
  <c r="BN290" i="9" s="1"/>
  <c r="EB322" i="9"/>
  <c r="EB306" i="9"/>
  <c r="BJ259" i="9"/>
  <c r="BJ275" i="9"/>
  <c r="BJ291" i="9" s="1"/>
  <c r="AJ278" i="9"/>
  <c r="AJ294" i="9" s="1"/>
  <c r="AJ262" i="9"/>
  <c r="EQ307" i="9"/>
  <c r="EQ323" i="9"/>
  <c r="DY325" i="9"/>
  <c r="DY309" i="9"/>
  <c r="AP261" i="9"/>
  <c r="AP277" i="9"/>
  <c r="AP293" i="9" s="1"/>
  <c r="AP258" i="9"/>
  <c r="AP274" i="9"/>
  <c r="AP290" i="9" s="1"/>
  <c r="CT280" i="9"/>
  <c r="CT296" i="9" s="1"/>
  <c r="CT264" i="9"/>
  <c r="BR275" i="9"/>
  <c r="BR291" i="9" s="1"/>
  <c r="BR259" i="9"/>
  <c r="BG261" i="9"/>
  <c r="BG277" i="9"/>
  <c r="BG293" i="9" s="1"/>
  <c r="Z259" i="9"/>
  <c r="Z275" i="9"/>
  <c r="Z291" i="9" s="1"/>
  <c r="BV275" i="9"/>
  <c r="BV291" i="9" s="1"/>
  <c r="BV259" i="9"/>
  <c r="BC277" i="9"/>
  <c r="BC293" i="9" s="1"/>
  <c r="BC261" i="9"/>
  <c r="CC275" i="9"/>
  <c r="CC291" i="9" s="1"/>
  <c r="CC259" i="9"/>
  <c r="AK258" i="2"/>
  <c r="AK273" i="2"/>
  <c r="AK288" i="2" s="1"/>
  <c r="DN276" i="9"/>
  <c r="DN292" i="9" s="1"/>
  <c r="DN260" i="9"/>
  <c r="BW275" i="9"/>
  <c r="BW291" i="9" s="1"/>
  <c r="BW259" i="9"/>
  <c r="BB278" i="9"/>
  <c r="BB294" i="9" s="1"/>
  <c r="BB262" i="9"/>
  <c r="BG274" i="9"/>
  <c r="BG290" i="9" s="1"/>
  <c r="BG258" i="9"/>
  <c r="CZ260" i="9"/>
  <c r="CZ276" i="9"/>
  <c r="CZ292" i="9" s="1"/>
  <c r="U270" i="9"/>
  <c r="U286" i="9"/>
  <c r="U302" i="9" s="1"/>
  <c r="V266" i="9"/>
  <c r="V282" i="9"/>
  <c r="V298" i="9" s="1"/>
  <c r="CD283" i="9"/>
  <c r="CD299" i="9" s="1"/>
  <c r="CD267" i="9"/>
  <c r="EE324" i="9"/>
  <c r="EE308" i="9"/>
  <c r="CM259" i="9"/>
  <c r="CM275" i="9"/>
  <c r="CM291" i="9" s="1"/>
  <c r="AN274" i="9"/>
  <c r="AN290" i="9" s="1"/>
  <c r="AN258" i="9"/>
  <c r="DO262" i="9"/>
  <c r="DO278" i="9"/>
  <c r="DO294" i="9" s="1"/>
  <c r="CM258" i="9"/>
  <c r="CM274" i="9"/>
  <c r="CM290" i="9" s="1"/>
  <c r="DZ324" i="9"/>
  <c r="DZ308" i="9"/>
  <c r="CS280" i="9"/>
  <c r="CS296" i="9" s="1"/>
  <c r="CS264" i="9"/>
  <c r="BO262" i="9"/>
  <c r="BO278" i="9"/>
  <c r="BO294" i="9" s="1"/>
  <c r="Z276" i="9"/>
  <c r="Z292" i="9" s="1"/>
  <c r="Z260" i="9"/>
  <c r="BE303" i="2"/>
  <c r="BE318" i="2"/>
  <c r="BP265" i="9"/>
  <c r="BP281" i="9"/>
  <c r="BP297" i="9" s="1"/>
  <c r="ES308" i="9"/>
  <c r="ES324" i="9"/>
  <c r="EG322" i="9"/>
  <c r="EG306" i="9"/>
  <c r="BN268" i="9"/>
  <c r="BN284" i="9"/>
  <c r="BN300" i="9" s="1"/>
  <c r="AG258" i="9"/>
  <c r="AG274" i="9"/>
  <c r="AG290" i="9" s="1"/>
  <c r="AP276" i="9"/>
  <c r="AP292" i="9" s="1"/>
  <c r="AP260" i="9"/>
  <c r="EK328" i="9"/>
  <c r="EK312" i="9"/>
  <c r="W262" i="9"/>
  <c r="W278" i="9"/>
  <c r="W294" i="9" s="1"/>
  <c r="BB275" i="9"/>
  <c r="BB291" i="9" s="1"/>
  <c r="BB259" i="9"/>
  <c r="CV282" i="9"/>
  <c r="CV298" i="9" s="1"/>
  <c r="CV266" i="9"/>
  <c r="CC267" i="9"/>
  <c r="DJ273" i="2"/>
  <c r="DJ288" i="2" s="1"/>
  <c r="DJ258" i="2"/>
  <c r="DN279" i="9"/>
  <c r="DN295" i="9" s="1"/>
  <c r="DN263" i="9"/>
  <c r="BA260" i="9"/>
  <c r="BA276" i="9"/>
  <c r="BA292" i="9" s="1"/>
  <c r="BN282" i="9"/>
  <c r="BN298" i="9" s="1"/>
  <c r="BN266" i="9"/>
  <c r="BN280" i="9"/>
  <c r="BN296" i="9" s="1"/>
  <c r="BN264" i="9"/>
  <c r="CH277" i="9"/>
  <c r="CH293" i="9" s="1"/>
  <c r="CH261" i="9"/>
  <c r="DY324" i="9"/>
  <c r="DY308" i="9"/>
  <c r="V260" i="9"/>
  <c r="V276" i="9"/>
  <c r="V292" i="9" s="1"/>
  <c r="CJ275" i="9"/>
  <c r="CJ291" i="9" s="1"/>
  <c r="CJ259" i="9"/>
  <c r="BR273" i="2"/>
  <c r="BR288" i="2" s="1"/>
  <c r="BR258" i="2"/>
  <c r="CC285" i="9"/>
  <c r="CC301" i="9" s="1"/>
  <c r="CC269" i="9"/>
  <c r="DW326" i="9"/>
  <c r="DW310" i="9"/>
  <c r="AA264" i="9"/>
  <c r="AA280" i="9"/>
  <c r="AA296" i="9" s="1"/>
  <c r="CD258" i="9"/>
  <c r="CD274" i="9"/>
  <c r="CD290" i="9" s="1"/>
  <c r="Y264" i="9"/>
  <c r="Y280" i="9"/>
  <c r="Y296" i="9" s="1"/>
  <c r="CR273" i="2"/>
  <c r="CR288" i="2" s="1"/>
  <c r="DL264" i="9"/>
  <c r="DL280" i="9"/>
  <c r="DL296" i="9" s="1"/>
  <c r="EM310" i="9"/>
  <c r="EM326" i="9"/>
  <c r="AD260" i="9"/>
  <c r="AD276" i="9"/>
  <c r="AD292" i="9" s="1"/>
  <c r="DW327" i="9"/>
  <c r="DW311" i="9"/>
  <c r="AZ260" i="9"/>
  <c r="DJ283" i="9"/>
  <c r="DJ299" i="9" s="1"/>
  <c r="DJ331" i="9" s="1"/>
  <c r="AM275" i="9"/>
  <c r="AM291" i="9" s="1"/>
  <c r="AM323" i="9" s="1"/>
  <c r="BS275" i="9"/>
  <c r="BS291" i="9" s="1"/>
  <c r="BQ273" i="2"/>
  <c r="BQ288" i="2" s="1"/>
  <c r="BQ318" i="2" s="1"/>
  <c r="AZ265" i="9"/>
  <c r="AZ281" i="9"/>
  <c r="AZ297" i="9" s="1"/>
  <c r="CN258" i="9"/>
  <c r="CN274" i="9"/>
  <c r="CN290" i="9" s="1"/>
  <c r="BB261" i="9"/>
  <c r="BB277" i="9"/>
  <c r="BB293" i="9" s="1"/>
  <c r="DV334" i="9"/>
  <c r="DV318" i="9"/>
  <c r="BA274" i="9"/>
  <c r="BA290" i="9" s="1"/>
  <c r="BA258" i="9"/>
  <c r="U276" i="9"/>
  <c r="U292" i="9" s="1"/>
  <c r="U260" i="9"/>
  <c r="AB262" i="9"/>
  <c r="AB278" i="9"/>
  <c r="AB294" i="9" s="1"/>
  <c r="BM258" i="2"/>
  <c r="BM273" i="2"/>
  <c r="BM288" i="2" s="1"/>
  <c r="DW330" i="9"/>
  <c r="DW314" i="9"/>
  <c r="BH260" i="9"/>
  <c r="Z258" i="9"/>
  <c r="AY280" i="9"/>
  <c r="AY296" i="9" s="1"/>
  <c r="EB328" i="9"/>
  <c r="EB312" i="9"/>
  <c r="BC273" i="2"/>
  <c r="BC288" i="2" s="1"/>
  <c r="BC258" i="2"/>
  <c r="U285" i="9"/>
  <c r="U301" i="9" s="1"/>
  <c r="U269" i="9"/>
  <c r="EN331" i="9"/>
  <c r="EN315" i="9"/>
  <c r="DH269" i="9"/>
  <c r="DH285" i="9"/>
  <c r="DH301" i="9" s="1"/>
  <c r="V258" i="9"/>
  <c r="V274" i="9"/>
  <c r="V290" i="9" s="1"/>
  <c r="BR280" i="9"/>
  <c r="BR296" i="9" s="1"/>
  <c r="BR264" i="9"/>
  <c r="CW264" i="9"/>
  <c r="CW280" i="9"/>
  <c r="CW296" i="9" s="1"/>
  <c r="DH259" i="9"/>
  <c r="DY326" i="9"/>
  <c r="DY310" i="9"/>
  <c r="AK281" i="9"/>
  <c r="AK297" i="9" s="1"/>
  <c r="Y265" i="9"/>
  <c r="Y281" i="9"/>
  <c r="Y297" i="9" s="1"/>
  <c r="CF261" i="9"/>
  <c r="CF277" i="9"/>
  <c r="CF293" i="9" s="1"/>
  <c r="EM322" i="9"/>
  <c r="EM306" i="9"/>
  <c r="AJ276" i="9"/>
  <c r="AJ292" i="9" s="1"/>
  <c r="AJ260" i="9"/>
  <c r="BC263" i="9"/>
  <c r="CJ278" i="9"/>
  <c r="CJ294" i="9" s="1"/>
  <c r="CJ262" i="9"/>
  <c r="Y273" i="2"/>
  <c r="Y288" i="2" s="1"/>
  <c r="Y318" i="2" s="1"/>
  <c r="BI260" i="9"/>
  <c r="EL308" i="9"/>
  <c r="EL324" i="9"/>
  <c r="AS258" i="9"/>
  <c r="AS274" i="9"/>
  <c r="AS290" i="9" s="1"/>
  <c r="CG265" i="9"/>
  <c r="CG281" i="9"/>
  <c r="CG297" i="9" s="1"/>
  <c r="AM261" i="9"/>
  <c r="AM277" i="9"/>
  <c r="AM293" i="9" s="1"/>
  <c r="CC261" i="9"/>
  <c r="AK261" i="9"/>
  <c r="W274" i="9"/>
  <c r="W290" i="9" s="1"/>
  <c r="W258" i="9"/>
  <c r="DY311" i="9"/>
  <c r="DY327" i="9"/>
  <c r="EO324" i="9"/>
  <c r="EO308" i="9"/>
  <c r="DS258" i="9"/>
  <c r="CQ273" i="2"/>
  <c r="CQ288" i="2" s="1"/>
  <c r="CQ258" i="2"/>
  <c r="U264" i="9"/>
  <c r="CT262" i="9"/>
  <c r="AK278" i="9"/>
  <c r="AK294" i="9" s="1"/>
  <c r="AK310" i="9" s="1"/>
  <c r="AP303" i="2"/>
  <c r="AP318" i="2"/>
  <c r="AP381" i="2" s="1"/>
  <c r="AM280" i="9"/>
  <c r="AM296" i="9" s="1"/>
  <c r="AM264" i="9"/>
  <c r="Z263" i="9"/>
  <c r="Z279" i="9"/>
  <c r="Z295" i="9" s="1"/>
  <c r="ES325" i="9"/>
  <c r="ES309" i="9"/>
  <c r="W275" i="9"/>
  <c r="W291" i="9" s="1"/>
  <c r="W259" i="9"/>
  <c r="AN278" i="9"/>
  <c r="AN294" i="9" s="1"/>
  <c r="AN262" i="9"/>
  <c r="ED307" i="9"/>
  <c r="ED323" i="9"/>
  <c r="AO274" i="9"/>
  <c r="AO290" i="9" s="1"/>
  <c r="AO258" i="9"/>
  <c r="X279" i="9"/>
  <c r="X295" i="9" s="1"/>
  <c r="X263" i="9"/>
  <c r="CV260" i="9"/>
  <c r="CV276" i="9"/>
  <c r="CV292" i="9" s="1"/>
  <c r="BS278" i="9"/>
  <c r="BS294" i="9" s="1"/>
  <c r="BS262" i="9"/>
  <c r="EL314" i="9"/>
  <c r="EL330" i="9"/>
  <c r="DY331" i="9"/>
  <c r="DY315" i="9"/>
  <c r="DW332" i="9"/>
  <c r="DW316" i="9"/>
  <c r="BE278" i="9"/>
  <c r="BE294" i="9" s="1"/>
  <c r="BE262" i="9"/>
  <c r="W268" i="9"/>
  <c r="W284" i="9"/>
  <c r="W300" i="9" s="1"/>
  <c r="AA279" i="9"/>
  <c r="AA295" i="9" s="1"/>
  <c r="AA263" i="9"/>
  <c r="U281" i="9"/>
  <c r="U297" i="9" s="1"/>
  <c r="U265" i="9"/>
  <c r="AY258" i="9"/>
  <c r="AY274" i="9"/>
  <c r="AY290" i="9" s="1"/>
  <c r="DR259" i="9"/>
  <c r="DR275" i="9"/>
  <c r="DR291" i="9" s="1"/>
  <c r="BN262" i="9"/>
  <c r="BN278" i="9"/>
  <c r="BN294" i="9" s="1"/>
  <c r="AM282" i="9"/>
  <c r="AM298" i="9" s="1"/>
  <c r="AM266" i="9"/>
  <c r="CX275" i="9"/>
  <c r="CX291" i="9" s="1"/>
  <c r="CX259" i="9"/>
  <c r="EA313" i="9"/>
  <c r="EA329" i="9"/>
  <c r="DV325" i="9"/>
  <c r="DV309" i="9"/>
  <c r="BE277" i="9"/>
  <c r="BE293" i="9" s="1"/>
  <c r="BE261" i="9"/>
  <c r="DV326" i="9"/>
  <c r="DV310" i="9"/>
  <c r="AL264" i="9"/>
  <c r="AL280" i="9"/>
  <c r="AL296" i="9" s="1"/>
  <c r="AN275" i="9"/>
  <c r="AN291" i="9" s="1"/>
  <c r="AN259" i="9"/>
  <c r="AC261" i="9"/>
  <c r="AC277" i="9"/>
  <c r="AC293" i="9" s="1"/>
  <c r="CK259" i="9"/>
  <c r="CK275" i="9"/>
  <c r="CK291" i="9" s="1"/>
  <c r="ED326" i="9"/>
  <c r="ED310" i="9"/>
  <c r="DK261" i="9"/>
  <c r="DK277" i="9"/>
  <c r="DK293" i="9" s="1"/>
  <c r="DH277" i="9"/>
  <c r="DH293" i="9" s="1"/>
  <c r="DH261" i="9"/>
  <c r="U275" i="9"/>
  <c r="U291" i="9" s="1"/>
  <c r="U259" i="9"/>
  <c r="EP311" i="9"/>
  <c r="EP327" i="9"/>
  <c r="BO273" i="2"/>
  <c r="BO288" i="2" s="1"/>
  <c r="BO258" i="2"/>
  <c r="AJ267" i="9"/>
  <c r="AJ283" i="9"/>
  <c r="AJ299" i="9" s="1"/>
  <c r="CY260" i="9"/>
  <c r="CY276" i="9"/>
  <c r="CY292" i="9" s="1"/>
  <c r="AS275" i="9"/>
  <c r="AS291" i="9" s="1"/>
  <c r="AS259" i="9"/>
  <c r="CF262" i="9"/>
  <c r="CF278" i="9"/>
  <c r="CF294" i="9" s="1"/>
  <c r="CK258" i="9"/>
  <c r="CK274" i="9"/>
  <c r="CK290" i="9" s="1"/>
  <c r="EP323" i="9"/>
  <c r="EP307" i="9"/>
  <c r="BN277" i="9"/>
  <c r="BN293" i="9" s="1"/>
  <c r="BN261" i="9"/>
  <c r="CS266" i="9"/>
  <c r="CS282" i="9"/>
  <c r="CS298" i="9" s="1"/>
  <c r="BO267" i="9"/>
  <c r="BO283" i="9"/>
  <c r="BO299" i="9" s="1"/>
  <c r="CS279" i="9"/>
  <c r="CS295" i="9" s="1"/>
  <c r="CS263" i="9"/>
  <c r="BI259" i="9"/>
  <c r="BI275" i="9"/>
  <c r="BI291" i="9" s="1"/>
  <c r="AK268" i="9"/>
  <c r="AK284" i="9"/>
  <c r="AK300" i="9" s="1"/>
  <c r="DK258" i="9"/>
  <c r="DK274" i="9"/>
  <c r="DK290" i="9" s="1"/>
  <c r="EC306" i="9"/>
  <c r="EC322" i="9"/>
  <c r="CZ278" i="9"/>
  <c r="CZ294" i="9" s="1"/>
  <c r="CZ262" i="9"/>
  <c r="EO309" i="9"/>
  <c r="EO325" i="9"/>
  <c r="Y279" i="9"/>
  <c r="Y295" i="9" s="1"/>
  <c r="Y263" i="9"/>
  <c r="EB324" i="9"/>
  <c r="EB308" i="9"/>
  <c r="DH262" i="9"/>
  <c r="DH278" i="9"/>
  <c r="DH294" i="9" s="1"/>
  <c r="BB267" i="9"/>
  <c r="BB283" i="9"/>
  <c r="BB299" i="9" s="1"/>
  <c r="CE265" i="9"/>
  <c r="CE281" i="9"/>
  <c r="CE297" i="9" s="1"/>
  <c r="EK322" i="9"/>
  <c r="EK306" i="9"/>
  <c r="EP329" i="9"/>
  <c r="EP313" i="9"/>
  <c r="BU258" i="9"/>
  <c r="BU274" i="9"/>
  <c r="BU290" i="9" s="1"/>
  <c r="CR268" i="9"/>
  <c r="CR284" i="9"/>
  <c r="CR300" i="9" s="1"/>
  <c r="EA326" i="9"/>
  <c r="EA310" i="9"/>
  <c r="BE260" i="9"/>
  <c r="BE276" i="9"/>
  <c r="BE292" i="9" s="1"/>
  <c r="AL262" i="9"/>
  <c r="AL278" i="9"/>
  <c r="AL294" i="9" s="1"/>
  <c r="X260" i="9"/>
  <c r="X276" i="9"/>
  <c r="X292" i="9" s="1"/>
  <c r="BQ259" i="9"/>
  <c r="BQ275" i="9"/>
  <c r="BQ291" i="9" s="1"/>
  <c r="CF258" i="2"/>
  <c r="CF273" i="2"/>
  <c r="CF288" i="2" s="1"/>
  <c r="DW325" i="9"/>
  <c r="DW309" i="9"/>
  <c r="BP260" i="9"/>
  <c r="BP276" i="9"/>
  <c r="BP292" i="9" s="1"/>
  <c r="DG282" i="9"/>
  <c r="DG298" i="9" s="1"/>
  <c r="DG266" i="9"/>
  <c r="EH322" i="9"/>
  <c r="EH306" i="9"/>
  <c r="BD277" i="9"/>
  <c r="BD293" i="9" s="1"/>
  <c r="BD261" i="9"/>
  <c r="EA324" i="9"/>
  <c r="EA308" i="9"/>
  <c r="DJ275" i="9"/>
  <c r="DJ291" i="9" s="1"/>
  <c r="CC282" i="9"/>
  <c r="CC298" i="9" s="1"/>
  <c r="DI258" i="2"/>
  <c r="DI273" i="2"/>
  <c r="DI288" i="2" s="1"/>
  <c r="DG285" i="9"/>
  <c r="DG301" i="9" s="1"/>
  <c r="DG269" i="9"/>
  <c r="CL277" i="9"/>
  <c r="CL293" i="9" s="1"/>
  <c r="CL261" i="9"/>
  <c r="BW276" i="9"/>
  <c r="BW292" i="9" s="1"/>
  <c r="EO314" i="9"/>
  <c r="EO330" i="9"/>
  <c r="DM264" i="9"/>
  <c r="DM280" i="9"/>
  <c r="DM296" i="9" s="1"/>
  <c r="CS285" i="9"/>
  <c r="CS301" i="9" s="1"/>
  <c r="CS269" i="9"/>
  <c r="DZ312" i="9"/>
  <c r="DZ328" i="9"/>
  <c r="DK264" i="9"/>
  <c r="DK280" i="9"/>
  <c r="DK296" i="9" s="1"/>
  <c r="BD264" i="9"/>
  <c r="BD280" i="9"/>
  <c r="BD296" i="9" s="1"/>
  <c r="DW331" i="9"/>
  <c r="DW315" i="9"/>
  <c r="CL260" i="9"/>
  <c r="CL276" i="9"/>
  <c r="CL292" i="9" s="1"/>
  <c r="DW333" i="9"/>
  <c r="DW317" i="9"/>
  <c r="DZ314" i="9"/>
  <c r="DZ330" i="9"/>
  <c r="V275" i="9"/>
  <c r="V291" i="9" s="1"/>
  <c r="V259" i="9"/>
  <c r="BE259" i="9"/>
  <c r="CS265" i="9"/>
  <c r="CS281" i="9"/>
  <c r="CS297" i="9" s="1"/>
  <c r="DR274" i="9"/>
  <c r="DR290" i="9" s="1"/>
  <c r="DR258" i="9"/>
  <c r="BC265" i="9"/>
  <c r="BC281" i="9"/>
  <c r="BC297" i="9" s="1"/>
  <c r="X261" i="9"/>
  <c r="X277" i="9"/>
  <c r="X293" i="9" s="1"/>
  <c r="AL274" i="9"/>
  <c r="AL290" i="9" s="1"/>
  <c r="AL258" i="9"/>
  <c r="AY276" i="9"/>
  <c r="AY292" i="9" s="1"/>
  <c r="AY260" i="9"/>
  <c r="AX273" i="2"/>
  <c r="AX288" i="2" s="1"/>
  <c r="AX258" i="2"/>
  <c r="CL258" i="9"/>
  <c r="CL274" i="9"/>
  <c r="CL290" i="9" s="1"/>
  <c r="EN328" i="9"/>
  <c r="EN312" i="9"/>
  <c r="CW263" i="9"/>
  <c r="CW279" i="9"/>
  <c r="CW295" i="9" s="1"/>
  <c r="EQ325" i="9"/>
  <c r="EQ309" i="9"/>
  <c r="AL275" i="9"/>
  <c r="AL291" i="9" s="1"/>
  <c r="AL259" i="9"/>
  <c r="DW329" i="9"/>
  <c r="DW313" i="9"/>
  <c r="BS274" i="9"/>
  <c r="BS290" i="9" s="1"/>
  <c r="BS258" i="9"/>
  <c r="BB279" i="9"/>
  <c r="BB295" i="9" s="1"/>
  <c r="BB263" i="9"/>
  <c r="BC276" i="9"/>
  <c r="BC292" i="9" s="1"/>
  <c r="BC260" i="9"/>
  <c r="DZ327" i="9"/>
  <c r="DZ311" i="9"/>
  <c r="AY273" i="2"/>
  <c r="AY288" i="2" s="1"/>
  <c r="AY258" i="2"/>
  <c r="EA328" i="9"/>
  <c r="EA312" i="9"/>
  <c r="DI277" i="9"/>
  <c r="DI293" i="9" s="1"/>
  <c r="DI261" i="9"/>
  <c r="CF274" i="9"/>
  <c r="CF290" i="9" s="1"/>
  <c r="CF258" i="9"/>
  <c r="DM262" i="9"/>
  <c r="DM278" i="9"/>
  <c r="DM294" i="9" s="1"/>
  <c r="AL268" i="9"/>
  <c r="AL284" i="9"/>
  <c r="AL300" i="9" s="1"/>
  <c r="CX279" i="9"/>
  <c r="CX295" i="9" s="1"/>
  <c r="CX263" i="9"/>
  <c r="EQ326" i="9"/>
  <c r="EQ310" i="9"/>
  <c r="DG265" i="9"/>
  <c r="DG281" i="9"/>
  <c r="DG297" i="9" s="1"/>
  <c r="DG274" i="9"/>
  <c r="DG290" i="9" s="1"/>
  <c r="DG258" i="9"/>
  <c r="DC259" i="9"/>
  <c r="DC275" i="9"/>
  <c r="DC291" i="9" s="1"/>
  <c r="DG262" i="9"/>
  <c r="DG278" i="9"/>
  <c r="DG294" i="9" s="1"/>
  <c r="DW306" i="9"/>
  <c r="DW322" i="9"/>
  <c r="AP259" i="9"/>
  <c r="AP275" i="9"/>
  <c r="AP291" i="9" s="1"/>
  <c r="EK308" i="9"/>
  <c r="EK324" i="9"/>
  <c r="DX316" i="9"/>
  <c r="DX332" i="9"/>
  <c r="DX312" i="9"/>
  <c r="DX328" i="9"/>
  <c r="BE258" i="9"/>
  <c r="BE274" i="9"/>
  <c r="BE290" i="9" s="1"/>
  <c r="Z258" i="2"/>
  <c r="BA280" i="9"/>
  <c r="BA296" i="9" s="1"/>
  <c r="BA264" i="9"/>
  <c r="BC259" i="9"/>
  <c r="BC275" i="9"/>
  <c r="BC291" i="9" s="1"/>
  <c r="AO259" i="9"/>
  <c r="AO275" i="9"/>
  <c r="AO291" i="9" s="1"/>
  <c r="V261" i="9"/>
  <c r="V277" i="9"/>
  <c r="V293" i="9" s="1"/>
  <c r="EK316" i="9"/>
  <c r="EK332" i="9"/>
  <c r="CD273" i="2"/>
  <c r="CD288" i="2" s="1"/>
  <c r="CD258" i="2"/>
  <c r="BU260" i="9"/>
  <c r="BU276" i="9"/>
  <c r="BU292" i="9" s="1"/>
  <c r="DA275" i="9"/>
  <c r="DA291" i="9" s="1"/>
  <c r="DA259" i="9"/>
  <c r="DJ262" i="9"/>
  <c r="DJ278" i="9"/>
  <c r="DJ294" i="9" s="1"/>
  <c r="BV260" i="9"/>
  <c r="BV276" i="9"/>
  <c r="BV292" i="9" s="1"/>
  <c r="CR277" i="9"/>
  <c r="CR293" i="9" s="1"/>
  <c r="CR261" i="9"/>
  <c r="AY270" i="9"/>
  <c r="AY286" i="9"/>
  <c r="AY302" i="9" s="1"/>
  <c r="EL312" i="9"/>
  <c r="EL328" i="9"/>
  <c r="V267" i="9"/>
  <c r="V283" i="9"/>
  <c r="V299" i="9" s="1"/>
  <c r="CD263" i="9"/>
  <c r="CD279" i="9"/>
  <c r="CD295" i="9" s="1"/>
  <c r="BX259" i="9"/>
  <c r="BX275" i="9"/>
  <c r="BX291" i="9" s="1"/>
  <c r="BO268" i="9"/>
  <c r="BO284" i="9"/>
  <c r="BO300" i="9" s="1"/>
  <c r="BR274" i="9"/>
  <c r="BR290" i="9" s="1"/>
  <c r="BR258" i="9"/>
  <c r="DK263" i="9"/>
  <c r="DK279" i="9"/>
  <c r="DK295" i="9" s="1"/>
  <c r="V264" i="9"/>
  <c r="V280" i="9"/>
  <c r="V296" i="9" s="1"/>
  <c r="EF324" i="9"/>
  <c r="EF308" i="9"/>
  <c r="ET325" i="9"/>
  <c r="ET309" i="9"/>
  <c r="CH260" i="9"/>
  <c r="CH276" i="9"/>
  <c r="CH292" i="9" s="1"/>
  <c r="CF267" i="9"/>
  <c r="CF283" i="9"/>
  <c r="CF299" i="9" s="1"/>
  <c r="W281" i="9"/>
  <c r="W297" i="9" s="1"/>
  <c r="W265" i="9"/>
  <c r="EG323" i="9"/>
  <c r="EG307" i="9"/>
  <c r="CC263" i="9"/>
  <c r="CC279" i="9"/>
  <c r="CC295" i="9" s="1"/>
  <c r="CY258" i="9"/>
  <c r="CY274" i="9"/>
  <c r="CY290" i="9" s="1"/>
  <c r="DG268" i="9"/>
  <c r="DG284" i="9"/>
  <c r="DG300" i="9" s="1"/>
  <c r="BK274" i="9"/>
  <c r="BK290" i="9" s="1"/>
  <c r="BK258" i="9"/>
  <c r="AA260" i="9"/>
  <c r="AA276" i="9"/>
  <c r="AA292" i="9" s="1"/>
  <c r="DI278" i="9"/>
  <c r="DI294" i="9" s="1"/>
  <c r="DI262" i="9"/>
  <c r="CU260" i="9"/>
  <c r="CU276" i="9"/>
  <c r="CU292" i="9" s="1"/>
  <c r="ET308" i="9"/>
  <c r="ET324" i="9"/>
  <c r="CG282" i="9"/>
  <c r="CG298" i="9" s="1"/>
  <c r="CG266" i="9"/>
  <c r="DI279" i="9"/>
  <c r="DI295" i="9" s="1"/>
  <c r="DI263" i="9"/>
  <c r="BB273" i="2"/>
  <c r="BB288" i="2" s="1"/>
  <c r="BB258" i="2"/>
  <c r="ER311" i="9"/>
  <c r="ER327" i="9"/>
  <c r="AB263" i="9"/>
  <c r="AB279" i="9"/>
  <c r="AB295" i="9" s="1"/>
  <c r="DI260" i="9"/>
  <c r="DI276" i="9"/>
  <c r="DI292" i="9" s="1"/>
  <c r="AJ266" i="9"/>
  <c r="AJ282" i="9"/>
  <c r="AJ298" i="9" s="1"/>
  <c r="DJ265" i="9"/>
  <c r="DJ281" i="9"/>
  <c r="DJ297" i="9" s="1"/>
  <c r="CR280" i="9"/>
  <c r="CR296" i="9" s="1"/>
  <c r="CR264" i="9"/>
  <c r="Z277" i="9"/>
  <c r="Z293" i="9" s="1"/>
  <c r="Z261" i="9"/>
  <c r="BO276" i="9"/>
  <c r="BO292" i="9" s="1"/>
  <c r="BO260" i="9"/>
  <c r="CY259" i="9"/>
  <c r="CY323" i="9" s="1"/>
  <c r="CY275" i="9"/>
  <c r="CY291" i="9" s="1"/>
  <c r="CG273" i="2"/>
  <c r="CG288" i="2" s="1"/>
  <c r="CG258" i="2"/>
  <c r="BN273" i="2"/>
  <c r="BN288" i="2" s="1"/>
  <c r="BN303" i="2" s="1"/>
  <c r="AD277" i="9"/>
  <c r="AD293" i="9" s="1"/>
  <c r="AD261" i="9"/>
  <c r="DW324" i="9"/>
  <c r="DW308" i="9"/>
  <c r="DW323" i="9"/>
  <c r="DW307" i="9"/>
  <c r="AZ274" i="9"/>
  <c r="AZ290" i="9" s="1"/>
  <c r="AZ258" i="9"/>
  <c r="BP273" i="2"/>
  <c r="BP288" i="2" s="1"/>
  <c r="EP312" i="9"/>
  <c r="EP328" i="9"/>
  <c r="DP276" i="9"/>
  <c r="DP292" i="9" s="1"/>
  <c r="DP260" i="9"/>
  <c r="AP280" i="9"/>
  <c r="AP296" i="9" s="1"/>
  <c r="AP312" i="9" s="1"/>
  <c r="CX280" i="9"/>
  <c r="CX296" i="9" s="1"/>
  <c r="CX312" i="9" s="1"/>
  <c r="BG260" i="9"/>
  <c r="EO306" i="9"/>
  <c r="EO322" i="9"/>
  <c r="DH265" i="9"/>
  <c r="DH281" i="9"/>
  <c r="DH297" i="9" s="1"/>
  <c r="BY274" i="9"/>
  <c r="BY290" i="9" s="1"/>
  <c r="BY258" i="9"/>
  <c r="CV265" i="9"/>
  <c r="CV281" i="9"/>
  <c r="CV297" i="9" s="1"/>
  <c r="CU261" i="9"/>
  <c r="CU277" i="9"/>
  <c r="CU293" i="9" s="1"/>
  <c r="BP274" i="9"/>
  <c r="BP290" i="9" s="1"/>
  <c r="BP258" i="9"/>
  <c r="BN260" i="9"/>
  <c r="BN276" i="9"/>
  <c r="BN292" i="9" s="1"/>
  <c r="CW278" i="9"/>
  <c r="CW294" i="9" s="1"/>
  <c r="BF262" i="9"/>
  <c r="BF278" i="9"/>
  <c r="BF294" i="9" s="1"/>
  <c r="CB258" i="2"/>
  <c r="CB273" i="2"/>
  <c r="CB288" i="2" s="1"/>
  <c r="DW328" i="9"/>
  <c r="DW312" i="9"/>
  <c r="EL315" i="9"/>
  <c r="EL331" i="9"/>
  <c r="DJ276" i="9"/>
  <c r="DJ292" i="9" s="1"/>
  <c r="BH258" i="9"/>
  <c r="BH274" i="9"/>
  <c r="BH290" i="9" s="1"/>
  <c r="AL267" i="9"/>
  <c r="AL283" i="9"/>
  <c r="AL299" i="9" s="1"/>
  <c r="BB282" i="9"/>
  <c r="BB298" i="9" s="1"/>
  <c r="BB266" i="9"/>
  <c r="BP267" i="9"/>
  <c r="BP283" i="9"/>
  <c r="BP299" i="9" s="1"/>
  <c r="BB280" i="9"/>
  <c r="BB296" i="9" s="1"/>
  <c r="BB264" i="9"/>
  <c r="AO263" i="9"/>
  <c r="AO279" i="9"/>
  <c r="AO295" i="9" s="1"/>
  <c r="EL322" i="9"/>
  <c r="EL306" i="9"/>
  <c r="CT275" i="9"/>
  <c r="CT291" i="9" s="1"/>
  <c r="CT259" i="9"/>
  <c r="CV278" i="9"/>
  <c r="CV294" i="9" s="1"/>
  <c r="CV262" i="9"/>
  <c r="BD281" i="9"/>
  <c r="BD297" i="9" s="1"/>
  <c r="BD265" i="9"/>
  <c r="EF322" i="9"/>
  <c r="EF306" i="9"/>
  <c r="BQ263" i="9"/>
  <c r="BQ279" i="9"/>
  <c r="BQ295" i="9" s="1"/>
  <c r="BR276" i="9"/>
  <c r="BR292" i="9" s="1"/>
  <c r="BR260" i="9"/>
  <c r="DN277" i="9"/>
  <c r="DN293" i="9" s="1"/>
  <c r="DN261" i="9"/>
  <c r="BP277" i="9"/>
  <c r="BP293" i="9" s="1"/>
  <c r="BP261" i="9"/>
  <c r="EN324" i="9"/>
  <c r="EN308" i="9"/>
  <c r="EQ311" i="9"/>
  <c r="EQ327" i="9"/>
  <c r="BT262" i="9"/>
  <c r="BT278" i="9"/>
  <c r="BT294" i="9" s="1"/>
  <c r="EN326" i="9"/>
  <c r="EN310" i="9"/>
  <c r="BT263" i="9"/>
  <c r="BT279" i="9"/>
  <c r="BT295" i="9" s="1"/>
  <c r="EB309" i="9"/>
  <c r="EB325" i="9"/>
  <c r="CC274" i="9"/>
  <c r="CC290" i="9" s="1"/>
  <c r="CC258" i="9"/>
  <c r="BY259" i="9"/>
  <c r="BY275" i="9"/>
  <c r="BY291" i="9" s="1"/>
  <c r="CC262" i="9"/>
  <c r="CC278" i="9"/>
  <c r="CC294" i="9" s="1"/>
  <c r="BQ266" i="9"/>
  <c r="BQ282" i="9"/>
  <c r="BQ298" i="9" s="1"/>
  <c r="AA259" i="9"/>
  <c r="AA275" i="9"/>
  <c r="AA291" i="9" s="1"/>
  <c r="EC326" i="9"/>
  <c r="EC310" i="9"/>
  <c r="BT277" i="9"/>
  <c r="BT293" i="9" s="1"/>
  <c r="BT261" i="9"/>
  <c r="CX274" i="9"/>
  <c r="CX290" i="9" s="1"/>
  <c r="CX258" i="9"/>
  <c r="W264" i="9"/>
  <c r="W280" i="9"/>
  <c r="W296" i="9" s="1"/>
  <c r="CV275" i="9"/>
  <c r="CV291" i="9" s="1"/>
  <c r="CV259" i="9"/>
  <c r="AR277" i="9"/>
  <c r="AR293" i="9" s="1"/>
  <c r="AR261" i="9"/>
  <c r="CW275" i="9"/>
  <c r="CW291" i="9" s="1"/>
  <c r="CW259" i="9"/>
  <c r="EK327" i="9"/>
  <c r="EK311" i="9"/>
  <c r="BG275" i="9"/>
  <c r="BG291" i="9" s="1"/>
  <c r="BG259" i="9"/>
  <c r="EK318" i="9"/>
  <c r="EK334" i="9"/>
  <c r="CR275" i="9"/>
  <c r="CR291" i="9" s="1"/>
  <c r="CR259" i="9"/>
  <c r="EU307" i="9"/>
  <c r="EU323" i="9"/>
  <c r="V273" i="2"/>
  <c r="V288" i="2" s="1"/>
  <c r="V258" i="2"/>
  <c r="AY283" i="9"/>
  <c r="AY299" i="9" s="1"/>
  <c r="AY267" i="9"/>
  <c r="AQ260" i="9"/>
  <c r="AQ276" i="9"/>
  <c r="AQ292" i="9" s="1"/>
  <c r="AC260" i="9"/>
  <c r="AC276" i="9"/>
  <c r="AC292" i="9" s="1"/>
  <c r="DV311" i="9"/>
  <c r="DV327" i="9"/>
  <c r="AJ277" i="9"/>
  <c r="AJ293" i="9" s="1"/>
  <c r="AJ261" i="9"/>
  <c r="EU308" i="9"/>
  <c r="EU324" i="9"/>
  <c r="AZ279" i="9"/>
  <c r="AZ295" i="9" s="1"/>
  <c r="AZ263" i="9"/>
  <c r="AE259" i="9"/>
  <c r="AE275" i="9"/>
  <c r="AE291" i="9" s="1"/>
  <c r="CS284" i="9"/>
  <c r="CS300" i="9" s="1"/>
  <c r="CS268" i="9"/>
  <c r="EO307" i="9"/>
  <c r="EO323" i="9"/>
  <c r="BC258" i="9"/>
  <c r="BC274" i="9"/>
  <c r="BC290" i="9" s="1"/>
  <c r="BG262" i="9"/>
  <c r="BG278" i="9"/>
  <c r="BG294" i="9" s="1"/>
  <c r="BI274" i="9"/>
  <c r="BI290" i="9" s="1"/>
  <c r="BI258" i="9"/>
  <c r="BR263" i="9"/>
  <c r="BR279" i="9"/>
  <c r="BR295" i="9" s="1"/>
  <c r="AZ262" i="9"/>
  <c r="AZ278" i="9"/>
  <c r="AZ294" i="9" s="1"/>
  <c r="CW260" i="9"/>
  <c r="CW276" i="9"/>
  <c r="CW292" i="9" s="1"/>
  <c r="BA281" i="9"/>
  <c r="BA297" i="9" s="1"/>
  <c r="BA265" i="9"/>
  <c r="AJ279" i="9"/>
  <c r="AJ295" i="9" s="1"/>
  <c r="AJ263" i="9"/>
  <c r="AB274" i="9"/>
  <c r="AB290" i="9" s="1"/>
  <c r="AB258" i="9"/>
  <c r="AJ268" i="9"/>
  <c r="AJ284" i="9"/>
  <c r="AJ300" i="9" s="1"/>
  <c r="EC309" i="9"/>
  <c r="EC325" i="9"/>
  <c r="BZ258" i="9"/>
  <c r="BZ274" i="9"/>
  <c r="BZ290" i="9" s="1"/>
  <c r="CI260" i="9"/>
  <c r="CI276" i="9"/>
  <c r="CI292" i="9" s="1"/>
  <c r="BP278" i="9"/>
  <c r="BP294" i="9" s="1"/>
  <c r="BP262" i="9"/>
  <c r="BB276" i="9"/>
  <c r="BB292" i="9" s="1"/>
  <c r="BB260" i="9"/>
  <c r="EC307" i="9"/>
  <c r="EC323" i="9"/>
  <c r="ED308" i="9"/>
  <c r="ED324" i="9"/>
  <c r="CT279" i="9"/>
  <c r="CT295" i="9" s="1"/>
  <c r="CT263" i="9"/>
  <c r="AM258" i="2"/>
  <c r="AM273" i="2"/>
  <c r="AM288" i="2" s="1"/>
  <c r="EK325" i="9"/>
  <c r="EK309" i="9"/>
  <c r="EP306" i="9"/>
  <c r="EP322" i="9"/>
  <c r="U266" i="9"/>
  <c r="U282" i="9"/>
  <c r="U298" i="9" s="1"/>
  <c r="EQ308" i="9"/>
  <c r="EQ324" i="9"/>
  <c r="AM281" i="9"/>
  <c r="AM297" i="9" s="1"/>
  <c r="AM265" i="9"/>
  <c r="AQ275" i="9"/>
  <c r="AQ291" i="9" s="1"/>
  <c r="AQ259" i="9"/>
  <c r="EL327" i="9"/>
  <c r="EL311" i="9"/>
  <c r="DK273" i="2"/>
  <c r="DK288" i="2" s="1"/>
  <c r="DK258" i="2"/>
  <c r="CT277" i="9"/>
  <c r="CT293" i="9" s="1"/>
  <c r="V285" i="9"/>
  <c r="V301" i="9" s="1"/>
  <c r="V269" i="9"/>
  <c r="AK258" i="9"/>
  <c r="AK274" i="9"/>
  <c r="AK290" i="9" s="1"/>
  <c r="CG264" i="9"/>
  <c r="CG280" i="9"/>
  <c r="CG296" i="9" s="1"/>
  <c r="BU259" i="9"/>
  <c r="AO264" i="9"/>
  <c r="AO280" i="9"/>
  <c r="AO296" i="9" s="1"/>
  <c r="EM309" i="9"/>
  <c r="EM325" i="9"/>
  <c r="DJ274" i="9"/>
  <c r="DJ290" i="9" s="1"/>
  <c r="EK314" i="9"/>
  <c r="EK330" i="9"/>
  <c r="CS259" i="9"/>
  <c r="CS275" i="9"/>
  <c r="CS291" i="9" s="1"/>
  <c r="DL261" i="9"/>
  <c r="BO281" i="9"/>
  <c r="BO297" i="9" s="1"/>
  <c r="BO265" i="9"/>
  <c r="AF258" i="9"/>
  <c r="AF274" i="9"/>
  <c r="AF290" i="9" s="1"/>
  <c r="DK265" i="9"/>
  <c r="DK281" i="9"/>
  <c r="DK297" i="9" s="1"/>
  <c r="BQ277" i="9"/>
  <c r="BQ293" i="9" s="1"/>
  <c r="BQ261" i="9"/>
  <c r="EK307" i="9"/>
  <c r="EK323" i="9"/>
  <c r="CC260" i="9"/>
  <c r="CC276" i="9"/>
  <c r="CC292" i="9" s="1"/>
  <c r="DN278" i="9"/>
  <c r="DN294" i="9" s="1"/>
  <c r="DN262" i="9"/>
  <c r="DF258" i="2"/>
  <c r="DF273" i="2"/>
  <c r="DF288" i="2" s="1"/>
  <c r="CE258" i="2"/>
  <c r="EP325" i="9"/>
  <c r="EP309" i="9"/>
  <c r="AZ280" i="9"/>
  <c r="AZ296" i="9" s="1"/>
  <c r="BW258" i="9"/>
  <c r="BW274" i="9"/>
  <c r="BW290" i="9" s="1"/>
  <c r="CW374" i="9"/>
  <c r="CW407" i="9"/>
  <c r="CW341" i="9"/>
  <c r="CU405" i="9"/>
  <c r="CT338" i="9"/>
  <c r="W138" i="9" s="1"/>
  <c r="CT371" i="9"/>
  <c r="CT404" i="9"/>
  <c r="CU339" i="9"/>
  <c r="X139" i="9" s="1"/>
  <c r="CU372" i="9"/>
  <c r="CY342" i="9"/>
  <c r="AB141" i="9" s="1"/>
  <c r="AJ382" i="9"/>
  <c r="AJ415" i="9"/>
  <c r="AJ349" i="9"/>
  <c r="AU349" i="9" s="1"/>
  <c r="CY408" i="9"/>
  <c r="CY375" i="9"/>
  <c r="BH405" i="9"/>
  <c r="BH339" i="9"/>
  <c r="BH372" i="9"/>
  <c r="CD339" i="9"/>
  <c r="CD372" i="9"/>
  <c r="CD405" i="9"/>
  <c r="AK372" i="9"/>
  <c r="AK405" i="9"/>
  <c r="AK339" i="9"/>
  <c r="BV258" i="2"/>
  <c r="BV318" i="2" s="1"/>
  <c r="DO273" i="2"/>
  <c r="DO288" i="2" s="1"/>
  <c r="DO318" i="2" s="1"/>
  <c r="CK258" i="2"/>
  <c r="CK303" i="2" s="1"/>
  <c r="CZ258" i="2"/>
  <c r="CZ303" i="2" s="1"/>
  <c r="AB318" i="2"/>
  <c r="AB381" i="2" s="1"/>
  <c r="AC258" i="2"/>
  <c r="AC303" i="2" s="1"/>
  <c r="BG273" i="2"/>
  <c r="BG288" i="2" s="1"/>
  <c r="BG303" i="2" s="1"/>
  <c r="BF318" i="2"/>
  <c r="BF396" i="2" s="1"/>
  <c r="BH228" i="2"/>
  <c r="BH273" i="2" s="1"/>
  <c r="BH288" i="2" s="1"/>
  <c r="BW228" i="2"/>
  <c r="BW258" i="2" s="1"/>
  <c r="DN318" i="2"/>
  <c r="DN396" i="2" s="1"/>
  <c r="AD228" i="2"/>
  <c r="AD258" i="2" s="1"/>
  <c r="AR303" i="2"/>
  <c r="CL228" i="2"/>
  <c r="CL258" i="2" s="1"/>
  <c r="AR318" i="2"/>
  <c r="AS273" i="2"/>
  <c r="AS288" i="2" s="1"/>
  <c r="AQ318" i="2"/>
  <c r="AQ396" i="2" s="1"/>
  <c r="BU303" i="2"/>
  <c r="DA228" i="2"/>
  <c r="DA258" i="2" s="1"/>
  <c r="DP228" i="2"/>
  <c r="DP273" i="2" s="1"/>
  <c r="DP288" i="2" s="1"/>
  <c r="CJ303" i="2"/>
  <c r="DG395" i="2"/>
  <c r="DG410" i="2" s="1"/>
  <c r="DV380" i="2"/>
  <c r="AF108" i="2"/>
  <c r="CY318" i="2"/>
  <c r="CY381" i="2" s="1"/>
  <c r="AS258" i="2"/>
  <c r="CS302" i="2"/>
  <c r="BO317" i="2"/>
  <c r="BS257" i="2"/>
  <c r="CW242" i="2"/>
  <c r="DN212" i="2"/>
  <c r="DN227" i="2" s="1"/>
  <c r="DN242" i="2" s="1"/>
  <c r="DN257" i="2" s="1"/>
  <c r="DN272" i="2" s="1"/>
  <c r="DN287" i="2" s="1"/>
  <c r="DN302" i="2" s="1"/>
  <c r="DN317" i="2" s="1"/>
  <c r="DN332" i="2" s="1"/>
  <c r="CJ227" i="2"/>
  <c r="CJ242" i="2" s="1"/>
  <c r="CJ257" i="2" s="1"/>
  <c r="CJ272" i="2" s="1"/>
  <c r="CJ287" i="2" s="1"/>
  <c r="CJ302" i="2" s="1"/>
  <c r="CJ317" i="2" s="1"/>
  <c r="CJ332" i="2" s="1"/>
  <c r="AF183" i="2"/>
  <c r="BD395" i="2"/>
  <c r="BD410" i="2" s="1"/>
  <c r="BS380" i="2"/>
  <c r="BP302" i="2"/>
  <c r="CT287" i="2"/>
  <c r="CA16" i="1"/>
  <c r="N39" i="1"/>
  <c r="BH212" i="2"/>
  <c r="AD227" i="2"/>
  <c r="AD242" i="2" s="1"/>
  <c r="AD257" i="2" s="1"/>
  <c r="AD272" i="2" s="1"/>
  <c r="AD287" i="2" s="1"/>
  <c r="AD302" i="2" s="1"/>
  <c r="AD317" i="2" s="1"/>
  <c r="AD332" i="2" s="1"/>
  <c r="AD348" i="2" s="1"/>
  <c r="AD364" i="2" s="1"/>
  <c r="AS212" i="2"/>
  <c r="AS227" i="2" s="1"/>
  <c r="AS242" i="2" s="1"/>
  <c r="AS257" i="2" s="1"/>
  <c r="AS272" i="2" s="1"/>
  <c r="AS287" i="2" s="1"/>
  <c r="AS302" i="2" s="1"/>
  <c r="AS317" i="2" s="1"/>
  <c r="AS332" i="2" s="1"/>
  <c r="BR395" i="2"/>
  <c r="BR410" i="2" s="1"/>
  <c r="CG380" i="2"/>
  <c r="CE410" i="2"/>
  <c r="CT410" i="2" s="1"/>
  <c r="CT395" i="2"/>
  <c r="DI395" i="2"/>
  <c r="DI410" i="2" s="1"/>
  <c r="DX380" i="2"/>
  <c r="AE152" i="2"/>
  <c r="AE167" i="2" s="1"/>
  <c r="AE182" i="2" s="1"/>
  <c r="AE197" i="2" s="1"/>
  <c r="AE212" i="2" s="1"/>
  <c r="AV137" i="2"/>
  <c r="AR364" i="2"/>
  <c r="AC380" i="2"/>
  <c r="AC395" i="2" s="1"/>
  <c r="AC410" i="2" s="1"/>
  <c r="AC426" i="2" s="1"/>
  <c r="AC442" i="2" s="1"/>
  <c r="DB213" i="2"/>
  <c r="DQ213" i="2"/>
  <c r="AE198" i="2"/>
  <c r="AE213" i="2"/>
  <c r="BX213" i="2"/>
  <c r="AT213" i="2"/>
  <c r="CM213" i="2"/>
  <c r="BI213" i="2"/>
  <c r="BR272" i="2"/>
  <c r="CV257" i="2"/>
  <c r="BT242" i="2"/>
  <c r="CX227" i="2"/>
  <c r="AF137" i="2"/>
  <c r="AW122" i="2"/>
  <c r="BG227" i="2"/>
  <c r="BG242" i="2" s="1"/>
  <c r="BG257" i="2" s="1"/>
  <c r="BG272" i="2" s="1"/>
  <c r="BG287" i="2" s="1"/>
  <c r="BG302" i="2" s="1"/>
  <c r="BG317" i="2" s="1"/>
  <c r="BG332" i="2" s="1"/>
  <c r="CK212" i="2"/>
  <c r="BV212" i="2"/>
  <c r="BQ287" i="2"/>
  <c r="CU272" i="2"/>
  <c r="AO39" i="1"/>
  <c r="AO59" i="1" s="1"/>
  <c r="M59" i="1"/>
  <c r="M80" i="1"/>
  <c r="M100" i="1" s="1"/>
  <c r="BT364" i="2"/>
  <c r="CI364" i="2" s="1"/>
  <c r="CX364" i="2" s="1"/>
  <c r="DM364" i="2" s="1"/>
  <c r="EB364" i="2" s="1"/>
  <c r="EQ364" i="2" s="1"/>
  <c r="BE380" i="2"/>
  <c r="O19" i="1"/>
  <c r="O37" i="2"/>
  <c r="CY212" i="2"/>
  <c r="BU227" i="2"/>
  <c r="AU63" i="2"/>
  <c r="DW395" i="2"/>
  <c r="DW410" i="2" s="1"/>
  <c r="EL380" i="2"/>
  <c r="EL395" i="2" s="1"/>
  <c r="EL410" i="2" s="1"/>
  <c r="AQ380" i="2"/>
  <c r="AQ395" i="2" s="1"/>
  <c r="AQ410" i="2" s="1"/>
  <c r="BF364" i="2"/>
  <c r="CU380" i="2"/>
  <c r="DJ380" i="2" s="1"/>
  <c r="CF395" i="2"/>
  <c r="AK380" i="9" l="1"/>
  <c r="AK347" i="9"/>
  <c r="AK413" i="9"/>
  <c r="CE308" i="9"/>
  <c r="CE324" i="9"/>
  <c r="BW325" i="9"/>
  <c r="BW309" i="9"/>
  <c r="BD324" i="9"/>
  <c r="BD340" i="9" s="1"/>
  <c r="BO314" i="9"/>
  <c r="DH328" i="9"/>
  <c r="BT303" i="2"/>
  <c r="BT365" i="2" s="1"/>
  <c r="BQ315" i="9"/>
  <c r="CD333" i="9"/>
  <c r="CD317" i="9"/>
  <c r="DG303" i="2"/>
  <c r="DO309" i="9"/>
  <c r="AM307" i="9"/>
  <c r="W330" i="9"/>
  <c r="W314" i="9"/>
  <c r="DI330" i="9"/>
  <c r="DI314" i="9"/>
  <c r="CV328" i="9"/>
  <c r="CV312" i="9"/>
  <c r="CT330" i="9"/>
  <c r="CT314" i="9"/>
  <c r="CI312" i="9"/>
  <c r="AJ318" i="2"/>
  <c r="AJ303" i="2"/>
  <c r="BA327" i="9"/>
  <c r="BA311" i="9"/>
  <c r="AQ327" i="9"/>
  <c r="AQ311" i="9"/>
  <c r="BH306" i="9"/>
  <c r="BE381" i="2"/>
  <c r="AY317" i="9"/>
  <c r="BX324" i="9"/>
  <c r="BX308" i="9"/>
  <c r="DA322" i="9"/>
  <c r="DA306" i="9"/>
  <c r="EC406" i="9"/>
  <c r="EC340" i="9"/>
  <c r="EC373" i="9"/>
  <c r="DX379" i="9"/>
  <c r="DX346" i="9"/>
  <c r="DX412" i="9"/>
  <c r="Y330" i="9"/>
  <c r="AM308" i="9"/>
  <c r="AM324" i="9"/>
  <c r="CE314" i="9"/>
  <c r="CE330" i="9"/>
  <c r="AS325" i="9"/>
  <c r="AS309" i="9"/>
  <c r="CG329" i="9"/>
  <c r="BD381" i="2"/>
  <c r="DL318" i="2"/>
  <c r="DL381" i="2" s="1"/>
  <c r="X313" i="9"/>
  <c r="X329" i="9"/>
  <c r="AL314" i="9"/>
  <c r="AL330" i="9"/>
  <c r="BP314" i="9"/>
  <c r="BP330" i="9"/>
  <c r="DG311" i="9"/>
  <c r="BA314" i="9"/>
  <c r="BA330" i="9"/>
  <c r="AT306" i="9"/>
  <c r="AT322" i="9"/>
  <c r="CT303" i="2"/>
  <c r="CT318" i="2"/>
  <c r="CM308" i="9"/>
  <c r="CM324" i="9"/>
  <c r="AD306" i="9"/>
  <c r="AK308" i="9"/>
  <c r="AK324" i="9"/>
  <c r="AS322" i="9"/>
  <c r="AA318" i="2"/>
  <c r="AA396" i="2" s="1"/>
  <c r="EM346" i="9"/>
  <c r="EM412" i="9"/>
  <c r="EM379" i="9"/>
  <c r="BV306" i="9"/>
  <c r="BV322" i="9"/>
  <c r="DG318" i="9"/>
  <c r="DG334" i="9"/>
  <c r="DG416" i="9" s="1"/>
  <c r="AL325" i="9"/>
  <c r="AL309" i="9"/>
  <c r="W303" i="2"/>
  <c r="U317" i="9"/>
  <c r="U333" i="9"/>
  <c r="BH324" i="9"/>
  <c r="BH308" i="9"/>
  <c r="BO329" i="9"/>
  <c r="BO313" i="9"/>
  <c r="AK322" i="9"/>
  <c r="AK306" i="9"/>
  <c r="AQ307" i="9"/>
  <c r="AQ323" i="9"/>
  <c r="AB322" i="9"/>
  <c r="AB306" i="9"/>
  <c r="AZ311" i="9"/>
  <c r="AZ327" i="9"/>
  <c r="EK343" i="9"/>
  <c r="EK409" i="9"/>
  <c r="EK376" i="9"/>
  <c r="CC322" i="9"/>
  <c r="CC306" i="9"/>
  <c r="DN325" i="9"/>
  <c r="DN309" i="9"/>
  <c r="BD329" i="9"/>
  <c r="BD313" i="9"/>
  <c r="BP306" i="9"/>
  <c r="BP322" i="9"/>
  <c r="DW406" i="9"/>
  <c r="DW373" i="9"/>
  <c r="DW340" i="9"/>
  <c r="DJ313" i="9"/>
  <c r="DJ329" i="9"/>
  <c r="ER376" i="9"/>
  <c r="ER409" i="9"/>
  <c r="ER343" i="9"/>
  <c r="ET373" i="9"/>
  <c r="ET406" i="9"/>
  <c r="ET340" i="9"/>
  <c r="V331" i="9"/>
  <c r="V315" i="9"/>
  <c r="BV308" i="9"/>
  <c r="BV324" i="9"/>
  <c r="BC323" i="9"/>
  <c r="BC307" i="9"/>
  <c r="EQ408" i="9"/>
  <c r="EQ375" i="9"/>
  <c r="EQ342" i="9"/>
  <c r="CF322" i="9"/>
  <c r="CF306" i="9"/>
  <c r="DZ343" i="9"/>
  <c r="DZ409" i="9"/>
  <c r="DZ376" i="9"/>
  <c r="DW345" i="9"/>
  <c r="DW411" i="9"/>
  <c r="DW378" i="9"/>
  <c r="EN377" i="9"/>
  <c r="EN410" i="9"/>
  <c r="EN344" i="9"/>
  <c r="AL306" i="9"/>
  <c r="AL322" i="9"/>
  <c r="DK312" i="9"/>
  <c r="DK328" i="9"/>
  <c r="EO346" i="9"/>
  <c r="EO412" i="9"/>
  <c r="EO379" i="9"/>
  <c r="CC314" i="9"/>
  <c r="CC330" i="9"/>
  <c r="DG314" i="9"/>
  <c r="DG330" i="9"/>
  <c r="EA342" i="9"/>
  <c r="EA408" i="9"/>
  <c r="EA375" i="9"/>
  <c r="EK404" i="9"/>
  <c r="EK338" i="9"/>
  <c r="EK371" i="9"/>
  <c r="EB340" i="9"/>
  <c r="EB373" i="9"/>
  <c r="EB406" i="9"/>
  <c r="CS311" i="9"/>
  <c r="CS327" i="9"/>
  <c r="EP405" i="9"/>
  <c r="EP339" i="9"/>
  <c r="EP372" i="9"/>
  <c r="U323" i="9"/>
  <c r="U307" i="9"/>
  <c r="DV342" i="9"/>
  <c r="DV408" i="9"/>
  <c r="DV375" i="9"/>
  <c r="CX307" i="9"/>
  <c r="CX323" i="9"/>
  <c r="BE310" i="9"/>
  <c r="BE326" i="9"/>
  <c r="BS326" i="9"/>
  <c r="BS310" i="9"/>
  <c r="U328" i="9"/>
  <c r="U312" i="9"/>
  <c r="W322" i="9"/>
  <c r="W306" i="9"/>
  <c r="BC311" i="9"/>
  <c r="BC327" i="9"/>
  <c r="Y313" i="9"/>
  <c r="Y329" i="9"/>
  <c r="AA365" i="2"/>
  <c r="DF318" i="2"/>
  <c r="DF303" i="2"/>
  <c r="AO328" i="9"/>
  <c r="AO312" i="9"/>
  <c r="CT325" i="9"/>
  <c r="CT309" i="9"/>
  <c r="EC405" i="9"/>
  <c r="EC372" i="9"/>
  <c r="EC339" i="9"/>
  <c r="BZ322" i="9"/>
  <c r="BZ306" i="9"/>
  <c r="BR311" i="9"/>
  <c r="BR327" i="9"/>
  <c r="EO405" i="9"/>
  <c r="EO372" i="9"/>
  <c r="EO339" i="9"/>
  <c r="EU373" i="9"/>
  <c r="EU340" i="9"/>
  <c r="EU406" i="9"/>
  <c r="AQ324" i="9"/>
  <c r="AQ308" i="9"/>
  <c r="BQ330" i="9"/>
  <c r="BQ314" i="9"/>
  <c r="EB407" i="9"/>
  <c r="EB341" i="9"/>
  <c r="EB374" i="9"/>
  <c r="EQ343" i="9"/>
  <c r="EQ376" i="9"/>
  <c r="EQ409" i="9"/>
  <c r="CU325" i="9"/>
  <c r="CU309" i="9"/>
  <c r="EO371" i="9"/>
  <c r="EO338" i="9"/>
  <c r="EO404" i="9"/>
  <c r="BP318" i="2"/>
  <c r="BP303" i="2"/>
  <c r="Z325" i="9"/>
  <c r="Z309" i="9"/>
  <c r="DI311" i="9"/>
  <c r="DI327" i="9"/>
  <c r="DI310" i="9"/>
  <c r="DI326" i="9"/>
  <c r="DA307" i="9"/>
  <c r="DA323" i="9"/>
  <c r="EP374" i="9"/>
  <c r="EP341" i="9"/>
  <c r="EP407" i="9"/>
  <c r="CC308" i="9"/>
  <c r="CC324" i="9"/>
  <c r="AF306" i="9"/>
  <c r="AF322" i="9"/>
  <c r="DJ306" i="9"/>
  <c r="DJ322" i="9"/>
  <c r="U330" i="9"/>
  <c r="U314" i="9"/>
  <c r="AJ332" i="9"/>
  <c r="AJ316" i="9"/>
  <c r="CW308" i="9"/>
  <c r="CW324" i="9"/>
  <c r="BG310" i="9"/>
  <c r="BG326" i="9"/>
  <c r="AE307" i="9"/>
  <c r="AE323" i="9"/>
  <c r="DV343" i="9"/>
  <c r="DV376" i="9"/>
  <c r="DV409" i="9"/>
  <c r="BY307" i="9"/>
  <c r="BY323" i="9"/>
  <c r="DW344" i="9"/>
  <c r="DW377" i="9"/>
  <c r="DW410" i="9"/>
  <c r="BN324" i="9"/>
  <c r="BN308" i="9"/>
  <c r="DP324" i="9"/>
  <c r="DP308" i="9"/>
  <c r="CY307" i="9"/>
  <c r="CY339" i="9" s="1"/>
  <c r="AB139" i="9" s="1"/>
  <c r="BK322" i="9"/>
  <c r="BK306" i="9"/>
  <c r="EG405" i="9"/>
  <c r="EG372" i="9"/>
  <c r="ET407" i="9"/>
  <c r="ET374" i="9"/>
  <c r="ET341" i="9"/>
  <c r="BR322" i="9"/>
  <c r="BR306" i="9"/>
  <c r="CD318" i="2"/>
  <c r="CD303" i="2"/>
  <c r="DX410" i="9"/>
  <c r="DX377" i="9"/>
  <c r="DX344" i="9"/>
  <c r="DW404" i="9"/>
  <c r="DW338" i="9"/>
  <c r="DW371" i="9"/>
  <c r="DG329" i="9"/>
  <c r="DM326" i="9"/>
  <c r="DM310" i="9"/>
  <c r="CW327" i="9"/>
  <c r="CW311" i="9"/>
  <c r="DW415" i="9"/>
  <c r="DW349" i="9"/>
  <c r="DW382" i="9"/>
  <c r="DI318" i="2"/>
  <c r="DI303" i="2"/>
  <c r="CF318" i="2"/>
  <c r="CF303" i="2"/>
  <c r="BE308" i="9"/>
  <c r="BE324" i="9"/>
  <c r="DH310" i="9"/>
  <c r="DH326" i="9"/>
  <c r="BI323" i="9"/>
  <c r="BI307" i="9"/>
  <c r="EP409" i="9"/>
  <c r="EP376" i="9"/>
  <c r="EP343" i="9"/>
  <c r="AL312" i="9"/>
  <c r="AL328" i="9"/>
  <c r="EA345" i="9"/>
  <c r="EA378" i="9"/>
  <c r="EA411" i="9"/>
  <c r="DR323" i="9"/>
  <c r="DR307" i="9"/>
  <c r="W316" i="9"/>
  <c r="W332" i="9"/>
  <c r="EL379" i="9"/>
  <c r="EL346" i="9"/>
  <c r="EL412" i="9"/>
  <c r="CT326" i="9"/>
  <c r="CT310" i="9"/>
  <c r="DY409" i="9"/>
  <c r="DY376" i="9"/>
  <c r="DY343" i="9"/>
  <c r="CG313" i="9"/>
  <c r="BR312" i="9"/>
  <c r="BR328" i="9"/>
  <c r="Z322" i="9"/>
  <c r="Z306" i="9"/>
  <c r="U308" i="9"/>
  <c r="U324" i="9"/>
  <c r="AZ324" i="9"/>
  <c r="AZ308" i="9"/>
  <c r="DL312" i="9"/>
  <c r="DL328" i="9"/>
  <c r="DW375" i="9"/>
  <c r="DW342" i="9"/>
  <c r="DW408" i="9"/>
  <c r="BN330" i="9"/>
  <c r="BN314" i="9"/>
  <c r="CC315" i="9"/>
  <c r="CC331" i="9"/>
  <c r="CM306" i="9"/>
  <c r="CM322" i="9"/>
  <c r="CZ324" i="9"/>
  <c r="CZ308" i="9"/>
  <c r="EQ339" i="9"/>
  <c r="EQ372" i="9"/>
  <c r="EQ405" i="9"/>
  <c r="BN322" i="9"/>
  <c r="BN306" i="9"/>
  <c r="AN329" i="9"/>
  <c r="AN313" i="9"/>
  <c r="AZ317" i="9"/>
  <c r="AZ333" i="9"/>
  <c r="EN404" i="9"/>
  <c r="EN371" i="9"/>
  <c r="EN338" i="9"/>
  <c r="BQ308" i="9"/>
  <c r="BQ324" i="9"/>
  <c r="DG324" i="9"/>
  <c r="DG308" i="9"/>
  <c r="CR333" i="9"/>
  <c r="CR317" i="9"/>
  <c r="AY314" i="9"/>
  <c r="AY330" i="9"/>
  <c r="CT329" i="9"/>
  <c r="CT313" i="9"/>
  <c r="AY309" i="9"/>
  <c r="AY325" i="9"/>
  <c r="U315" i="9"/>
  <c r="U331" i="9"/>
  <c r="CH323" i="9"/>
  <c r="CH307" i="9"/>
  <c r="CC329" i="9"/>
  <c r="CC313" i="9"/>
  <c r="CI310" i="9"/>
  <c r="CI326" i="9"/>
  <c r="AQ325" i="9"/>
  <c r="AQ309" i="9"/>
  <c r="DI315" i="9"/>
  <c r="DI331" i="9"/>
  <c r="DX374" i="9"/>
  <c r="DX407" i="9"/>
  <c r="DX341" i="9"/>
  <c r="DN322" i="9"/>
  <c r="DN306" i="9"/>
  <c r="AJ334" i="9"/>
  <c r="AJ318" i="9"/>
  <c r="AR306" i="9"/>
  <c r="AR322" i="9"/>
  <c r="EK408" i="9"/>
  <c r="EK375" i="9"/>
  <c r="EK342" i="9"/>
  <c r="CV303" i="2"/>
  <c r="CV318" i="2"/>
  <c r="DV372" i="9"/>
  <c r="DV405" i="9"/>
  <c r="DV339" i="9"/>
  <c r="BS324" i="9"/>
  <c r="BS308" i="9"/>
  <c r="CG311" i="9"/>
  <c r="CG327" i="9"/>
  <c r="AN309" i="9"/>
  <c r="AN325" i="9"/>
  <c r="CK309" i="9"/>
  <c r="CK325" i="9"/>
  <c r="BA315" i="9"/>
  <c r="BA331" i="9"/>
  <c r="CE328" i="9"/>
  <c r="CE312" i="9"/>
  <c r="W325" i="9"/>
  <c r="W309" i="9"/>
  <c r="CG310" i="9"/>
  <c r="CG326" i="9"/>
  <c r="CU328" i="9"/>
  <c r="CU312" i="9"/>
  <c r="CX310" i="9"/>
  <c r="CX326" i="9"/>
  <c r="Z326" i="9"/>
  <c r="Z310" i="9"/>
  <c r="BS329" i="9"/>
  <c r="BS313" i="9"/>
  <c r="BD327" i="9"/>
  <c r="BD311" i="9"/>
  <c r="CS322" i="9"/>
  <c r="CS306" i="9"/>
  <c r="DZ374" i="9"/>
  <c r="DZ407" i="9"/>
  <c r="DZ341" i="9"/>
  <c r="BQ310" i="9"/>
  <c r="BQ326" i="9"/>
  <c r="CS303" i="2"/>
  <c r="CS318" i="2"/>
  <c r="CS381" i="2" s="1"/>
  <c r="DZ339" i="9"/>
  <c r="DZ405" i="9"/>
  <c r="DZ372" i="9"/>
  <c r="CF308" i="9"/>
  <c r="CF324" i="9"/>
  <c r="AO329" i="9"/>
  <c r="AO313" i="9"/>
  <c r="CI307" i="9"/>
  <c r="CI323" i="9"/>
  <c r="AU323" i="9"/>
  <c r="AU307" i="9"/>
  <c r="DH332" i="9"/>
  <c r="DH316" i="9"/>
  <c r="CN306" i="9"/>
  <c r="CN322" i="9"/>
  <c r="DW376" i="9"/>
  <c r="DW343" i="9"/>
  <c r="DW409" i="9"/>
  <c r="CR318" i="2"/>
  <c r="CR303" i="2"/>
  <c r="V324" i="9"/>
  <c r="V308" i="9"/>
  <c r="CV330" i="9"/>
  <c r="CV314" i="9"/>
  <c r="AP324" i="9"/>
  <c r="AP308" i="9"/>
  <c r="CD315" i="9"/>
  <c r="CD331" i="9"/>
  <c r="BG306" i="9"/>
  <c r="BG322" i="9"/>
  <c r="AJ326" i="9"/>
  <c r="AJ310" i="9"/>
  <c r="EA407" i="9"/>
  <c r="EA341" i="9"/>
  <c r="EA374" i="9"/>
  <c r="CR324" i="9"/>
  <c r="CR308" i="9"/>
  <c r="AZ307" i="9"/>
  <c r="AZ323" i="9"/>
  <c r="CY311" i="9"/>
  <c r="CY327" i="9"/>
  <c r="AQ306" i="9"/>
  <c r="AQ322" i="9"/>
  <c r="CU329" i="9"/>
  <c r="CU313" i="9"/>
  <c r="BO306" i="9"/>
  <c r="BO322" i="9"/>
  <c r="BA303" i="2"/>
  <c r="BA318" i="2"/>
  <c r="W308" i="9"/>
  <c r="W324" i="9"/>
  <c r="EL372" i="9"/>
  <c r="EL339" i="9"/>
  <c r="EL405" i="9"/>
  <c r="CJ306" i="9"/>
  <c r="CJ322" i="9"/>
  <c r="AE308" i="9"/>
  <c r="AE324" i="9"/>
  <c r="AR326" i="9"/>
  <c r="AR310" i="9"/>
  <c r="AZ331" i="9"/>
  <c r="AZ315" i="9"/>
  <c r="AY323" i="9"/>
  <c r="AY307" i="9"/>
  <c r="AA309" i="9"/>
  <c r="AA325" i="9"/>
  <c r="ER406" i="9"/>
  <c r="ER373" i="9"/>
  <c r="ER340" i="9"/>
  <c r="EL415" i="9"/>
  <c r="EL349" i="9"/>
  <c r="EL382" i="9"/>
  <c r="Y310" i="9"/>
  <c r="Y326" i="9"/>
  <c r="EM378" i="9"/>
  <c r="EM411" i="9"/>
  <c r="EM345" i="9"/>
  <c r="AO308" i="9"/>
  <c r="AO324" i="9"/>
  <c r="DV379" i="9"/>
  <c r="DV412" i="9"/>
  <c r="DV346" i="9"/>
  <c r="CV306" i="9"/>
  <c r="CV322" i="9"/>
  <c r="U309" i="9"/>
  <c r="U325" i="9"/>
  <c r="CX318" i="2"/>
  <c r="CX303" i="2"/>
  <c r="CN323" i="9"/>
  <c r="CN307" i="9"/>
  <c r="DX342" i="9"/>
  <c r="DX408" i="9"/>
  <c r="DX375" i="9"/>
  <c r="EW371" i="9"/>
  <c r="EW338" i="9"/>
  <c r="EW404" i="9"/>
  <c r="Y323" i="9"/>
  <c r="Y307" i="9"/>
  <c r="BN323" i="9"/>
  <c r="BN307" i="9"/>
  <c r="CI396" i="2"/>
  <c r="CI333" i="2"/>
  <c r="CI365" i="2"/>
  <c r="BS311" i="9"/>
  <c r="BS327" i="9"/>
  <c r="BS328" i="9"/>
  <c r="BS312" i="9"/>
  <c r="BF311" i="9"/>
  <c r="BF327" i="9"/>
  <c r="CG324" i="9"/>
  <c r="CG308" i="9"/>
  <c r="DK310" i="9"/>
  <c r="DK326" i="9"/>
  <c r="BQ328" i="9"/>
  <c r="BQ312" i="9"/>
  <c r="DG328" i="9"/>
  <c r="DG312" i="9"/>
  <c r="BO327" i="9"/>
  <c r="BO311" i="9"/>
  <c r="ES375" i="9"/>
  <c r="ES342" i="9"/>
  <c r="ES408" i="9"/>
  <c r="EV404" i="9"/>
  <c r="EV338" i="9"/>
  <c r="EV371" i="9"/>
  <c r="BA316" i="9"/>
  <c r="BA332" i="9"/>
  <c r="BF325" i="9"/>
  <c r="BF309" i="9"/>
  <c r="CH322" i="9"/>
  <c r="CH306" i="9"/>
  <c r="ES371" i="9"/>
  <c r="ES404" i="9"/>
  <c r="ES338" i="9"/>
  <c r="DN323" i="9"/>
  <c r="DN307" i="9"/>
  <c r="CD324" i="9"/>
  <c r="CD308" i="9"/>
  <c r="U332" i="9"/>
  <c r="U316" i="9"/>
  <c r="CU315" i="9"/>
  <c r="CU331" i="9"/>
  <c r="CD328" i="9"/>
  <c r="CD312" i="9"/>
  <c r="DZ342" i="9"/>
  <c r="DZ408" i="9"/>
  <c r="DZ375" i="9"/>
  <c r="EA376" i="9"/>
  <c r="EA409" i="9"/>
  <c r="EA343" i="9"/>
  <c r="CE325" i="9"/>
  <c r="CE309" i="9"/>
  <c r="X312" i="9"/>
  <c r="X328" i="9"/>
  <c r="V327" i="9"/>
  <c r="V311" i="9"/>
  <c r="DG309" i="9"/>
  <c r="DG325" i="9"/>
  <c r="CL323" i="9"/>
  <c r="CL307" i="9"/>
  <c r="EN343" i="9"/>
  <c r="EN409" i="9"/>
  <c r="EN376" i="9"/>
  <c r="CU330" i="9"/>
  <c r="CU314" i="9"/>
  <c r="BQ303" i="2"/>
  <c r="CE303" i="2"/>
  <c r="CE318" i="2"/>
  <c r="EK405" i="9"/>
  <c r="EK372" i="9"/>
  <c r="EK339" i="9"/>
  <c r="EM374" i="9"/>
  <c r="EM341" i="9"/>
  <c r="EM407" i="9"/>
  <c r="V333" i="9"/>
  <c r="V317" i="9"/>
  <c r="EP404" i="9"/>
  <c r="EP338" i="9"/>
  <c r="EP371" i="9"/>
  <c r="ED406" i="9"/>
  <c r="ED373" i="9"/>
  <c r="ED340" i="9"/>
  <c r="CI308" i="9"/>
  <c r="CI324" i="9"/>
  <c r="AZ310" i="9"/>
  <c r="AZ326" i="9"/>
  <c r="BC322" i="9"/>
  <c r="BC306" i="9"/>
  <c r="AC324" i="9"/>
  <c r="AC308" i="9"/>
  <c r="EU339" i="9"/>
  <c r="EU372" i="9"/>
  <c r="EU405" i="9"/>
  <c r="W328" i="9"/>
  <c r="W312" i="9"/>
  <c r="AA323" i="9"/>
  <c r="AA307" i="9"/>
  <c r="BT326" i="9"/>
  <c r="BT310" i="9"/>
  <c r="AO311" i="9"/>
  <c r="AO327" i="9"/>
  <c r="AL331" i="9"/>
  <c r="AL315" i="9"/>
  <c r="DH313" i="9"/>
  <c r="DH329" i="9"/>
  <c r="BO308" i="9"/>
  <c r="BO324" i="9"/>
  <c r="BB318" i="2"/>
  <c r="BB303" i="2"/>
  <c r="W313" i="9"/>
  <c r="W329" i="9"/>
  <c r="EF340" i="9"/>
  <c r="EF406" i="9"/>
  <c r="EF373" i="9"/>
  <c r="BA312" i="9"/>
  <c r="BA328" i="9"/>
  <c r="DX381" i="9"/>
  <c r="DX348" i="9"/>
  <c r="DX414" i="9"/>
  <c r="DG310" i="9"/>
  <c r="DG326" i="9"/>
  <c r="CS313" i="9"/>
  <c r="CS329" i="9"/>
  <c r="BW324" i="9"/>
  <c r="BW308" i="9"/>
  <c r="DJ307" i="9"/>
  <c r="DJ323" i="9"/>
  <c r="BQ307" i="9"/>
  <c r="BQ323" i="9"/>
  <c r="EC371" i="9"/>
  <c r="EC338" i="9"/>
  <c r="EC404" i="9"/>
  <c r="CY308" i="9"/>
  <c r="CY324" i="9"/>
  <c r="CK323" i="9"/>
  <c r="CK307" i="9"/>
  <c r="AY322" i="9"/>
  <c r="AY306" i="9"/>
  <c r="ED405" i="9"/>
  <c r="ED339" i="9"/>
  <c r="ED372" i="9"/>
  <c r="Z327" i="9"/>
  <c r="Z311" i="9"/>
  <c r="CQ318" i="2"/>
  <c r="CQ303" i="2"/>
  <c r="AS306" i="9"/>
  <c r="AJ308" i="9"/>
  <c r="AJ324" i="9"/>
  <c r="AK313" i="9"/>
  <c r="AK329" i="9"/>
  <c r="DW379" i="9"/>
  <c r="DW346" i="9"/>
  <c r="DW412" i="9"/>
  <c r="BA322" i="9"/>
  <c r="BA306" i="9"/>
  <c r="CC317" i="9"/>
  <c r="CC333" i="9"/>
  <c r="DY373" i="9"/>
  <c r="DY406" i="9"/>
  <c r="DY340" i="9"/>
  <c r="ES373" i="9"/>
  <c r="ES340" i="9"/>
  <c r="ES406" i="9"/>
  <c r="BO310" i="9"/>
  <c r="BO326" i="9"/>
  <c r="DO326" i="9"/>
  <c r="DO310" i="9"/>
  <c r="AK318" i="2"/>
  <c r="AK303" i="2"/>
  <c r="Z307" i="9"/>
  <c r="Z323" i="9"/>
  <c r="AP322" i="9"/>
  <c r="AP306" i="9"/>
  <c r="CR329" i="9"/>
  <c r="CR313" i="9"/>
  <c r="BA325" i="9"/>
  <c r="BA309" i="9"/>
  <c r="T303" i="2"/>
  <c r="T318" i="2"/>
  <c r="T381" i="2" s="1"/>
  <c r="BJ306" i="9"/>
  <c r="BJ322" i="9"/>
  <c r="BF307" i="9"/>
  <c r="BF323" i="9"/>
  <c r="BE312" i="9"/>
  <c r="BE328" i="9"/>
  <c r="AL303" i="2"/>
  <c r="AL318" i="2"/>
  <c r="AL381" i="2" s="1"/>
  <c r="BA310" i="9"/>
  <c r="BA326" i="9"/>
  <c r="AK333" i="9"/>
  <c r="AK317" i="9"/>
  <c r="DC322" i="9"/>
  <c r="DC306" i="9"/>
  <c r="AS324" i="9"/>
  <c r="AS308" i="9"/>
  <c r="BC314" i="9"/>
  <c r="BC330" i="9"/>
  <c r="ES372" i="9"/>
  <c r="ES405" i="9"/>
  <c r="ES339" i="9"/>
  <c r="AK312" i="9"/>
  <c r="AK328" i="9"/>
  <c r="DV415" i="9"/>
  <c r="DV349" i="9"/>
  <c r="EG349" i="9" s="1"/>
  <c r="DV382" i="9"/>
  <c r="CI311" i="9"/>
  <c r="CI327" i="9"/>
  <c r="BD326" i="9"/>
  <c r="BD310" i="9"/>
  <c r="CR311" i="9"/>
  <c r="CR327" i="9"/>
  <c r="CS310" i="9"/>
  <c r="CS326" i="9"/>
  <c r="AN311" i="9"/>
  <c r="AN327" i="9"/>
  <c r="CU326" i="9"/>
  <c r="CU310" i="9"/>
  <c r="DX345" i="9"/>
  <c r="DX378" i="9"/>
  <c r="DX411" i="9"/>
  <c r="BE327" i="9"/>
  <c r="BE311" i="9"/>
  <c r="CR306" i="9"/>
  <c r="CR322" i="9"/>
  <c r="CU318" i="2"/>
  <c r="CU303" i="2"/>
  <c r="AE306" i="9"/>
  <c r="AE322" i="9"/>
  <c r="EC343" i="9"/>
  <c r="EC376" i="9"/>
  <c r="EC409" i="9"/>
  <c r="AP328" i="9"/>
  <c r="DL323" i="9"/>
  <c r="DL307" i="9"/>
  <c r="CI381" i="2"/>
  <c r="U303" i="2"/>
  <c r="U318" i="2"/>
  <c r="CU327" i="9"/>
  <c r="CU311" i="9"/>
  <c r="EM409" i="9"/>
  <c r="EM343" i="9"/>
  <c r="EM376" i="9"/>
  <c r="BT396" i="2"/>
  <c r="BT333" i="2"/>
  <c r="BO317" i="9"/>
  <c r="BO333" i="9"/>
  <c r="BQ313" i="9"/>
  <c r="BQ329" i="9"/>
  <c r="CS331" i="9"/>
  <c r="CS315" i="9"/>
  <c r="DZ404" i="9"/>
  <c r="DZ371" i="9"/>
  <c r="DZ338" i="9"/>
  <c r="DG323" i="9"/>
  <c r="DG307" i="9"/>
  <c r="EB339" i="9"/>
  <c r="EB405" i="9"/>
  <c r="EB372" i="9"/>
  <c r="DK323" i="9"/>
  <c r="DK307" i="9"/>
  <c r="EV405" i="9"/>
  <c r="EV372" i="9"/>
  <c r="EV339" i="9"/>
  <c r="AO326" i="9"/>
  <c r="AO310" i="9"/>
  <c r="BS381" i="2"/>
  <c r="BS396" i="2"/>
  <c r="BS365" i="2"/>
  <c r="BS333" i="2"/>
  <c r="AN330" i="9"/>
  <c r="AN314" i="9"/>
  <c r="BT308" i="9"/>
  <c r="BT324" i="9"/>
  <c r="EM414" i="9"/>
  <c r="EM381" i="9"/>
  <c r="EM348" i="9"/>
  <c r="AJ322" i="9"/>
  <c r="AJ306" i="9"/>
  <c r="CH326" i="9"/>
  <c r="CH310" i="9"/>
  <c r="BR326" i="9"/>
  <c r="BR310" i="9"/>
  <c r="U306" i="9"/>
  <c r="U322" i="9"/>
  <c r="EP408" i="9"/>
  <c r="EP342" i="9"/>
  <c r="EP375" i="9"/>
  <c r="BQ325" i="9"/>
  <c r="BQ309" i="9"/>
  <c r="DL309" i="9"/>
  <c r="DL325" i="9"/>
  <c r="AM329" i="9"/>
  <c r="AM313" i="9"/>
  <c r="EK374" i="9"/>
  <c r="EK407" i="9"/>
  <c r="EK341" i="9"/>
  <c r="AJ311" i="9"/>
  <c r="AJ327" i="9"/>
  <c r="CR323" i="9"/>
  <c r="CR307" i="9"/>
  <c r="CW323" i="9"/>
  <c r="CW307" i="9"/>
  <c r="CX306" i="9"/>
  <c r="CX322" i="9"/>
  <c r="BR308" i="9"/>
  <c r="BR324" i="9"/>
  <c r="CV310" i="9"/>
  <c r="CV326" i="9"/>
  <c r="BB312" i="9"/>
  <c r="BB328" i="9"/>
  <c r="BH322" i="9"/>
  <c r="BH338" i="9" s="1"/>
  <c r="CB318" i="2"/>
  <c r="CB303" i="2"/>
  <c r="EP344" i="9"/>
  <c r="EP377" i="9"/>
  <c r="EP410" i="9"/>
  <c r="AD309" i="9"/>
  <c r="AD325" i="9"/>
  <c r="AJ330" i="9"/>
  <c r="AJ314" i="9"/>
  <c r="CU308" i="9"/>
  <c r="CU324" i="9"/>
  <c r="DG316" i="9"/>
  <c r="DG332" i="9"/>
  <c r="BO316" i="9"/>
  <c r="BO332" i="9"/>
  <c r="EL410" i="9"/>
  <c r="EL377" i="9"/>
  <c r="EL344" i="9"/>
  <c r="DJ326" i="9"/>
  <c r="DJ310" i="9"/>
  <c r="EK381" i="9"/>
  <c r="EK348" i="9"/>
  <c r="EK414" i="9"/>
  <c r="CX327" i="9"/>
  <c r="CX311" i="9"/>
  <c r="DI325" i="9"/>
  <c r="DI309" i="9"/>
  <c r="BC308" i="9"/>
  <c r="BC324" i="9"/>
  <c r="AL307" i="9"/>
  <c r="AL323" i="9"/>
  <c r="BE307" i="9"/>
  <c r="BE323" i="9"/>
  <c r="CL308" i="9"/>
  <c r="CL324" i="9"/>
  <c r="DZ410" i="9"/>
  <c r="DZ344" i="9"/>
  <c r="DZ377" i="9"/>
  <c r="CL325" i="9"/>
  <c r="CL309" i="9"/>
  <c r="EA373" i="9"/>
  <c r="EA406" i="9"/>
  <c r="EA340" i="9"/>
  <c r="Y327" i="9"/>
  <c r="Y311" i="9"/>
  <c r="DH325" i="9"/>
  <c r="DH309" i="9"/>
  <c r="BE309" i="9"/>
  <c r="BE325" i="9"/>
  <c r="AM330" i="9"/>
  <c r="AM314" i="9"/>
  <c r="U329" i="9"/>
  <c r="U313" i="9"/>
  <c r="DW414" i="9"/>
  <c r="DW348" i="9"/>
  <c r="DW381" i="9"/>
  <c r="AN310" i="9"/>
  <c r="AN326" i="9"/>
  <c r="AM328" i="9"/>
  <c r="AM312" i="9"/>
  <c r="AK309" i="9"/>
  <c r="AK325" i="9"/>
  <c r="DY375" i="9"/>
  <c r="DY408" i="9"/>
  <c r="DY342" i="9"/>
  <c r="V322" i="9"/>
  <c r="V306" i="9"/>
  <c r="BC303" i="2"/>
  <c r="BC318" i="2"/>
  <c r="AZ329" i="9"/>
  <c r="AZ313" i="9"/>
  <c r="Y328" i="9"/>
  <c r="Y312" i="9"/>
  <c r="BA324" i="9"/>
  <c r="BA308" i="9"/>
  <c r="BB323" i="9"/>
  <c r="BB307" i="9"/>
  <c r="CS328" i="9"/>
  <c r="CS312" i="9"/>
  <c r="AN322" i="9"/>
  <c r="AN306" i="9"/>
  <c r="BB326" i="9"/>
  <c r="BB310" i="9"/>
  <c r="CC323" i="9"/>
  <c r="CC307" i="9"/>
  <c r="EN411" i="9"/>
  <c r="EN345" i="9"/>
  <c r="EN378" i="9"/>
  <c r="DI306" i="9"/>
  <c r="DI322" i="9"/>
  <c r="BS325" i="9"/>
  <c r="BS309" i="9"/>
  <c r="ER408" i="9"/>
  <c r="ER342" i="9"/>
  <c r="ER375" i="9"/>
  <c r="CE322" i="9"/>
  <c r="CE306" i="9"/>
  <c r="DP325" i="9"/>
  <c r="DP309" i="9"/>
  <c r="CI328" i="9"/>
  <c r="CI410" i="9" s="1"/>
  <c r="AJ312" i="9"/>
  <c r="AJ328" i="9"/>
  <c r="EQ377" i="9"/>
  <c r="EQ410" i="9"/>
  <c r="EQ344" i="9"/>
  <c r="CG306" i="9"/>
  <c r="CG322" i="9"/>
  <c r="CZ306" i="9"/>
  <c r="CZ322" i="9"/>
  <c r="AZ318" i="2"/>
  <c r="AZ303" i="2"/>
  <c r="CD325" i="9"/>
  <c r="CD309" i="9"/>
  <c r="CZ309" i="9"/>
  <c r="CZ325" i="9"/>
  <c r="EL407" i="9"/>
  <c r="EL374" i="9"/>
  <c r="EL341" i="9"/>
  <c r="CR326" i="9"/>
  <c r="CR310" i="9"/>
  <c r="CF327" i="9"/>
  <c r="CF311" i="9"/>
  <c r="DK314" i="9"/>
  <c r="DK330" i="9"/>
  <c r="CX324" i="9"/>
  <c r="CX308" i="9"/>
  <c r="DY379" i="9"/>
  <c r="DY412" i="9"/>
  <c r="DY346" i="9"/>
  <c r="AD307" i="9"/>
  <c r="AD323" i="9"/>
  <c r="BT306" i="9"/>
  <c r="BT322" i="9"/>
  <c r="X303" i="2"/>
  <c r="X318" i="2"/>
  <c r="CI322" i="9"/>
  <c r="CI306" i="9"/>
  <c r="X330" i="9"/>
  <c r="X314" i="9"/>
  <c r="AT308" i="9"/>
  <c r="AT324" i="9"/>
  <c r="BV310" i="9"/>
  <c r="BV326" i="9"/>
  <c r="BP328" i="9"/>
  <c r="BP312" i="9"/>
  <c r="AY333" i="9"/>
  <c r="AZ309" i="9"/>
  <c r="AZ325" i="9"/>
  <c r="EK413" i="9"/>
  <c r="EK347" i="9"/>
  <c r="EK380" i="9"/>
  <c r="DM306" i="9"/>
  <c r="DM322" i="9"/>
  <c r="BQ322" i="9"/>
  <c r="BQ306" i="9"/>
  <c r="DV380" i="9"/>
  <c r="DV413" i="9"/>
  <c r="DV347" i="9"/>
  <c r="CE331" i="9"/>
  <c r="CE315" i="9"/>
  <c r="BU327" i="9"/>
  <c r="BU311" i="9"/>
  <c r="DP323" i="9"/>
  <c r="DP307" i="9"/>
  <c r="CW329" i="9"/>
  <c r="CW313" i="9"/>
  <c r="CS308" i="9"/>
  <c r="CS324" i="9"/>
  <c r="BF322" i="9"/>
  <c r="BF306" i="9"/>
  <c r="DL324" i="9"/>
  <c r="DL308" i="9"/>
  <c r="CV327" i="9"/>
  <c r="CV311" i="9"/>
  <c r="Y306" i="9"/>
  <c r="Y322" i="9"/>
  <c r="DM307" i="9"/>
  <c r="DM323" i="9"/>
  <c r="AN308" i="9"/>
  <c r="AN324" i="9"/>
  <c r="DI307" i="9"/>
  <c r="DI323" i="9"/>
  <c r="AR324" i="9"/>
  <c r="AR308" i="9"/>
  <c r="CJ324" i="9"/>
  <c r="CJ308" i="9"/>
  <c r="EN407" i="9"/>
  <c r="EN341" i="9"/>
  <c r="EN374" i="9"/>
  <c r="ED374" i="9"/>
  <c r="ED341" i="9"/>
  <c r="ED407" i="9"/>
  <c r="BN329" i="9"/>
  <c r="BN313" i="9"/>
  <c r="Z318" i="2"/>
  <c r="Z303" i="2"/>
  <c r="EK373" i="9"/>
  <c r="EK406" i="9"/>
  <c r="EK340" i="9"/>
  <c r="DC307" i="9"/>
  <c r="DC323" i="9"/>
  <c r="CL322" i="9"/>
  <c r="CL306" i="9"/>
  <c r="X325" i="9"/>
  <c r="X309" i="9"/>
  <c r="V307" i="9"/>
  <c r="V323" i="9"/>
  <c r="DW380" i="9"/>
  <c r="DW413" i="9"/>
  <c r="DW347" i="9"/>
  <c r="CS333" i="9"/>
  <c r="CS317" i="9"/>
  <c r="BP324" i="9"/>
  <c r="BP308" i="9"/>
  <c r="X324" i="9"/>
  <c r="X308" i="9"/>
  <c r="CR316" i="9"/>
  <c r="CR332" i="9"/>
  <c r="CE329" i="9"/>
  <c r="CE313" i="9"/>
  <c r="DK306" i="9"/>
  <c r="DK322" i="9"/>
  <c r="BO331" i="9"/>
  <c r="BO315" i="9"/>
  <c r="CK322" i="9"/>
  <c r="CK306" i="9"/>
  <c r="AJ331" i="9"/>
  <c r="AJ315" i="9"/>
  <c r="AC325" i="9"/>
  <c r="AC309" i="9"/>
  <c r="CV324" i="9"/>
  <c r="CV308" i="9"/>
  <c r="DS306" i="9"/>
  <c r="DS322" i="9"/>
  <c r="CC325" i="9"/>
  <c r="CC309" i="9"/>
  <c r="EL406" i="9"/>
  <c r="EL373" i="9"/>
  <c r="EL340" i="9"/>
  <c r="EM371" i="9"/>
  <c r="EM404" i="9"/>
  <c r="EM338" i="9"/>
  <c r="DV383" i="9"/>
  <c r="DV350" i="9"/>
  <c r="DV416" i="9"/>
  <c r="AD308" i="9"/>
  <c r="AD324" i="9"/>
  <c r="BR303" i="2"/>
  <c r="BR318" i="2"/>
  <c r="CH325" i="9"/>
  <c r="CH309" i="9"/>
  <c r="DN327" i="9"/>
  <c r="DN311" i="9"/>
  <c r="AG306" i="9"/>
  <c r="AG322" i="9"/>
  <c r="BP313" i="9"/>
  <c r="BP329" i="9"/>
  <c r="V314" i="9"/>
  <c r="V330" i="9"/>
  <c r="BG325" i="9"/>
  <c r="BG309" i="9"/>
  <c r="AP309" i="9"/>
  <c r="AP325" i="9"/>
  <c r="BJ307" i="9"/>
  <c r="BJ323" i="9"/>
  <c r="CT332" i="9"/>
  <c r="CT316" i="9"/>
  <c r="V329" i="9"/>
  <c r="V313" i="9"/>
  <c r="Z328" i="9"/>
  <c r="Z312" i="9"/>
  <c r="DY339" i="9"/>
  <c r="DY372" i="9"/>
  <c r="DY405" i="9"/>
  <c r="AN318" i="2"/>
  <c r="AN303" i="2"/>
  <c r="CE311" i="9"/>
  <c r="CE327" i="9"/>
  <c r="BN311" i="9"/>
  <c r="BN327" i="9"/>
  <c r="AI303" i="2"/>
  <c r="AI318" i="2"/>
  <c r="CG325" i="9"/>
  <c r="CG309" i="9"/>
  <c r="CD313" i="9"/>
  <c r="CD329" i="9"/>
  <c r="CH312" i="9"/>
  <c r="CH328" i="9"/>
  <c r="CJ327" i="9"/>
  <c r="CJ311" i="9"/>
  <c r="DM324" i="9"/>
  <c r="DM308" i="9"/>
  <c r="X331" i="9"/>
  <c r="X315" i="9"/>
  <c r="X326" i="9"/>
  <c r="X310" i="9"/>
  <c r="DX380" i="9"/>
  <c r="DX347" i="9"/>
  <c r="DX413" i="9"/>
  <c r="DZ411" i="9"/>
  <c r="DZ345" i="9"/>
  <c r="DZ378" i="9"/>
  <c r="AF323" i="9"/>
  <c r="AF307" i="9"/>
  <c r="DM396" i="2"/>
  <c r="DM381" i="2"/>
  <c r="DM365" i="2"/>
  <c r="DM333" i="2"/>
  <c r="AA153" i="2" s="1"/>
  <c r="CU306" i="9"/>
  <c r="CU322" i="9"/>
  <c r="CE307" i="9"/>
  <c r="CE323" i="9"/>
  <c r="DL311" i="9"/>
  <c r="DL327" i="9"/>
  <c r="DD306" i="9"/>
  <c r="DD322" i="9"/>
  <c r="DH311" i="9"/>
  <c r="DH327" i="9"/>
  <c r="DY344" i="9"/>
  <c r="DY410" i="9"/>
  <c r="DY377" i="9"/>
  <c r="W327" i="9"/>
  <c r="W311" i="9"/>
  <c r="ED404" i="9"/>
  <c r="ED338" i="9"/>
  <c r="ED371" i="9"/>
  <c r="BP311" i="9"/>
  <c r="BP327" i="9"/>
  <c r="AJ323" i="9"/>
  <c r="AJ307" i="9"/>
  <c r="DO323" i="9"/>
  <c r="DO307" i="9"/>
  <c r="ER372" i="9"/>
  <c r="ER339" i="9"/>
  <c r="ER405" i="9"/>
  <c r="BU325" i="9"/>
  <c r="BU309" i="9"/>
  <c r="DL322" i="9"/>
  <c r="DL306" i="9"/>
  <c r="BA323" i="9"/>
  <c r="BA307" i="9"/>
  <c r="DJ328" i="9"/>
  <c r="DJ312" i="9"/>
  <c r="EP340" i="9"/>
  <c r="EP373" i="9"/>
  <c r="EP406" i="9"/>
  <c r="AM311" i="9"/>
  <c r="AM327" i="9"/>
  <c r="BT312" i="9"/>
  <c r="BT328" i="9"/>
  <c r="EO343" i="9"/>
  <c r="EO376" i="9"/>
  <c r="EO409" i="9"/>
  <c r="AK314" i="9"/>
  <c r="AK330" i="9"/>
  <c r="AB324" i="9"/>
  <c r="AB308" i="9"/>
  <c r="CS325" i="9"/>
  <c r="CS309" i="9"/>
  <c r="BD307" i="9"/>
  <c r="BD323" i="9"/>
  <c r="AA326" i="9"/>
  <c r="AA310" i="9"/>
  <c r="BC310" i="9"/>
  <c r="BC326" i="9"/>
  <c r="AY327" i="9"/>
  <c r="AY311" i="9"/>
  <c r="AJ313" i="9"/>
  <c r="AJ329" i="9"/>
  <c r="AP327" i="9"/>
  <c r="AP311" i="9"/>
  <c r="CC318" i="2"/>
  <c r="CC381" i="2" s="1"/>
  <c r="CC303" i="2"/>
  <c r="W331" i="9"/>
  <c r="W315" i="9"/>
  <c r="DH315" i="9"/>
  <c r="DH331" i="9"/>
  <c r="CR330" i="9"/>
  <c r="CR314" i="9"/>
  <c r="DN326" i="9"/>
  <c r="DN310" i="9"/>
  <c r="CS323" i="9"/>
  <c r="CS307" i="9"/>
  <c r="BU323" i="9"/>
  <c r="BU307" i="9"/>
  <c r="DK303" i="2"/>
  <c r="DK318" i="2"/>
  <c r="BB308" i="9"/>
  <c r="BB324" i="9"/>
  <c r="BA313" i="9"/>
  <c r="BA329" i="9"/>
  <c r="BI306" i="9"/>
  <c r="BI322" i="9"/>
  <c r="CS332" i="9"/>
  <c r="CS316" i="9"/>
  <c r="AJ309" i="9"/>
  <c r="AJ325" i="9"/>
  <c r="AY331" i="9"/>
  <c r="AY315" i="9"/>
  <c r="AR325" i="9"/>
  <c r="AR309" i="9"/>
  <c r="BT309" i="9"/>
  <c r="BT325" i="9"/>
  <c r="EN340" i="9"/>
  <c r="EN373" i="9"/>
  <c r="EN406" i="9"/>
  <c r="CT307" i="9"/>
  <c r="CT323" i="9"/>
  <c r="DJ324" i="9"/>
  <c r="DJ308" i="9"/>
  <c r="BF326" i="9"/>
  <c r="BF310" i="9"/>
  <c r="BG308" i="9"/>
  <c r="BG324" i="9"/>
  <c r="AZ322" i="9"/>
  <c r="AZ306" i="9"/>
  <c r="DI324" i="9"/>
  <c r="DI308" i="9"/>
  <c r="CY306" i="9"/>
  <c r="CY322" i="9"/>
  <c r="CF315" i="9"/>
  <c r="CF331" i="9"/>
  <c r="V328" i="9"/>
  <c r="V312" i="9"/>
  <c r="BX323" i="9"/>
  <c r="BX307" i="9"/>
  <c r="AY334" i="9"/>
  <c r="AY318" i="9"/>
  <c r="V325" i="9"/>
  <c r="V309" i="9"/>
  <c r="DG322" i="9"/>
  <c r="DG306" i="9"/>
  <c r="EA344" i="9"/>
  <c r="EA377" i="9"/>
  <c r="EA410" i="9"/>
  <c r="BB327" i="9"/>
  <c r="BB311" i="9"/>
  <c r="EQ341" i="9"/>
  <c r="EQ407" i="9"/>
  <c r="EQ374" i="9"/>
  <c r="AX303" i="2"/>
  <c r="AX318" i="2"/>
  <c r="DG317" i="9"/>
  <c r="DG333" i="9"/>
  <c r="BD309" i="9"/>
  <c r="BD325" i="9"/>
  <c r="DW407" i="9"/>
  <c r="DW374" i="9"/>
  <c r="DW341" i="9"/>
  <c r="BO318" i="2"/>
  <c r="BO303" i="2"/>
  <c r="AN323" i="9"/>
  <c r="AN307" i="9"/>
  <c r="DV374" i="9"/>
  <c r="DV341" i="9"/>
  <c r="DV407" i="9"/>
  <c r="AA327" i="9"/>
  <c r="AA311" i="9"/>
  <c r="DY347" i="9"/>
  <c r="DY413" i="9"/>
  <c r="DY380" i="9"/>
  <c r="X311" i="9"/>
  <c r="X327" i="9"/>
  <c r="W323" i="9"/>
  <c r="W307" i="9"/>
  <c r="EO373" i="9"/>
  <c r="EO406" i="9"/>
  <c r="EO340" i="9"/>
  <c r="BI308" i="9"/>
  <c r="BI324" i="9"/>
  <c r="DH307" i="9"/>
  <c r="DH323" i="9"/>
  <c r="DH333" i="9"/>
  <c r="DH317" i="9"/>
  <c r="EB344" i="9"/>
  <c r="EB410" i="9"/>
  <c r="EB377" i="9"/>
  <c r="BM303" i="2"/>
  <c r="BM318" i="2"/>
  <c r="BS323" i="9"/>
  <c r="BS307" i="9"/>
  <c r="CD306" i="9"/>
  <c r="CD322" i="9"/>
  <c r="DZ373" i="9"/>
  <c r="DZ340" i="9"/>
  <c r="DZ406" i="9"/>
  <c r="BW323" i="9"/>
  <c r="BW307" i="9"/>
  <c r="BC325" i="9"/>
  <c r="BC309" i="9"/>
  <c r="BR307" i="9"/>
  <c r="BR323" i="9"/>
  <c r="DY341" i="9"/>
  <c r="DY374" i="9"/>
  <c r="DY407" i="9"/>
  <c r="EB338" i="9"/>
  <c r="EB404" i="9"/>
  <c r="EB371" i="9"/>
  <c r="ET404" i="9"/>
  <c r="ET338" i="9"/>
  <c r="ET371" i="9"/>
  <c r="CZ323" i="9"/>
  <c r="CZ307" i="9"/>
  <c r="BU310" i="9"/>
  <c r="BU326" i="9"/>
  <c r="DV414" i="9"/>
  <c r="DV348" i="9"/>
  <c r="DV381" i="9"/>
  <c r="DH306" i="9"/>
  <c r="DH322" i="9"/>
  <c r="BH325" i="9"/>
  <c r="BH309" i="9"/>
  <c r="CC312" i="9"/>
  <c r="CC328" i="9"/>
  <c r="DX343" i="9"/>
  <c r="DX409" i="9"/>
  <c r="DX376" i="9"/>
  <c r="DI313" i="9"/>
  <c r="DI329" i="9"/>
  <c r="DJ309" i="9"/>
  <c r="DJ325" i="9"/>
  <c r="DY338" i="9"/>
  <c r="DY404" i="9"/>
  <c r="DY371" i="9"/>
  <c r="BB313" i="9"/>
  <c r="BB329" i="9"/>
  <c r="U327" i="9"/>
  <c r="U311" i="9"/>
  <c r="DV406" i="9"/>
  <c r="DV373" i="9"/>
  <c r="DV340" i="9"/>
  <c r="CD316" i="9"/>
  <c r="CD332" i="9"/>
  <c r="DH314" i="9"/>
  <c r="DH330" i="9"/>
  <c r="Y309" i="9"/>
  <c r="Y325" i="9"/>
  <c r="DI312" i="9"/>
  <c r="DI328" i="9"/>
  <c r="BP316" i="9"/>
  <c r="BP332" i="9"/>
  <c r="EK382" i="9"/>
  <c r="EK415" i="9"/>
  <c r="EK349" i="9"/>
  <c r="EV349" i="9" s="1"/>
  <c r="EO410" i="9"/>
  <c r="EO377" i="9"/>
  <c r="EO344" i="9"/>
  <c r="CF312" i="9"/>
  <c r="CF328" i="9"/>
  <c r="X323" i="9"/>
  <c r="X339" i="9" s="1"/>
  <c r="AL329" i="9"/>
  <c r="AL313" i="9"/>
  <c r="DQ324" i="9"/>
  <c r="DQ308" i="9"/>
  <c r="BX322" i="9"/>
  <c r="BX306" i="9"/>
  <c r="CD314" i="9"/>
  <c r="CD330" i="9"/>
  <c r="DO324" i="9"/>
  <c r="DO308" i="9"/>
  <c r="DM325" i="9"/>
  <c r="DM309" i="9"/>
  <c r="CI309" i="9"/>
  <c r="CI325" i="9"/>
  <c r="AY329" i="9"/>
  <c r="AY313" i="9"/>
  <c r="BR314" i="9"/>
  <c r="BO328" i="9"/>
  <c r="BO312" i="9"/>
  <c r="BO325" i="9"/>
  <c r="BO309" i="9"/>
  <c r="EA339" i="9"/>
  <c r="EA405" i="9"/>
  <c r="EA372" i="9"/>
  <c r="EO345" i="9"/>
  <c r="EO378" i="9"/>
  <c r="EO411" i="9"/>
  <c r="CG307" i="9"/>
  <c r="CG323" i="9"/>
  <c r="DL326" i="9"/>
  <c r="DL310" i="9"/>
  <c r="DI316" i="9"/>
  <c r="DI332" i="9"/>
  <c r="AB309" i="9"/>
  <c r="AB325" i="9"/>
  <c r="DV345" i="9"/>
  <c r="DV411" i="9"/>
  <c r="DV378" i="9"/>
  <c r="AN312" i="9"/>
  <c r="AN328" i="9"/>
  <c r="Y303" i="2"/>
  <c r="AK326" i="9"/>
  <c r="CK308" i="9"/>
  <c r="CK324" i="9"/>
  <c r="EB375" i="9"/>
  <c r="EB342" i="9"/>
  <c r="EB408" i="9"/>
  <c r="DK308" i="9"/>
  <c r="DK324" i="9"/>
  <c r="CH311" i="9"/>
  <c r="CH327" i="9"/>
  <c r="AO309" i="9"/>
  <c r="AO325" i="9"/>
  <c r="CF307" i="9"/>
  <c r="CF323" i="9"/>
  <c r="AV306" i="9"/>
  <c r="AV322" i="9"/>
  <c r="DQ306" i="9"/>
  <c r="DQ322" i="9"/>
  <c r="CF330" i="9"/>
  <c r="CF314" i="9"/>
  <c r="CE316" i="9"/>
  <c r="CE332" i="9"/>
  <c r="EF405" i="9"/>
  <c r="EF372" i="9"/>
  <c r="EF339" i="9"/>
  <c r="DY411" i="9"/>
  <c r="DY378" i="9"/>
  <c r="DY345" i="9"/>
  <c r="CW306" i="9"/>
  <c r="CW322" i="9"/>
  <c r="CW318" i="2"/>
  <c r="CW303" i="2"/>
  <c r="CF329" i="9"/>
  <c r="CF313" i="9"/>
  <c r="AC322" i="9"/>
  <c r="AC306" i="9"/>
  <c r="EO408" i="9"/>
  <c r="EO375" i="9"/>
  <c r="EO342" i="9"/>
  <c r="BW306" i="9"/>
  <c r="BW322" i="9"/>
  <c r="DK313" i="9"/>
  <c r="DK329" i="9"/>
  <c r="EQ406" i="9"/>
  <c r="EQ340" i="9"/>
  <c r="EQ373" i="9"/>
  <c r="AM303" i="2"/>
  <c r="AM318" i="2"/>
  <c r="EC407" i="9"/>
  <c r="EC341" i="9"/>
  <c r="EC374" i="9"/>
  <c r="EK416" i="9"/>
  <c r="EK383" i="9"/>
  <c r="EK350" i="9"/>
  <c r="CC310" i="9"/>
  <c r="CC326" i="9"/>
  <c r="BT311" i="9"/>
  <c r="BT327" i="9"/>
  <c r="BQ311" i="9"/>
  <c r="BQ327" i="9"/>
  <c r="BP315" i="9"/>
  <c r="BP331" i="9"/>
  <c r="CW326" i="9"/>
  <c r="CW310" i="9"/>
  <c r="CV313" i="9"/>
  <c r="CV329" i="9"/>
  <c r="CG303" i="2"/>
  <c r="CG318" i="2"/>
  <c r="CR328" i="9"/>
  <c r="CR312" i="9"/>
  <c r="CG330" i="9"/>
  <c r="CG314" i="9"/>
  <c r="CR309" i="9"/>
  <c r="CR325" i="9"/>
  <c r="BE306" i="9"/>
  <c r="BE322" i="9"/>
  <c r="AP323" i="9"/>
  <c r="AP307" i="9"/>
  <c r="AL316" i="9"/>
  <c r="AL332" i="9"/>
  <c r="BC329" i="9"/>
  <c r="BC313" i="9"/>
  <c r="AL326" i="9"/>
  <c r="AL310" i="9"/>
  <c r="BU322" i="9"/>
  <c r="BU306" i="9"/>
  <c r="BB331" i="9"/>
  <c r="BB315" i="9"/>
  <c r="EO374" i="9"/>
  <c r="EO341" i="9"/>
  <c r="EO407" i="9"/>
  <c r="AK332" i="9"/>
  <c r="AK316" i="9"/>
  <c r="CS314" i="9"/>
  <c r="CS330" i="9"/>
  <c r="CF326" i="9"/>
  <c r="CF310" i="9"/>
  <c r="DK325" i="9"/>
  <c r="DK309" i="9"/>
  <c r="BN310" i="9"/>
  <c r="BN326" i="9"/>
  <c r="AP365" i="2"/>
  <c r="AP396" i="2"/>
  <c r="AP333" i="2"/>
  <c r="AM309" i="9"/>
  <c r="AM325" i="9"/>
  <c r="CX328" i="9"/>
  <c r="CX344" i="9" s="1"/>
  <c r="AA143" i="9" s="1"/>
  <c r="EM375" i="9"/>
  <c r="EM408" i="9"/>
  <c r="EM342" i="9"/>
  <c r="CJ307" i="9"/>
  <c r="CJ323" i="9"/>
  <c r="BN328" i="9"/>
  <c r="BN312" i="9"/>
  <c r="DJ318" i="2"/>
  <c r="DJ303" i="2"/>
  <c r="W310" i="9"/>
  <c r="W326" i="9"/>
  <c r="BN332" i="9"/>
  <c r="BN316" i="9"/>
  <c r="BE396" i="2"/>
  <c r="BE365" i="2"/>
  <c r="BE333" i="2"/>
  <c r="CM323" i="9"/>
  <c r="CM307" i="9"/>
  <c r="U318" i="9"/>
  <c r="U334" i="9"/>
  <c r="EL408" i="9"/>
  <c r="EL375" i="9"/>
  <c r="EL342" i="9"/>
  <c r="ER371" i="9"/>
  <c r="ER404" i="9"/>
  <c r="ER338" i="9"/>
  <c r="DH324" i="9"/>
  <c r="DH308" i="9"/>
  <c r="AL308" i="9"/>
  <c r="AL324" i="9"/>
  <c r="CO306" i="9"/>
  <c r="CO322" i="9"/>
  <c r="AQ310" i="9"/>
  <c r="AQ326" i="9"/>
  <c r="BO323" i="9"/>
  <c r="BO307" i="9"/>
  <c r="AK311" i="9"/>
  <c r="AK327" i="9"/>
  <c r="AL311" i="9"/>
  <c r="AL327" i="9"/>
  <c r="AY332" i="9"/>
  <c r="AY316" i="9"/>
  <c r="CD326" i="9"/>
  <c r="CD310" i="9"/>
  <c r="DB306" i="9"/>
  <c r="DB322" i="9"/>
  <c r="DQ307" i="9"/>
  <c r="DQ323" i="9"/>
  <c r="CC334" i="9"/>
  <c r="CC416" i="9" s="1"/>
  <c r="CC318" i="9"/>
  <c r="BF308" i="9"/>
  <c r="BF324" i="9"/>
  <c r="AC307" i="9"/>
  <c r="AC323" i="9"/>
  <c r="DJ330" i="9"/>
  <c r="DJ314" i="9"/>
  <c r="EQ404" i="9"/>
  <c r="EQ371" i="9"/>
  <c r="EQ338" i="9"/>
  <c r="DX338" i="9"/>
  <c r="DX371" i="9"/>
  <c r="DX404" i="9"/>
  <c r="CE310" i="9"/>
  <c r="CE326" i="9"/>
  <c r="DH312" i="9"/>
  <c r="DH344" i="9" s="1"/>
  <c r="AC310" i="9"/>
  <c r="AC326" i="9"/>
  <c r="CR315" i="9"/>
  <c r="CR331" i="9"/>
  <c r="DV377" i="9"/>
  <c r="DV410" i="9"/>
  <c r="DV344" i="9"/>
  <c r="AZ316" i="9"/>
  <c r="AZ332" i="9"/>
  <c r="AY326" i="9"/>
  <c r="AY310" i="9"/>
  <c r="CH329" i="9"/>
  <c r="DJ315" i="9"/>
  <c r="EL378" i="9"/>
  <c r="EL411" i="9"/>
  <c r="EL345" i="9"/>
  <c r="DL333" i="2"/>
  <c r="Z153" i="2" s="1"/>
  <c r="DL365" i="2"/>
  <c r="DL396" i="2"/>
  <c r="DL411" i="2" s="1"/>
  <c r="CV325" i="9"/>
  <c r="CV309" i="9"/>
  <c r="CX325" i="9"/>
  <c r="CX309" i="9"/>
  <c r="AM306" i="9"/>
  <c r="AM322" i="9"/>
  <c r="Z313" i="9"/>
  <c r="Z329" i="9"/>
  <c r="EK411" i="9"/>
  <c r="EK378" i="9"/>
  <c r="EK345" i="9"/>
  <c r="CT315" i="9"/>
  <c r="CT331" i="9"/>
  <c r="ET372" i="9"/>
  <c r="ET339" i="9"/>
  <c r="ET405" i="9"/>
  <c r="BD322" i="9"/>
  <c r="BD306" i="9"/>
  <c r="EE374" i="9"/>
  <c r="EE341" i="9"/>
  <c r="EE407" i="9"/>
  <c r="DO306" i="9"/>
  <c r="DO322" i="9"/>
  <c r="BR325" i="9"/>
  <c r="BR309" i="9"/>
  <c r="BV325" i="9"/>
  <c r="BV309" i="9"/>
  <c r="DM327" i="9"/>
  <c r="DM311" i="9"/>
  <c r="BN318" i="2"/>
  <c r="DA308" i="9"/>
  <c r="DA324" i="9"/>
  <c r="V326" i="9"/>
  <c r="V310" i="9"/>
  <c r="EM410" i="9"/>
  <c r="EM377" i="9"/>
  <c r="EM344" i="9"/>
  <c r="AZ314" i="9"/>
  <c r="AZ330" i="9"/>
  <c r="BN331" i="9"/>
  <c r="BN315" i="9"/>
  <c r="U326" i="9"/>
  <c r="U310" i="9"/>
  <c r="CH303" i="2"/>
  <c r="AZ312" i="9"/>
  <c r="AZ328" i="9"/>
  <c r="EK346" i="9"/>
  <c r="EK412" i="9"/>
  <c r="EK379" i="9"/>
  <c r="CG328" i="9"/>
  <c r="CG312" i="9"/>
  <c r="EL376" i="9"/>
  <c r="EL409" i="9"/>
  <c r="EL343" i="9"/>
  <c r="CT311" i="9"/>
  <c r="CT327" i="9"/>
  <c r="BP310" i="9"/>
  <c r="BP326" i="9"/>
  <c r="V318" i="2"/>
  <c r="V303" i="2"/>
  <c r="BG323" i="9"/>
  <c r="BG307" i="9"/>
  <c r="CV307" i="9"/>
  <c r="CV323" i="9"/>
  <c r="EC342" i="9"/>
  <c r="EC375" i="9"/>
  <c r="EC408" i="9"/>
  <c r="EN375" i="9"/>
  <c r="EN342" i="9"/>
  <c r="EN408" i="9"/>
  <c r="BP309" i="9"/>
  <c r="BP325" i="9"/>
  <c r="EF404" i="9"/>
  <c r="EF338" i="9"/>
  <c r="EF371" i="9"/>
  <c r="EL404" i="9"/>
  <c r="EL371" i="9"/>
  <c r="EL338" i="9"/>
  <c r="BB314" i="9"/>
  <c r="BB330" i="9"/>
  <c r="EL347" i="9"/>
  <c r="EL413" i="9"/>
  <c r="EL380" i="9"/>
  <c r="BY306" i="9"/>
  <c r="BY322" i="9"/>
  <c r="DW372" i="9"/>
  <c r="DW339" i="9"/>
  <c r="DW405" i="9"/>
  <c r="AB327" i="9"/>
  <c r="AB311" i="9"/>
  <c r="AA324" i="9"/>
  <c r="AA308" i="9"/>
  <c r="CC311" i="9"/>
  <c r="CC327" i="9"/>
  <c r="CH308" i="9"/>
  <c r="CH324" i="9"/>
  <c r="DK311" i="9"/>
  <c r="DK327" i="9"/>
  <c r="CD327" i="9"/>
  <c r="CD311" i="9"/>
  <c r="BU308" i="9"/>
  <c r="BU324" i="9"/>
  <c r="AO307" i="9"/>
  <c r="AO323" i="9"/>
  <c r="AY318" i="2"/>
  <c r="AY303" i="2"/>
  <c r="BS322" i="9"/>
  <c r="BS306" i="9"/>
  <c r="AY308" i="9"/>
  <c r="AY324" i="9"/>
  <c r="DR322" i="9"/>
  <c r="DR306" i="9"/>
  <c r="DZ412" i="9"/>
  <c r="DZ346" i="9"/>
  <c r="DZ379" i="9"/>
  <c r="BD312" i="9"/>
  <c r="BD328" i="9"/>
  <c r="DM328" i="9"/>
  <c r="DM312" i="9"/>
  <c r="EH338" i="9"/>
  <c r="EH371" i="9"/>
  <c r="EH404" i="9"/>
  <c r="EP378" i="9"/>
  <c r="EP345" i="9"/>
  <c r="EP411" i="9"/>
  <c r="CZ310" i="9"/>
  <c r="CZ326" i="9"/>
  <c r="BN309" i="9"/>
  <c r="BN325" i="9"/>
  <c r="AS323" i="9"/>
  <c r="AS307" i="9"/>
  <c r="ED375" i="9"/>
  <c r="ED342" i="9"/>
  <c r="ED408" i="9"/>
  <c r="AO322" i="9"/>
  <c r="AO306" i="9"/>
  <c r="ES374" i="9"/>
  <c r="ES341" i="9"/>
  <c r="ES407" i="9"/>
  <c r="CJ326" i="9"/>
  <c r="CJ310" i="9"/>
  <c r="CF309" i="9"/>
  <c r="CF325" i="9"/>
  <c r="CW312" i="9"/>
  <c r="CW328" i="9"/>
  <c r="EN380" i="9"/>
  <c r="EN413" i="9"/>
  <c r="EN347" i="9"/>
  <c r="AY328" i="9"/>
  <c r="AY312" i="9"/>
  <c r="AB310" i="9"/>
  <c r="AB326" i="9"/>
  <c r="BB309" i="9"/>
  <c r="BB325" i="9"/>
  <c r="AA328" i="9"/>
  <c r="AA312" i="9"/>
  <c r="EK410" i="9"/>
  <c r="EK377" i="9"/>
  <c r="EK344" i="9"/>
  <c r="EG404" i="9"/>
  <c r="EG371" i="9"/>
  <c r="Z308" i="9"/>
  <c r="Z324" i="9"/>
  <c r="EE340" i="9"/>
  <c r="EE406" i="9"/>
  <c r="EE373" i="9"/>
  <c r="DN324" i="9"/>
  <c r="DN308" i="9"/>
  <c r="BV323" i="9"/>
  <c r="BV307" i="9"/>
  <c r="CT328" i="9"/>
  <c r="CT312" i="9"/>
  <c r="X306" i="9"/>
  <c r="X322" i="9"/>
  <c r="EM340" i="9"/>
  <c r="EM373" i="9"/>
  <c r="EM406" i="9"/>
  <c r="EM372" i="9"/>
  <c r="EM339" i="9"/>
  <c r="EM405" i="9"/>
  <c r="BN317" i="9"/>
  <c r="BN333" i="9"/>
  <c r="CC332" i="9"/>
  <c r="CC316" i="9"/>
  <c r="DP306" i="9"/>
  <c r="DP322" i="9"/>
  <c r="CY309" i="9"/>
  <c r="CY325" i="9"/>
  <c r="BR313" i="9"/>
  <c r="BR329" i="9"/>
  <c r="EN339" i="9"/>
  <c r="EN405" i="9"/>
  <c r="EN372" i="9"/>
  <c r="BC328" i="9"/>
  <c r="BC312" i="9"/>
  <c r="BT323" i="9"/>
  <c r="BT307" i="9"/>
  <c r="EE405" i="9"/>
  <c r="EE339" i="9"/>
  <c r="EE372" i="9"/>
  <c r="ER341" i="9"/>
  <c r="ER374" i="9"/>
  <c r="ER407" i="9"/>
  <c r="AA322" i="9"/>
  <c r="AA306" i="9"/>
  <c r="DL313" i="9"/>
  <c r="DL329" i="9"/>
  <c r="DV338" i="9"/>
  <c r="DV404" i="9"/>
  <c r="DV371" i="9"/>
  <c r="EU404" i="9"/>
  <c r="EU371" i="9"/>
  <c r="EU338" i="9"/>
  <c r="AM315" i="9"/>
  <c r="AM331" i="9"/>
  <c r="BD333" i="2"/>
  <c r="BD396" i="2"/>
  <c r="BD365" i="2"/>
  <c r="EM347" i="9"/>
  <c r="EM413" i="9"/>
  <c r="EM380" i="9"/>
  <c r="EN346" i="9"/>
  <c r="EN412" i="9"/>
  <c r="EN379" i="9"/>
  <c r="DX340" i="9"/>
  <c r="DX373" i="9"/>
  <c r="DX406" i="9"/>
  <c r="AR307" i="9"/>
  <c r="AR323" i="9"/>
  <c r="EL414" i="9"/>
  <c r="EL381" i="9"/>
  <c r="EL348" i="9"/>
  <c r="Y308" i="9"/>
  <c r="Y324" i="9"/>
  <c r="AO303" i="2"/>
  <c r="AO318" i="2"/>
  <c r="DA309" i="9"/>
  <c r="DA325" i="9"/>
  <c r="CT324" i="9"/>
  <c r="CT308" i="9"/>
  <c r="AT323" i="9"/>
  <c r="AT307" i="9"/>
  <c r="BN318" i="9"/>
  <c r="BN334" i="9"/>
  <c r="BN416" i="9" s="1"/>
  <c r="DG315" i="9"/>
  <c r="DG331" i="9"/>
  <c r="DJ327" i="9"/>
  <c r="DJ311" i="9"/>
  <c r="BP307" i="9"/>
  <c r="BP323" i="9"/>
  <c r="AB323" i="9"/>
  <c r="AB307" i="9"/>
  <c r="EE371" i="9"/>
  <c r="EE338" i="9"/>
  <c r="EE404" i="9"/>
  <c r="EA338" i="9"/>
  <c r="EA404" i="9"/>
  <c r="EA371" i="9"/>
  <c r="DX339" i="9"/>
  <c r="DX372" i="9"/>
  <c r="DX405" i="9"/>
  <c r="DB324" i="9"/>
  <c r="DB308" i="9"/>
  <c r="CK326" i="9"/>
  <c r="CK310" i="9"/>
  <c r="V332" i="9"/>
  <c r="V316" i="9"/>
  <c r="AU322" i="9"/>
  <c r="AU306" i="9"/>
  <c r="AP310" i="9"/>
  <c r="AP326" i="9"/>
  <c r="BB322" i="9"/>
  <c r="BB306" i="9"/>
  <c r="CJ309" i="9"/>
  <c r="CJ325" i="9"/>
  <c r="EB376" i="9"/>
  <c r="EB409" i="9"/>
  <c r="EB343" i="9"/>
  <c r="DB323" i="9"/>
  <c r="DB307" i="9"/>
  <c r="CR318" i="9"/>
  <c r="CR334" i="9"/>
  <c r="CR416" i="9" s="1"/>
  <c r="AM310" i="9"/>
  <c r="AM326" i="9"/>
  <c r="DH303" i="2"/>
  <c r="DH318" i="2"/>
  <c r="BV303" i="2"/>
  <c r="BV381" i="2" s="1"/>
  <c r="DN333" i="2"/>
  <c r="AB153" i="2" s="1"/>
  <c r="DN381" i="2"/>
  <c r="DN365" i="2"/>
  <c r="CY396" i="2"/>
  <c r="CY365" i="2"/>
  <c r="CJ381" i="2"/>
  <c r="CJ396" i="2"/>
  <c r="CJ365" i="2"/>
  <c r="BU381" i="2"/>
  <c r="BU396" i="2"/>
  <c r="BU365" i="2"/>
  <c r="DO303" i="2"/>
  <c r="BF333" i="2"/>
  <c r="BF381" i="2"/>
  <c r="BF365" i="2"/>
  <c r="AR381" i="2"/>
  <c r="AR396" i="2"/>
  <c r="AQ381" i="2"/>
  <c r="AR365" i="2"/>
  <c r="AQ365" i="2"/>
  <c r="AB396" i="2"/>
  <c r="AB365" i="2"/>
  <c r="CZ318" i="2"/>
  <c r="CZ396" i="2" s="1"/>
  <c r="CK318" i="2"/>
  <c r="CK381" i="2" s="1"/>
  <c r="BH258" i="2"/>
  <c r="BH318" i="2" s="1"/>
  <c r="AB333" i="2"/>
  <c r="AD273" i="2"/>
  <c r="AD288" i="2" s="1"/>
  <c r="AD303" i="2" s="1"/>
  <c r="BG318" i="2"/>
  <c r="BG396" i="2" s="1"/>
  <c r="AC318" i="2"/>
  <c r="AC381" i="2" s="1"/>
  <c r="BW273" i="2"/>
  <c r="BW288" i="2" s="1"/>
  <c r="BW318" i="2" s="1"/>
  <c r="AQ333" i="2"/>
  <c r="AR333" i="2"/>
  <c r="CL273" i="2"/>
  <c r="CL288" i="2" s="1"/>
  <c r="CL318" i="2" s="1"/>
  <c r="DA273" i="2"/>
  <c r="DA288" i="2" s="1"/>
  <c r="DA303" i="2" s="1"/>
  <c r="AS303" i="2"/>
  <c r="CY333" i="2"/>
  <c r="DP258" i="2"/>
  <c r="BU333" i="2"/>
  <c r="CJ333" i="2"/>
  <c r="AS318" i="2"/>
  <c r="DV395" i="2"/>
  <c r="DV410" i="2" s="1"/>
  <c r="EK380" i="2"/>
  <c r="EK395" i="2" s="1"/>
  <c r="EK410" i="2" s="1"/>
  <c r="BE395" i="2"/>
  <c r="BE410" i="2" s="1"/>
  <c r="BT380" i="2"/>
  <c r="O39" i="1"/>
  <c r="CB16" i="1"/>
  <c r="BQ302" i="2"/>
  <c r="CU287" i="2"/>
  <c r="CZ212" i="2"/>
  <c r="CZ227" i="2" s="1"/>
  <c r="CZ242" i="2" s="1"/>
  <c r="CZ257" i="2" s="1"/>
  <c r="CZ272" i="2" s="1"/>
  <c r="CZ287" i="2" s="1"/>
  <c r="CZ302" i="2" s="1"/>
  <c r="CZ317" i="2" s="1"/>
  <c r="CZ332" i="2" s="1"/>
  <c r="BV227" i="2"/>
  <c r="BV242" i="2" s="1"/>
  <c r="BV257" i="2" s="1"/>
  <c r="BV272" i="2" s="1"/>
  <c r="BV287" i="2" s="1"/>
  <c r="BV302" i="2" s="1"/>
  <c r="BV317" i="2" s="1"/>
  <c r="BV332" i="2" s="1"/>
  <c r="AE228" i="2"/>
  <c r="AE273" i="2" s="1"/>
  <c r="AE288" i="2" s="1"/>
  <c r="BI228" i="2"/>
  <c r="BI258" i="2" s="1"/>
  <c r="BX228" i="2"/>
  <c r="BX258" i="2" s="1"/>
  <c r="CM228" i="2"/>
  <c r="CM273" i="2" s="1"/>
  <c r="CM288" i="2" s="1"/>
  <c r="DB228" i="2"/>
  <c r="DB258" i="2" s="1"/>
  <c r="AT228" i="2"/>
  <c r="AT273" i="2" s="1"/>
  <c r="AT288" i="2" s="1"/>
  <c r="DQ228" i="2"/>
  <c r="DQ258" i="2" s="1"/>
  <c r="CU395" i="2"/>
  <c r="CF410" i="2"/>
  <c r="CU410" i="2" s="1"/>
  <c r="CK227" i="2"/>
  <c r="CK242" i="2" s="1"/>
  <c r="CK257" i="2" s="1"/>
  <c r="CK272" i="2" s="1"/>
  <c r="CK287" i="2" s="1"/>
  <c r="CK302" i="2" s="1"/>
  <c r="CK317" i="2" s="1"/>
  <c r="CK332" i="2" s="1"/>
  <c r="DO212" i="2"/>
  <c r="DO227" i="2" s="1"/>
  <c r="DO242" i="2" s="1"/>
  <c r="DO257" i="2" s="1"/>
  <c r="DO272" i="2" s="1"/>
  <c r="DO287" i="2" s="1"/>
  <c r="DO302" i="2" s="1"/>
  <c r="DO317" i="2" s="1"/>
  <c r="DO332" i="2" s="1"/>
  <c r="DY380" i="2"/>
  <c r="DJ395" i="2"/>
  <c r="DJ410" i="2" s="1"/>
  <c r="CG395" i="2"/>
  <c r="CV380" i="2"/>
  <c r="DK380" i="2" s="1"/>
  <c r="CH380" i="2"/>
  <c r="BS395" i="2"/>
  <c r="BS410" i="2" s="1"/>
  <c r="CS317" i="2"/>
  <c r="BO332" i="2"/>
  <c r="CS332" i="2" s="1"/>
  <c r="AW137" i="2"/>
  <c r="AF152" i="2"/>
  <c r="AF167" i="2" s="1"/>
  <c r="AF182" i="2" s="1"/>
  <c r="AF197" i="2" s="1"/>
  <c r="AF212" i="2" s="1"/>
  <c r="BU242" i="2"/>
  <c r="CY227" i="2"/>
  <c r="CX242" i="2"/>
  <c r="BT257" i="2"/>
  <c r="EM380" i="2"/>
  <c r="EM395" i="2" s="1"/>
  <c r="EM410" i="2" s="1"/>
  <c r="DX395" i="2"/>
  <c r="DX410" i="2" s="1"/>
  <c r="AS364" i="2"/>
  <c r="AD380" i="2"/>
  <c r="AD395" i="2" s="1"/>
  <c r="AD410" i="2" s="1"/>
  <c r="AD426" i="2" s="1"/>
  <c r="AD442" i="2" s="1"/>
  <c r="N59" i="1"/>
  <c r="AP39" i="1"/>
  <c r="AP59" i="1" s="1"/>
  <c r="N80" i="1"/>
  <c r="N100" i="1" s="1"/>
  <c r="BG364" i="2"/>
  <c r="AR380" i="2"/>
  <c r="AR395" i="2" s="1"/>
  <c r="AR410" i="2" s="1"/>
  <c r="BI212" i="2"/>
  <c r="AE227" i="2"/>
  <c r="AE242" i="2" s="1"/>
  <c r="AE257" i="2" s="1"/>
  <c r="AE272" i="2" s="1"/>
  <c r="AE287" i="2" s="1"/>
  <c r="AE302" i="2" s="1"/>
  <c r="AE317" i="2" s="1"/>
  <c r="AE332" i="2" s="1"/>
  <c r="AE348" i="2" s="1"/>
  <c r="AE364" i="2" s="1"/>
  <c r="AT212" i="2"/>
  <c r="AT227" i="2" s="1"/>
  <c r="AT242" i="2" s="1"/>
  <c r="AT257" i="2" s="1"/>
  <c r="AT272" i="2" s="1"/>
  <c r="AT287" i="2" s="1"/>
  <c r="AT302" i="2" s="1"/>
  <c r="AT317" i="2" s="1"/>
  <c r="AT332" i="2" s="1"/>
  <c r="BW212" i="2"/>
  <c r="CL212" i="2"/>
  <c r="BH227" i="2"/>
  <c r="BH242" i="2" s="1"/>
  <c r="BH257" i="2" s="1"/>
  <c r="BH272" i="2" s="1"/>
  <c r="BH287" i="2" s="1"/>
  <c r="BH302" i="2" s="1"/>
  <c r="BH317" i="2" s="1"/>
  <c r="BH332" i="2" s="1"/>
  <c r="CT302" i="2"/>
  <c r="BP317" i="2"/>
  <c r="AF213" i="2"/>
  <c r="DC213" i="2"/>
  <c r="BJ213" i="2"/>
  <c r="AF198" i="2"/>
  <c r="CN213" i="2"/>
  <c r="DR213" i="2"/>
  <c r="BY213" i="2"/>
  <c r="AU213" i="2"/>
  <c r="BU364" i="2"/>
  <c r="CJ364" i="2" s="1"/>
  <c r="CY364" i="2" s="1"/>
  <c r="DN364" i="2" s="1"/>
  <c r="EC364" i="2" s="1"/>
  <c r="ER364" i="2" s="1"/>
  <c r="BF380" i="2"/>
  <c r="BR287" i="2"/>
  <c r="CV272" i="2"/>
  <c r="BS272" i="2"/>
  <c r="CW257" i="2"/>
  <c r="AO381" i="2" l="1"/>
  <c r="BO381" i="2"/>
  <c r="AI381" i="2"/>
  <c r="AY382" i="9"/>
  <c r="BT381" i="2"/>
  <c r="BT411" i="2" s="1"/>
  <c r="CI411" i="2"/>
  <c r="CF381" i="2"/>
  <c r="AA333" i="2"/>
  <c r="CT381" i="2"/>
  <c r="BQ347" i="9"/>
  <c r="BQ380" i="9"/>
  <c r="BQ413" i="9"/>
  <c r="CE406" i="9"/>
  <c r="CE373" i="9"/>
  <c r="CE340" i="9"/>
  <c r="BE411" i="2"/>
  <c r="AK381" i="2"/>
  <c r="CQ381" i="2"/>
  <c r="AA381" i="2"/>
  <c r="AA411" i="2" s="1"/>
  <c r="BO412" i="9"/>
  <c r="BO346" i="9"/>
  <c r="BO379" i="9"/>
  <c r="CR381" i="2"/>
  <c r="DO407" i="9"/>
  <c r="DO341" i="9"/>
  <c r="DO374" i="9"/>
  <c r="BD373" i="9"/>
  <c r="BP381" i="2"/>
  <c r="DG396" i="2"/>
  <c r="DG381" i="2"/>
  <c r="DG333" i="2"/>
  <c r="U153" i="2" s="1"/>
  <c r="DG365" i="2"/>
  <c r="BW341" i="9"/>
  <c r="BW374" i="9"/>
  <c r="BW407" i="9"/>
  <c r="BD406" i="9"/>
  <c r="BV333" i="2"/>
  <c r="CD415" i="9"/>
  <c r="CD382" i="9"/>
  <c r="CD349" i="9"/>
  <c r="AK406" i="9"/>
  <c r="AK340" i="9"/>
  <c r="AK373" i="9"/>
  <c r="X411" i="9"/>
  <c r="X345" i="9"/>
  <c r="X378" i="9"/>
  <c r="AQ409" i="9"/>
  <c r="AQ343" i="9"/>
  <c r="AQ376" i="9"/>
  <c r="EG344" i="9"/>
  <c r="U381" i="2"/>
  <c r="CV381" i="2"/>
  <c r="BV338" i="9"/>
  <c r="BV371" i="9"/>
  <c r="BV404" i="9"/>
  <c r="AD371" i="9"/>
  <c r="AD404" i="9"/>
  <c r="AD338" i="9"/>
  <c r="BA346" i="9"/>
  <c r="BA412" i="9"/>
  <c r="BA379" i="9"/>
  <c r="AM340" i="9"/>
  <c r="AM406" i="9"/>
  <c r="AM373" i="9"/>
  <c r="DA404" i="9"/>
  <c r="DA371" i="9"/>
  <c r="DA338" i="9"/>
  <c r="AD138" i="9" s="1"/>
  <c r="CV377" i="9"/>
  <c r="CV344" i="9"/>
  <c r="Y143" i="9" s="1"/>
  <c r="CV410" i="9"/>
  <c r="DG343" i="9"/>
  <c r="DG376" i="9"/>
  <c r="DG409" i="9"/>
  <c r="Y379" i="9"/>
  <c r="Y412" i="9"/>
  <c r="Y346" i="9"/>
  <c r="BA343" i="9"/>
  <c r="BA409" i="9"/>
  <c r="BA376" i="9"/>
  <c r="W396" i="2"/>
  <c r="W365" i="2"/>
  <c r="W381" i="2"/>
  <c r="W333" i="2"/>
  <c r="CM406" i="9"/>
  <c r="CM340" i="9"/>
  <c r="CM373" i="9"/>
  <c r="BX406" i="9"/>
  <c r="BX373" i="9"/>
  <c r="BX340" i="9"/>
  <c r="DI379" i="9"/>
  <c r="DI412" i="9"/>
  <c r="DI346" i="9"/>
  <c r="AL374" i="9"/>
  <c r="AL341" i="9"/>
  <c r="AL407" i="9"/>
  <c r="BP412" i="9"/>
  <c r="BP379" i="9"/>
  <c r="BP346" i="9"/>
  <c r="AS374" i="9"/>
  <c r="AS407" i="9"/>
  <c r="AS341" i="9"/>
  <c r="AJ396" i="2"/>
  <c r="AJ333" i="2"/>
  <c r="AJ365" i="2"/>
  <c r="CW381" i="2"/>
  <c r="EG341" i="9"/>
  <c r="CU381" i="2"/>
  <c r="CT333" i="2"/>
  <c r="CT365" i="2"/>
  <c r="CT396" i="2"/>
  <c r="AJ381" i="2"/>
  <c r="W412" i="9"/>
  <c r="W346" i="9"/>
  <c r="W379" i="9"/>
  <c r="BD411" i="2"/>
  <c r="AL346" i="9"/>
  <c r="AL379" i="9"/>
  <c r="AL412" i="9"/>
  <c r="EG338" i="9"/>
  <c r="AZ381" i="2"/>
  <c r="EV348" i="9"/>
  <c r="DG350" i="9"/>
  <c r="DG383" i="9"/>
  <c r="AT371" i="9"/>
  <c r="AT404" i="9"/>
  <c r="AT338" i="9"/>
  <c r="CE379" i="9"/>
  <c r="CE412" i="9"/>
  <c r="CE346" i="9"/>
  <c r="CT379" i="9"/>
  <c r="CT412" i="9"/>
  <c r="CT346" i="9"/>
  <c r="W145" i="9" s="1"/>
  <c r="AM372" i="9"/>
  <c r="AM339" i="9"/>
  <c r="AM405" i="9"/>
  <c r="V158" i="9"/>
  <c r="V173" i="9"/>
  <c r="BR378" i="9"/>
  <c r="BR345" i="9"/>
  <c r="BR411" i="9"/>
  <c r="BB338" i="9"/>
  <c r="BB404" i="9"/>
  <c r="BB371" i="9"/>
  <c r="BP339" i="9"/>
  <c r="BP372" i="9"/>
  <c r="BP405" i="9"/>
  <c r="Y340" i="9"/>
  <c r="Y406" i="9"/>
  <c r="Y373" i="9"/>
  <c r="BV372" i="9"/>
  <c r="BV405" i="9"/>
  <c r="BV339" i="9"/>
  <c r="AB343" i="9"/>
  <c r="AB409" i="9"/>
  <c r="AB376" i="9"/>
  <c r="V408" i="9"/>
  <c r="V342" i="9"/>
  <c r="V375" i="9"/>
  <c r="CV374" i="9"/>
  <c r="CV407" i="9"/>
  <c r="CV341" i="9"/>
  <c r="DJ413" i="9"/>
  <c r="DJ380" i="9"/>
  <c r="DJ347" i="9"/>
  <c r="AM341" i="9"/>
  <c r="AM374" i="9"/>
  <c r="AM407" i="9"/>
  <c r="CF408" i="9"/>
  <c r="CF375" i="9"/>
  <c r="CF342" i="9"/>
  <c r="CR341" i="9"/>
  <c r="CR407" i="9"/>
  <c r="CR374" i="9"/>
  <c r="CX410" i="9"/>
  <c r="AC404" i="9"/>
  <c r="AC371" i="9"/>
  <c r="AC338" i="9"/>
  <c r="CF412" i="9"/>
  <c r="CF379" i="9"/>
  <c r="CF346" i="9"/>
  <c r="BX404" i="9"/>
  <c r="BX371" i="9"/>
  <c r="BX338" i="9"/>
  <c r="CF377" i="9"/>
  <c r="CF344" i="9"/>
  <c r="CF410" i="9"/>
  <c r="BP348" i="9"/>
  <c r="BP414" i="9"/>
  <c r="BP381" i="9"/>
  <c r="CD348" i="9"/>
  <c r="CD381" i="9"/>
  <c r="CD414" i="9"/>
  <c r="AY416" i="9"/>
  <c r="AY383" i="9"/>
  <c r="AY350" i="9"/>
  <c r="BF375" i="9"/>
  <c r="BF408" i="9"/>
  <c r="BF342" i="9"/>
  <c r="AJ341" i="9"/>
  <c r="AJ374" i="9"/>
  <c r="AJ407" i="9"/>
  <c r="BB373" i="9"/>
  <c r="BB406" i="9"/>
  <c r="BB340" i="9"/>
  <c r="BC408" i="9"/>
  <c r="BC342" i="9"/>
  <c r="BC375" i="9"/>
  <c r="CE405" i="9"/>
  <c r="CE339" i="9"/>
  <c r="CE372" i="9"/>
  <c r="CI344" i="9"/>
  <c r="CK338" i="9"/>
  <c r="CK404" i="9"/>
  <c r="CK371" i="9"/>
  <c r="CJ373" i="9"/>
  <c r="CJ406" i="9"/>
  <c r="CJ340" i="9"/>
  <c r="BU343" i="9"/>
  <c r="BU376" i="9"/>
  <c r="BU409" i="9"/>
  <c r="AY415" i="9"/>
  <c r="AY349" i="9"/>
  <c r="BJ349" i="9" s="1"/>
  <c r="CF376" i="9"/>
  <c r="CF409" i="9"/>
  <c r="CF343" i="9"/>
  <c r="CZ407" i="9"/>
  <c r="CZ374" i="9"/>
  <c r="CZ341" i="9"/>
  <c r="CL406" i="9"/>
  <c r="CL340" i="9"/>
  <c r="CL373" i="9"/>
  <c r="CB396" i="2"/>
  <c r="CB365" i="2"/>
  <c r="CB333" i="2"/>
  <c r="AJ409" i="9"/>
  <c r="AJ376" i="9"/>
  <c r="AJ343" i="9"/>
  <c r="AO375" i="9"/>
  <c r="AO408" i="9"/>
  <c r="AO342" i="9"/>
  <c r="AS340" i="9"/>
  <c r="AS406" i="9"/>
  <c r="AS373" i="9"/>
  <c r="BA338" i="9"/>
  <c r="BA404" i="9"/>
  <c r="BA371" i="9"/>
  <c r="AJ406" i="9"/>
  <c r="AJ340" i="9"/>
  <c r="AJ373" i="9"/>
  <c r="BA377" i="9"/>
  <c r="BA410" i="9"/>
  <c r="BA344" i="9"/>
  <c r="BT408" i="9"/>
  <c r="BT342" i="9"/>
  <c r="BT375" i="9"/>
  <c r="CI406" i="9"/>
  <c r="CI340" i="9"/>
  <c r="CI373" i="9"/>
  <c r="CE396" i="2"/>
  <c r="CE365" i="2"/>
  <c r="CE333" i="2"/>
  <c r="BO409" i="9"/>
  <c r="BO343" i="9"/>
  <c r="BO376" i="9"/>
  <c r="CG373" i="9"/>
  <c r="CG340" i="9"/>
  <c r="CG406" i="9"/>
  <c r="AY405" i="9"/>
  <c r="AY339" i="9"/>
  <c r="AY372" i="9"/>
  <c r="DB372" i="9"/>
  <c r="DB339" i="9"/>
  <c r="AE139" i="9" s="1"/>
  <c r="DB405" i="9"/>
  <c r="DJ409" i="9"/>
  <c r="DJ343" i="9"/>
  <c r="DJ376" i="9"/>
  <c r="CT373" i="9"/>
  <c r="CT406" i="9"/>
  <c r="CT340" i="9"/>
  <c r="W140" i="9" s="1"/>
  <c r="DP338" i="9"/>
  <c r="DP371" i="9"/>
  <c r="DP404" i="9"/>
  <c r="BB407" i="9"/>
  <c r="BB341" i="9"/>
  <c r="BB374" i="9"/>
  <c r="AY381" i="2"/>
  <c r="DK343" i="9"/>
  <c r="DK376" i="9"/>
  <c r="DK409" i="9"/>
  <c r="BP408" i="9"/>
  <c r="BP342" i="9"/>
  <c r="BP375" i="9"/>
  <c r="BN347" i="9"/>
  <c r="BN413" i="9"/>
  <c r="BN380" i="9"/>
  <c r="BR374" i="9"/>
  <c r="BR407" i="9"/>
  <c r="BR341" i="9"/>
  <c r="CH378" i="9"/>
  <c r="CH411" i="9"/>
  <c r="CH345" i="9"/>
  <c r="AC372" i="9"/>
  <c r="AC405" i="9"/>
  <c r="AC339" i="9"/>
  <c r="DB371" i="9"/>
  <c r="DB404" i="9"/>
  <c r="DB338" i="9"/>
  <c r="AE138" i="9" s="1"/>
  <c r="AK376" i="9"/>
  <c r="AK343" i="9"/>
  <c r="AK409" i="9"/>
  <c r="AL340" i="9"/>
  <c r="AL406" i="9"/>
  <c r="AL373" i="9"/>
  <c r="BN381" i="9"/>
  <c r="BN348" i="9"/>
  <c r="BN414" i="9"/>
  <c r="BB347" i="9"/>
  <c r="BB380" i="9"/>
  <c r="BB413" i="9"/>
  <c r="CG379" i="9"/>
  <c r="CG346" i="9"/>
  <c r="CG412" i="9"/>
  <c r="CX377" i="9"/>
  <c r="BQ376" i="9"/>
  <c r="BQ409" i="9"/>
  <c r="BQ343" i="9"/>
  <c r="AO341" i="9"/>
  <c r="AO407" i="9"/>
  <c r="AO374" i="9"/>
  <c r="EG345" i="9"/>
  <c r="CG339" i="9"/>
  <c r="CG372" i="9"/>
  <c r="CG405" i="9"/>
  <c r="BO407" i="9"/>
  <c r="BO341" i="9"/>
  <c r="BO374" i="9"/>
  <c r="CI407" i="9"/>
  <c r="CI374" i="9"/>
  <c r="CI341" i="9"/>
  <c r="EG340" i="9"/>
  <c r="EG348" i="9"/>
  <c r="BR372" i="9"/>
  <c r="BR339" i="9"/>
  <c r="BR405" i="9"/>
  <c r="BO333" i="2"/>
  <c r="BO365" i="2"/>
  <c r="BO396" i="2"/>
  <c r="DG415" i="9"/>
  <c r="DG382" i="9"/>
  <c r="DG349" i="9"/>
  <c r="CY338" i="9"/>
  <c r="AB138" i="9" s="1"/>
  <c r="CY404" i="9"/>
  <c r="CY371" i="9"/>
  <c r="CS348" i="9"/>
  <c r="V147" i="9" s="1"/>
  <c r="CS381" i="9"/>
  <c r="CS414" i="9"/>
  <c r="DK381" i="2"/>
  <c r="CR412" i="9"/>
  <c r="CR379" i="9"/>
  <c r="CR346" i="9"/>
  <c r="AP409" i="9"/>
  <c r="AP376" i="9"/>
  <c r="AP343" i="9"/>
  <c r="AA375" i="9"/>
  <c r="AA342" i="9"/>
  <c r="AA408" i="9"/>
  <c r="AM343" i="9"/>
  <c r="AM376" i="9"/>
  <c r="AM409" i="9"/>
  <c r="DL371" i="9"/>
  <c r="DL404" i="9"/>
  <c r="DL338" i="9"/>
  <c r="DO405" i="9"/>
  <c r="DO339" i="9"/>
  <c r="DO372" i="9"/>
  <c r="X413" i="9"/>
  <c r="X347" i="9"/>
  <c r="X380" i="9"/>
  <c r="CI377" i="9"/>
  <c r="AI396" i="2"/>
  <c r="AI365" i="2"/>
  <c r="AI333" i="2"/>
  <c r="BR381" i="2"/>
  <c r="DS371" i="9"/>
  <c r="DS338" i="9"/>
  <c r="DS404" i="9"/>
  <c r="CR348" i="9"/>
  <c r="CR414" i="9"/>
  <c r="CR381" i="9"/>
  <c r="DM405" i="9"/>
  <c r="DM339" i="9"/>
  <c r="DM372" i="9"/>
  <c r="BP344" i="9"/>
  <c r="BP377" i="9"/>
  <c r="BP410" i="9"/>
  <c r="CI404" i="9"/>
  <c r="CI371" i="9"/>
  <c r="CI338" i="9"/>
  <c r="CD374" i="9"/>
  <c r="CD407" i="9"/>
  <c r="CD341" i="9"/>
  <c r="CE371" i="9"/>
  <c r="CE404" i="9"/>
  <c r="CE338" i="9"/>
  <c r="DI338" i="9"/>
  <c r="DI371" i="9"/>
  <c r="DI404" i="9"/>
  <c r="AN404" i="9"/>
  <c r="AN371" i="9"/>
  <c r="AN338" i="9"/>
  <c r="Y344" i="9"/>
  <c r="Y377" i="9"/>
  <c r="Y410" i="9"/>
  <c r="AN375" i="9"/>
  <c r="AN408" i="9"/>
  <c r="AN342" i="9"/>
  <c r="CX343" i="9"/>
  <c r="AA142" i="9" s="1"/>
  <c r="CX376" i="9"/>
  <c r="CX409" i="9"/>
  <c r="AJ346" i="9"/>
  <c r="AJ379" i="9"/>
  <c r="AJ412" i="9"/>
  <c r="CB381" i="2"/>
  <c r="EV341" i="9"/>
  <c r="CH375" i="9"/>
  <c r="CH408" i="9"/>
  <c r="CH342" i="9"/>
  <c r="BT406" i="9"/>
  <c r="BT373" i="9"/>
  <c r="BT340" i="9"/>
  <c r="DL372" i="9"/>
  <c r="DL405" i="9"/>
  <c r="DL339" i="9"/>
  <c r="CU396" i="2"/>
  <c r="CU333" i="2"/>
  <c r="CU365" i="2"/>
  <c r="CR376" i="9"/>
  <c r="CR409" i="9"/>
  <c r="CR343" i="9"/>
  <c r="AL333" i="2"/>
  <c r="AL396" i="2"/>
  <c r="AL365" i="2"/>
  <c r="T333" i="2"/>
  <c r="T365" i="2"/>
  <c r="T396" i="2"/>
  <c r="Z405" i="9"/>
  <c r="Z339" i="9"/>
  <c r="Z372" i="9"/>
  <c r="AS338" i="9"/>
  <c r="AS404" i="9"/>
  <c r="AS371" i="9"/>
  <c r="AY338" i="9"/>
  <c r="AY371" i="9"/>
  <c r="AY404" i="9"/>
  <c r="CS411" i="9"/>
  <c r="CS345" i="9"/>
  <c r="V144" i="9" s="1"/>
  <c r="CS378" i="9"/>
  <c r="BO340" i="9"/>
  <c r="BO373" i="9"/>
  <c r="BO406" i="9"/>
  <c r="AC406" i="9"/>
  <c r="AC340" i="9"/>
  <c r="AC373" i="9"/>
  <c r="BQ396" i="2"/>
  <c r="BQ333" i="2"/>
  <c r="BQ365" i="2"/>
  <c r="BA348" i="9"/>
  <c r="BA381" i="9"/>
  <c r="BA414" i="9"/>
  <c r="CX381" i="2"/>
  <c r="CJ404" i="9"/>
  <c r="CJ371" i="9"/>
  <c r="CJ338" i="9"/>
  <c r="AO345" i="9"/>
  <c r="AO378" i="9"/>
  <c r="AO411" i="9"/>
  <c r="CS396" i="2"/>
  <c r="CS365" i="2"/>
  <c r="CS333" i="2"/>
  <c r="BD376" i="9"/>
  <c r="BD343" i="9"/>
  <c r="BD409" i="9"/>
  <c r="CU344" i="9"/>
  <c r="X143" i="9" s="1"/>
  <c r="CU377" i="9"/>
  <c r="CU410" i="9"/>
  <c r="BS340" i="9"/>
  <c r="BS373" i="9"/>
  <c r="BS406" i="9"/>
  <c r="EV342" i="9"/>
  <c r="DG373" i="9"/>
  <c r="DG340" i="9"/>
  <c r="DG406" i="9"/>
  <c r="AZ382" i="9"/>
  <c r="AZ349" i="9"/>
  <c r="AZ415" i="9"/>
  <c r="CZ340" i="9"/>
  <c r="AC140" i="9" s="1"/>
  <c r="CZ406" i="9"/>
  <c r="CZ373" i="9"/>
  <c r="U340" i="9"/>
  <c r="U406" i="9"/>
  <c r="U373" i="9"/>
  <c r="DR405" i="9"/>
  <c r="DR339" i="9"/>
  <c r="DR372" i="9"/>
  <c r="CF396" i="2"/>
  <c r="CF365" i="2"/>
  <c r="CF333" i="2"/>
  <c r="BN406" i="9"/>
  <c r="BN373" i="9"/>
  <c r="BN340" i="9"/>
  <c r="AJ348" i="9"/>
  <c r="AJ381" i="9"/>
  <c r="AJ414" i="9"/>
  <c r="DA405" i="9"/>
  <c r="DA372" i="9"/>
  <c r="DA339" i="9"/>
  <c r="AD139" i="9" s="1"/>
  <c r="BH371" i="9"/>
  <c r="CT341" i="9"/>
  <c r="CT407" i="9"/>
  <c r="CT374" i="9"/>
  <c r="CX339" i="9"/>
  <c r="AA139" i="9" s="1"/>
  <c r="CX405" i="9"/>
  <c r="CX372" i="9"/>
  <c r="CF338" i="9"/>
  <c r="CF404" i="9"/>
  <c r="CF371" i="9"/>
  <c r="BV340" i="9"/>
  <c r="BV406" i="9"/>
  <c r="BV373" i="9"/>
  <c r="BP338" i="9"/>
  <c r="BP404" i="9"/>
  <c r="BP371" i="9"/>
  <c r="AK371" i="9"/>
  <c r="AK338" i="9"/>
  <c r="AK404" i="9"/>
  <c r="AR405" i="9"/>
  <c r="AR339" i="9"/>
  <c r="AR372" i="9"/>
  <c r="BT372" i="9"/>
  <c r="BT405" i="9"/>
  <c r="BT339" i="9"/>
  <c r="X338" i="9"/>
  <c r="X371" i="9"/>
  <c r="X404" i="9"/>
  <c r="CC376" i="9"/>
  <c r="CC343" i="9"/>
  <c r="CC409" i="9"/>
  <c r="DM343" i="9"/>
  <c r="DM376" i="9"/>
  <c r="DM409" i="9"/>
  <c r="AM371" i="9"/>
  <c r="AM404" i="9"/>
  <c r="AM338" i="9"/>
  <c r="BD410" i="9"/>
  <c r="BD377" i="9"/>
  <c r="BD344" i="9"/>
  <c r="CT380" i="9"/>
  <c r="CT347" i="9"/>
  <c r="W146" i="9" s="1"/>
  <c r="CT413" i="9"/>
  <c r="CG396" i="2"/>
  <c r="CG365" i="2"/>
  <c r="CG333" i="2"/>
  <c r="AN344" i="9"/>
  <c r="AN410" i="9"/>
  <c r="AN377" i="9"/>
  <c r="DL375" i="9"/>
  <c r="DL408" i="9"/>
  <c r="DL342" i="9"/>
  <c r="AY378" i="9"/>
  <c r="AY345" i="9"/>
  <c r="AY411" i="9"/>
  <c r="DH412" i="9"/>
  <c r="DH346" i="9"/>
  <c r="DH379" i="9"/>
  <c r="DI378" i="9"/>
  <c r="DI345" i="9"/>
  <c r="DI411" i="9"/>
  <c r="X376" i="9"/>
  <c r="X409" i="9"/>
  <c r="X343" i="9"/>
  <c r="V407" i="9"/>
  <c r="V341" i="9"/>
  <c r="V374" i="9"/>
  <c r="BP376" i="9"/>
  <c r="BP409" i="9"/>
  <c r="BP343" i="9"/>
  <c r="DL409" i="9"/>
  <c r="DL343" i="9"/>
  <c r="DL376" i="9"/>
  <c r="CG407" i="9"/>
  <c r="CG341" i="9"/>
  <c r="CG374" i="9"/>
  <c r="AY342" i="9"/>
  <c r="AY408" i="9"/>
  <c r="AY375" i="9"/>
  <c r="CR413" i="9"/>
  <c r="CR380" i="9"/>
  <c r="CR347" i="9"/>
  <c r="CD342" i="9"/>
  <c r="CD375" i="9"/>
  <c r="CD408" i="9"/>
  <c r="BO372" i="9"/>
  <c r="BO405" i="9"/>
  <c r="BO339" i="9"/>
  <c r="DH373" i="9"/>
  <c r="DH406" i="9"/>
  <c r="DH340" i="9"/>
  <c r="CJ372" i="9"/>
  <c r="CJ339" i="9"/>
  <c r="CJ405" i="9"/>
  <c r="AP411" i="2"/>
  <c r="AL381" i="9"/>
  <c r="AL348" i="9"/>
  <c r="AL414" i="9"/>
  <c r="DK345" i="9"/>
  <c r="DK411" i="9"/>
  <c r="DK378" i="9"/>
  <c r="CF345" i="9"/>
  <c r="CF378" i="9"/>
  <c r="CF411" i="9"/>
  <c r="CK406" i="9"/>
  <c r="CK340" i="9"/>
  <c r="CK373" i="9"/>
  <c r="DM374" i="9"/>
  <c r="DM407" i="9"/>
  <c r="DM341" i="9"/>
  <c r="DQ340" i="9"/>
  <c r="DQ373" i="9"/>
  <c r="DQ406" i="9"/>
  <c r="DI344" i="9"/>
  <c r="DI410" i="9"/>
  <c r="DI377" i="9"/>
  <c r="BC341" i="9"/>
  <c r="BC407" i="9"/>
  <c r="BC374" i="9"/>
  <c r="CD338" i="9"/>
  <c r="CD371" i="9"/>
  <c r="CD404" i="9"/>
  <c r="DH349" i="9"/>
  <c r="DH382" i="9"/>
  <c r="DH415" i="9"/>
  <c r="AA376" i="9"/>
  <c r="AA409" i="9"/>
  <c r="AA343" i="9"/>
  <c r="AX381" i="2"/>
  <c r="BX339" i="9"/>
  <c r="BX405" i="9"/>
  <c r="BX372" i="9"/>
  <c r="DI373" i="9"/>
  <c r="DI340" i="9"/>
  <c r="DI406" i="9"/>
  <c r="DJ340" i="9"/>
  <c r="DJ406" i="9"/>
  <c r="DJ373" i="9"/>
  <c r="BT341" i="9"/>
  <c r="BT374" i="9"/>
  <c r="BT407" i="9"/>
  <c r="DK333" i="2"/>
  <c r="Y153" i="2" s="1"/>
  <c r="DK396" i="2"/>
  <c r="DK365" i="2"/>
  <c r="AK379" i="9"/>
  <c r="AK346" i="9"/>
  <c r="AK412" i="9"/>
  <c r="W409" i="9"/>
  <c r="W376" i="9"/>
  <c r="W343" i="9"/>
  <c r="DD338" i="9"/>
  <c r="DD371" i="9"/>
  <c r="DD404" i="9"/>
  <c r="CU371" i="9"/>
  <c r="CU338" i="9"/>
  <c r="X138" i="9" s="1"/>
  <c r="CU404" i="9"/>
  <c r="BJ405" i="9"/>
  <c r="BJ339" i="9"/>
  <c r="BJ372" i="9"/>
  <c r="BP378" i="9"/>
  <c r="BP345" i="9"/>
  <c r="BP411" i="9"/>
  <c r="BR333" i="2"/>
  <c r="BR365" i="2"/>
  <c r="BR396" i="2"/>
  <c r="CV340" i="9"/>
  <c r="Y140" i="9" s="1"/>
  <c r="CV406" i="9"/>
  <c r="CV373" i="9"/>
  <c r="BO413" i="9"/>
  <c r="BO347" i="9"/>
  <c r="BO380" i="9"/>
  <c r="X340" i="9"/>
  <c r="X406" i="9"/>
  <c r="X373" i="9"/>
  <c r="DC372" i="9"/>
  <c r="DC405" i="9"/>
  <c r="DC339" i="9"/>
  <c r="AF139" i="9" s="1"/>
  <c r="AR340" i="9"/>
  <c r="AR406" i="9"/>
  <c r="AR373" i="9"/>
  <c r="CE380" i="9"/>
  <c r="CE347" i="9"/>
  <c r="CE413" i="9"/>
  <c r="DM371" i="9"/>
  <c r="DM338" i="9"/>
  <c r="DM404" i="9"/>
  <c r="CR342" i="9"/>
  <c r="CR408" i="9"/>
  <c r="CR375" i="9"/>
  <c r="BE407" i="9"/>
  <c r="BE374" i="9"/>
  <c r="BE341" i="9"/>
  <c r="CL374" i="9"/>
  <c r="CL407" i="9"/>
  <c r="CL341" i="9"/>
  <c r="BE405" i="9"/>
  <c r="BE372" i="9"/>
  <c r="BE339" i="9"/>
  <c r="CX404" i="9"/>
  <c r="CX338" i="9"/>
  <c r="AA138" i="9" s="1"/>
  <c r="CX371" i="9"/>
  <c r="AN379" i="9"/>
  <c r="AN346" i="9"/>
  <c r="AN412" i="9"/>
  <c r="DG405" i="9"/>
  <c r="DG339" i="9"/>
  <c r="DG372" i="9"/>
  <c r="BQ378" i="9"/>
  <c r="BQ345" i="9"/>
  <c r="BQ411" i="9"/>
  <c r="CU375" i="9"/>
  <c r="CU342" i="9"/>
  <c r="X141" i="9" s="1"/>
  <c r="CU408" i="9"/>
  <c r="BD408" i="9"/>
  <c r="BD342" i="9"/>
  <c r="BD375" i="9"/>
  <c r="AK344" i="9"/>
  <c r="AK377" i="9"/>
  <c r="AK410" i="9"/>
  <c r="DC404" i="9"/>
  <c r="DC338" i="9"/>
  <c r="AF138" i="9" s="1"/>
  <c r="DC371" i="9"/>
  <c r="BA341" i="9"/>
  <c r="BA407" i="9"/>
  <c r="BA374" i="9"/>
  <c r="AK396" i="2"/>
  <c r="AK411" i="2" s="1"/>
  <c r="AK333" i="2"/>
  <c r="AK365" i="2"/>
  <c r="CQ396" i="2"/>
  <c r="CQ365" i="2"/>
  <c r="CQ333" i="2"/>
  <c r="AA405" i="9"/>
  <c r="AA339" i="9"/>
  <c r="AA372" i="9"/>
  <c r="CU412" i="9"/>
  <c r="CU346" i="9"/>
  <c r="X145" i="9" s="1"/>
  <c r="CU379" i="9"/>
  <c r="DG341" i="9"/>
  <c r="DG374" i="9"/>
  <c r="DG407" i="9"/>
  <c r="CU380" i="9"/>
  <c r="CU347" i="9"/>
  <c r="X146" i="9" s="1"/>
  <c r="CU413" i="9"/>
  <c r="DG410" i="9"/>
  <c r="DG344" i="9"/>
  <c r="DG377" i="9"/>
  <c r="AO373" i="9"/>
  <c r="AO406" i="9"/>
  <c r="AO340" i="9"/>
  <c r="AZ347" i="9"/>
  <c r="AZ380" i="9"/>
  <c r="AZ413" i="9"/>
  <c r="BO371" i="9"/>
  <c r="BO338" i="9"/>
  <c r="BO404" i="9"/>
  <c r="AZ372" i="9"/>
  <c r="AZ339" i="9"/>
  <c r="AZ405" i="9"/>
  <c r="V340" i="9"/>
  <c r="V373" i="9"/>
  <c r="V406" i="9"/>
  <c r="CN404" i="9"/>
  <c r="CN371" i="9"/>
  <c r="CN338" i="9"/>
  <c r="BA380" i="9"/>
  <c r="BA413" i="9"/>
  <c r="BA347" i="9"/>
  <c r="CI375" i="9"/>
  <c r="CI408" i="9"/>
  <c r="CI342" i="9"/>
  <c r="AY407" i="9"/>
  <c r="AY374" i="9"/>
  <c r="AY341" i="9"/>
  <c r="AN378" i="9"/>
  <c r="AN345" i="9"/>
  <c r="AN411" i="9"/>
  <c r="Z338" i="9"/>
  <c r="Z404" i="9"/>
  <c r="Z371" i="9"/>
  <c r="CT375" i="9"/>
  <c r="CT408" i="9"/>
  <c r="CT342" i="9"/>
  <c r="W141" i="9" s="1"/>
  <c r="DM375" i="9"/>
  <c r="DM408" i="9"/>
  <c r="DM342" i="9"/>
  <c r="EG343" i="9"/>
  <c r="CC406" i="9"/>
  <c r="CC340" i="9"/>
  <c r="CC373" i="9"/>
  <c r="AQ340" i="9"/>
  <c r="AQ406" i="9"/>
  <c r="AQ373" i="9"/>
  <c r="U344" i="9"/>
  <c r="U410" i="9"/>
  <c r="U377" i="9"/>
  <c r="V413" i="9"/>
  <c r="V347" i="9"/>
  <c r="V380" i="9"/>
  <c r="BD411" i="9"/>
  <c r="BD345" i="9"/>
  <c r="BD378" i="9"/>
  <c r="EV343" i="9"/>
  <c r="AB372" i="9"/>
  <c r="AB405" i="9"/>
  <c r="AB339" i="9"/>
  <c r="CJ408" i="9"/>
  <c r="CJ342" i="9"/>
  <c r="CJ375" i="9"/>
  <c r="AY373" i="9"/>
  <c r="AY340" i="9"/>
  <c r="AY406" i="9"/>
  <c r="AO333" i="2"/>
  <c r="AO396" i="2"/>
  <c r="AO365" i="2"/>
  <c r="BY404" i="9"/>
  <c r="BY371" i="9"/>
  <c r="BY338" i="9"/>
  <c r="CH333" i="2"/>
  <c r="CH365" i="2"/>
  <c r="CH396" i="2"/>
  <c r="DJ381" i="2"/>
  <c r="DK341" i="9"/>
  <c r="DK407" i="9"/>
  <c r="DK374" i="9"/>
  <c r="BM365" i="2"/>
  <c r="BM333" i="2"/>
  <c r="BM396" i="2"/>
  <c r="BA345" i="9"/>
  <c r="BA378" i="9"/>
  <c r="BA411" i="9"/>
  <c r="AN365" i="2"/>
  <c r="AN333" i="2"/>
  <c r="AN396" i="2"/>
  <c r="CC341" i="9"/>
  <c r="CC374" i="9"/>
  <c r="CC407" i="9"/>
  <c r="AJ413" i="9"/>
  <c r="AJ380" i="9"/>
  <c r="AJ347" i="9"/>
  <c r="CE378" i="9"/>
  <c r="CE411" i="9"/>
  <c r="CE345" i="9"/>
  <c r="CS415" i="9"/>
  <c r="CS382" i="9"/>
  <c r="CS349" i="9"/>
  <c r="V148" i="9" s="1"/>
  <c r="CZ404" i="9"/>
  <c r="CZ338" i="9"/>
  <c r="AC138" i="9" s="1"/>
  <c r="CZ371" i="9"/>
  <c r="DB340" i="9"/>
  <c r="AE140" i="9" s="1"/>
  <c r="DB406" i="9"/>
  <c r="DB373" i="9"/>
  <c r="CC414" i="9"/>
  <c r="CC348" i="9"/>
  <c r="CN348" i="9" s="1"/>
  <c r="CC381" i="9"/>
  <c r="DN406" i="9"/>
  <c r="DN373" i="9"/>
  <c r="DN340" i="9"/>
  <c r="CW344" i="9"/>
  <c r="Z143" i="9" s="1"/>
  <c r="CW410" i="9"/>
  <c r="CW377" i="9"/>
  <c r="AO404" i="9"/>
  <c r="AO338" i="9"/>
  <c r="AO371" i="9"/>
  <c r="BN374" i="9"/>
  <c r="BN341" i="9"/>
  <c r="BN407" i="9"/>
  <c r="DR371" i="9"/>
  <c r="DR404" i="9"/>
  <c r="DR338" i="9"/>
  <c r="DH381" i="2"/>
  <c r="AP342" i="9"/>
  <c r="AP408" i="9"/>
  <c r="AP375" i="9"/>
  <c r="EV344" i="9"/>
  <c r="AB375" i="9"/>
  <c r="AB342" i="9"/>
  <c r="AB408" i="9"/>
  <c r="DM344" i="9"/>
  <c r="DM410" i="9"/>
  <c r="DM377" i="9"/>
  <c r="AO372" i="9"/>
  <c r="AO405" i="9"/>
  <c r="AO339" i="9"/>
  <c r="CH406" i="9"/>
  <c r="CH373" i="9"/>
  <c r="CH340" i="9"/>
  <c r="BB346" i="9"/>
  <c r="BB412" i="9"/>
  <c r="BB379" i="9"/>
  <c r="BP407" i="9"/>
  <c r="BP374" i="9"/>
  <c r="BP341" i="9"/>
  <c r="CV405" i="9"/>
  <c r="CV339" i="9"/>
  <c r="Y139" i="9" s="1"/>
  <c r="CV372" i="9"/>
  <c r="CT376" i="9"/>
  <c r="CT343" i="9"/>
  <c r="W142" i="9" s="1"/>
  <c r="CT409" i="9"/>
  <c r="EV346" i="9"/>
  <c r="DA340" i="9"/>
  <c r="AD140" i="9" s="1"/>
  <c r="DA406" i="9"/>
  <c r="DA373" i="9"/>
  <c r="Z378" i="9"/>
  <c r="Z345" i="9"/>
  <c r="Z411" i="9"/>
  <c r="BF373" i="9"/>
  <c r="BF406" i="9"/>
  <c r="BF340" i="9"/>
  <c r="U416" i="9"/>
  <c r="U350" i="9"/>
  <c r="U383" i="9"/>
  <c r="CS412" i="9"/>
  <c r="CS379" i="9"/>
  <c r="CS346" i="9"/>
  <c r="V145" i="9" s="1"/>
  <c r="BU338" i="9"/>
  <c r="BU404" i="9"/>
  <c r="BU371" i="9"/>
  <c r="AP372" i="9"/>
  <c r="AP405" i="9"/>
  <c r="AP339" i="9"/>
  <c r="CR344" i="9"/>
  <c r="CR410" i="9"/>
  <c r="CR377" i="9"/>
  <c r="CV345" i="9"/>
  <c r="Y144" i="9" s="1"/>
  <c r="CV378" i="9"/>
  <c r="CV411" i="9"/>
  <c r="BT409" i="9"/>
  <c r="BT343" i="9"/>
  <c r="BT376" i="9"/>
  <c r="DQ371" i="9"/>
  <c r="DQ404" i="9"/>
  <c r="DQ338" i="9"/>
  <c r="CH376" i="9"/>
  <c r="CH409" i="9"/>
  <c r="CH343" i="9"/>
  <c r="AK408" i="9"/>
  <c r="AK342" i="9"/>
  <c r="AK375" i="9"/>
  <c r="AB374" i="9"/>
  <c r="AB341" i="9"/>
  <c r="AB407" i="9"/>
  <c r="BO377" i="9"/>
  <c r="BO410" i="9"/>
  <c r="BO344" i="9"/>
  <c r="CC377" i="9"/>
  <c r="CC410" i="9"/>
  <c r="CC344" i="9"/>
  <c r="BS405" i="9"/>
  <c r="BS372" i="9"/>
  <c r="BS339" i="9"/>
  <c r="W372" i="9"/>
  <c r="W339" i="9"/>
  <c r="W405" i="9"/>
  <c r="AX396" i="2"/>
  <c r="AX365" i="2"/>
  <c r="AX333" i="2"/>
  <c r="AR374" i="9"/>
  <c r="AR341" i="9"/>
  <c r="AR407" i="9"/>
  <c r="BU405" i="9"/>
  <c r="BU372" i="9"/>
  <c r="BU339" i="9"/>
  <c r="BU341" i="9"/>
  <c r="BU407" i="9"/>
  <c r="BU374" i="9"/>
  <c r="AJ372" i="9"/>
  <c r="AJ339" i="9"/>
  <c r="AJ405" i="9"/>
  <c r="X405" i="9"/>
  <c r="DM373" i="9"/>
  <c r="DM340" i="9"/>
  <c r="DM406" i="9"/>
  <c r="CH410" i="9"/>
  <c r="CH344" i="9"/>
  <c r="CH377" i="9"/>
  <c r="BN409" i="9"/>
  <c r="BN376" i="9"/>
  <c r="BN343" i="9"/>
  <c r="Z410" i="9"/>
  <c r="Z377" i="9"/>
  <c r="Z344" i="9"/>
  <c r="EV340" i="9"/>
  <c r="Y338" i="9"/>
  <c r="Y404" i="9"/>
  <c r="Y371" i="9"/>
  <c r="CS340" i="9"/>
  <c r="V140" i="9" s="1"/>
  <c r="CS406" i="9"/>
  <c r="CS373" i="9"/>
  <c r="X381" i="2"/>
  <c r="AZ365" i="2"/>
  <c r="AZ396" i="2"/>
  <c r="AZ333" i="2"/>
  <c r="CS377" i="9"/>
  <c r="CS344" i="9"/>
  <c r="V143" i="9" s="1"/>
  <c r="CS410" i="9"/>
  <c r="AZ345" i="9"/>
  <c r="AZ411" i="9"/>
  <c r="AZ378" i="9"/>
  <c r="DH341" i="9"/>
  <c r="DH407" i="9"/>
  <c r="DH374" i="9"/>
  <c r="CW339" i="9"/>
  <c r="Z139" i="9" s="1"/>
  <c r="CW405" i="9"/>
  <c r="CW372" i="9"/>
  <c r="AJ371" i="9"/>
  <c r="AJ338" i="9"/>
  <c r="AJ404" i="9"/>
  <c r="AP344" i="9"/>
  <c r="AP410" i="9"/>
  <c r="AP377" i="9"/>
  <c r="BE377" i="9"/>
  <c r="BE344" i="9"/>
  <c r="BE410" i="9"/>
  <c r="CK372" i="9"/>
  <c r="CK339" i="9"/>
  <c r="CK405" i="9"/>
  <c r="BQ372" i="9"/>
  <c r="BQ339" i="9"/>
  <c r="BQ405" i="9"/>
  <c r="DG375" i="9"/>
  <c r="DG408" i="9"/>
  <c r="DG342" i="9"/>
  <c r="DH378" i="9"/>
  <c r="DH345" i="9"/>
  <c r="DH411" i="9"/>
  <c r="BC371" i="9"/>
  <c r="BC338" i="9"/>
  <c r="BC404" i="9"/>
  <c r="V409" i="9"/>
  <c r="V376" i="9"/>
  <c r="V343" i="9"/>
  <c r="U381" i="9"/>
  <c r="U414" i="9"/>
  <c r="U348" i="9"/>
  <c r="BF343" i="9"/>
  <c r="BF409" i="9"/>
  <c r="BF376" i="9"/>
  <c r="U374" i="9"/>
  <c r="U389" i="9" s="1"/>
  <c r="C47" i="9" s="1"/>
  <c r="U407" i="9"/>
  <c r="U341" i="9"/>
  <c r="CU345" i="9"/>
  <c r="X144" i="9" s="1"/>
  <c r="CU411" i="9"/>
  <c r="CU378" i="9"/>
  <c r="CR406" i="9"/>
  <c r="CR373" i="9"/>
  <c r="CR340" i="9"/>
  <c r="BG404" i="9"/>
  <c r="BG338" i="9"/>
  <c r="BG371" i="9"/>
  <c r="DH348" i="9"/>
  <c r="DH414" i="9"/>
  <c r="DH381" i="9"/>
  <c r="BQ342" i="9"/>
  <c r="BQ408" i="9"/>
  <c r="BQ375" i="9"/>
  <c r="BS378" i="9"/>
  <c r="BS345" i="9"/>
  <c r="BS411" i="9"/>
  <c r="EG339" i="9"/>
  <c r="CC345" i="9"/>
  <c r="CC411" i="9"/>
  <c r="CC378" i="9"/>
  <c r="CT411" i="9"/>
  <c r="CT378" i="9"/>
  <c r="CT345" i="9"/>
  <c r="W144" i="9" s="1"/>
  <c r="BI372" i="9"/>
  <c r="BI405" i="9"/>
  <c r="BI339" i="9"/>
  <c r="DI333" i="2"/>
  <c r="W153" i="2" s="1"/>
  <c r="DI365" i="2"/>
  <c r="DI396" i="2"/>
  <c r="CD333" i="2"/>
  <c r="CD396" i="2"/>
  <c r="CD365" i="2"/>
  <c r="U346" i="9"/>
  <c r="U379" i="9"/>
  <c r="U412" i="9"/>
  <c r="DI375" i="9"/>
  <c r="DI342" i="9"/>
  <c r="DI408" i="9"/>
  <c r="BR376" i="9"/>
  <c r="BR409" i="9"/>
  <c r="BR343" i="9"/>
  <c r="AO410" i="9"/>
  <c r="AO344" i="9"/>
  <c r="AO377" i="9"/>
  <c r="CS343" i="9"/>
  <c r="V142" i="9" s="1"/>
  <c r="CS409" i="9"/>
  <c r="CS376" i="9"/>
  <c r="DJ411" i="9"/>
  <c r="DJ345" i="9"/>
  <c r="DJ378" i="9"/>
  <c r="BO378" i="9"/>
  <c r="BO345" i="9"/>
  <c r="BO411" i="9"/>
  <c r="AA338" i="9"/>
  <c r="AA404" i="9"/>
  <c r="AA371" i="9"/>
  <c r="BU373" i="9"/>
  <c r="BU406" i="9"/>
  <c r="BU340" i="9"/>
  <c r="AZ344" i="9"/>
  <c r="AZ377" i="9"/>
  <c r="AZ381" i="9"/>
  <c r="AZ348" i="9"/>
  <c r="AZ414" i="9"/>
  <c r="DH410" i="9"/>
  <c r="DH377" i="9"/>
  <c r="AQ408" i="9"/>
  <c r="AQ375" i="9"/>
  <c r="AQ342" i="9"/>
  <c r="AM408" i="9"/>
  <c r="AM342" i="9"/>
  <c r="AM375" i="9"/>
  <c r="V414" i="9"/>
  <c r="V381" i="9"/>
  <c r="V348" i="9"/>
  <c r="BN350" i="9"/>
  <c r="BN383" i="9"/>
  <c r="CT344" i="9"/>
  <c r="W143" i="9" s="1"/>
  <c r="CT377" i="9"/>
  <c r="CT410" i="9"/>
  <c r="AA344" i="9"/>
  <c r="AA410" i="9"/>
  <c r="AA377" i="9"/>
  <c r="BS404" i="9"/>
  <c r="BS371" i="9"/>
  <c r="BS338" i="9"/>
  <c r="AA406" i="9"/>
  <c r="AA340" i="9"/>
  <c r="AA373" i="9"/>
  <c r="CX374" i="9"/>
  <c r="CX407" i="9"/>
  <c r="CX341" i="9"/>
  <c r="DJ346" i="9"/>
  <c r="DJ379" i="9"/>
  <c r="DJ412" i="9"/>
  <c r="BE404" i="9"/>
  <c r="BE338" i="9"/>
  <c r="BE371" i="9"/>
  <c r="DH333" i="2"/>
  <c r="V153" i="2" s="1"/>
  <c r="DH396" i="2"/>
  <c r="DH365" i="2"/>
  <c r="AU404" i="9"/>
  <c r="AU338" i="9"/>
  <c r="AU371" i="9"/>
  <c r="DG380" i="9"/>
  <c r="DG413" i="9"/>
  <c r="DG347" i="9"/>
  <c r="DA374" i="9"/>
  <c r="DA341" i="9"/>
  <c r="DA407" i="9"/>
  <c r="AM347" i="9"/>
  <c r="AM413" i="9"/>
  <c r="AM380" i="9"/>
  <c r="DL345" i="9"/>
  <c r="DL411" i="9"/>
  <c r="DL378" i="9"/>
  <c r="AY410" i="9"/>
  <c r="AY377" i="9"/>
  <c r="AY344" i="9"/>
  <c r="CF341" i="9"/>
  <c r="CF407" i="9"/>
  <c r="CF374" i="9"/>
  <c r="CZ408" i="9"/>
  <c r="CZ342" i="9"/>
  <c r="AC141" i="9" s="1"/>
  <c r="CZ375" i="9"/>
  <c r="BG372" i="9"/>
  <c r="BG405" i="9"/>
  <c r="BG339" i="9"/>
  <c r="AZ410" i="9"/>
  <c r="AZ346" i="9"/>
  <c r="AZ379" i="9"/>
  <c r="AZ412" i="9"/>
  <c r="BN396" i="2"/>
  <c r="BN381" i="2"/>
  <c r="DO404" i="9"/>
  <c r="DO338" i="9"/>
  <c r="DO371" i="9"/>
  <c r="AC408" i="9"/>
  <c r="AC375" i="9"/>
  <c r="AC342" i="9"/>
  <c r="CC350" i="9"/>
  <c r="CC383" i="9"/>
  <c r="AY414" i="9"/>
  <c r="AY381" i="9"/>
  <c r="AY348" i="9"/>
  <c r="BJ348" i="9" s="1"/>
  <c r="CM372" i="9"/>
  <c r="CM405" i="9"/>
  <c r="CM339" i="9"/>
  <c r="W342" i="9"/>
  <c r="W375" i="9"/>
  <c r="W408" i="9"/>
  <c r="AK414" i="9"/>
  <c r="AK348" i="9"/>
  <c r="AK381" i="9"/>
  <c r="CW342" i="9"/>
  <c r="Z141" i="9" s="1"/>
  <c r="CW408" i="9"/>
  <c r="CW375" i="9"/>
  <c r="AM381" i="2"/>
  <c r="BW338" i="9"/>
  <c r="BW371" i="9"/>
  <c r="BW404" i="9"/>
  <c r="CW333" i="2"/>
  <c r="CW365" i="2"/>
  <c r="CW396" i="2"/>
  <c r="Y333" i="2"/>
  <c r="Y381" i="2"/>
  <c r="Y396" i="2"/>
  <c r="Y365" i="2"/>
  <c r="DO340" i="9"/>
  <c r="DO406" i="9"/>
  <c r="DO373" i="9"/>
  <c r="AL378" i="9"/>
  <c r="AL411" i="9"/>
  <c r="AL345" i="9"/>
  <c r="Y374" i="9"/>
  <c r="Y341" i="9"/>
  <c r="Y407" i="9"/>
  <c r="U409" i="9"/>
  <c r="U376" i="9"/>
  <c r="U343" i="9"/>
  <c r="DJ374" i="9"/>
  <c r="DJ341" i="9"/>
  <c r="DJ407" i="9"/>
  <c r="BH341" i="9"/>
  <c r="BH407" i="9"/>
  <c r="BH374" i="9"/>
  <c r="BU375" i="9"/>
  <c r="BU342" i="9"/>
  <c r="BU408" i="9"/>
  <c r="BW372" i="9"/>
  <c r="BW339" i="9"/>
  <c r="BW405" i="9"/>
  <c r="DG404" i="9"/>
  <c r="DG371" i="9"/>
  <c r="DG338" i="9"/>
  <c r="V410" i="9"/>
  <c r="V344" i="9"/>
  <c r="V377" i="9"/>
  <c r="AZ371" i="9"/>
  <c r="AZ338" i="9"/>
  <c r="AZ404" i="9"/>
  <c r="BI338" i="9"/>
  <c r="BI371" i="9"/>
  <c r="BI404" i="9"/>
  <c r="DH413" i="9"/>
  <c r="DH347" i="9"/>
  <c r="DH380" i="9"/>
  <c r="AJ345" i="9"/>
  <c r="AJ378" i="9"/>
  <c r="AJ411" i="9"/>
  <c r="BD372" i="9"/>
  <c r="BD405" i="9"/>
  <c r="BD339" i="9"/>
  <c r="X372" i="9"/>
  <c r="AP407" i="9"/>
  <c r="AP374" i="9"/>
  <c r="AP341" i="9"/>
  <c r="AG338" i="9"/>
  <c r="AG404" i="9"/>
  <c r="AG371" i="9"/>
  <c r="AD406" i="9"/>
  <c r="AD340" i="9"/>
  <c r="AD373" i="9"/>
  <c r="AC374" i="9"/>
  <c r="AC341" i="9"/>
  <c r="AC407" i="9"/>
  <c r="BP406" i="9"/>
  <c r="BP340" i="9"/>
  <c r="BP373" i="9"/>
  <c r="V339" i="9"/>
  <c r="V405" i="9"/>
  <c r="V372" i="9"/>
  <c r="CV343" i="9"/>
  <c r="Y142" i="9" s="1"/>
  <c r="CV376" i="9"/>
  <c r="CV409" i="9"/>
  <c r="CW411" i="9"/>
  <c r="CW345" i="9"/>
  <c r="Z144" i="9" s="1"/>
  <c r="CW378" i="9"/>
  <c r="EG347" i="9"/>
  <c r="EV347" i="9"/>
  <c r="BV342" i="9"/>
  <c r="BV408" i="9"/>
  <c r="BV375" i="9"/>
  <c r="X396" i="2"/>
  <c r="X365" i="2"/>
  <c r="X333" i="2"/>
  <c r="CX373" i="9"/>
  <c r="CX406" i="9"/>
  <c r="CX340" i="9"/>
  <c r="AA140" i="9" s="1"/>
  <c r="AL339" i="9"/>
  <c r="AL405" i="9"/>
  <c r="AL372" i="9"/>
  <c r="BO348" i="9"/>
  <c r="BO414" i="9"/>
  <c r="BO381" i="9"/>
  <c r="AD341" i="9"/>
  <c r="AD374" i="9"/>
  <c r="AD407" i="9"/>
  <c r="BB410" i="9"/>
  <c r="BB344" i="9"/>
  <c r="BB377" i="9"/>
  <c r="AM345" i="9"/>
  <c r="AM411" i="9"/>
  <c r="AM378" i="9"/>
  <c r="BO349" i="9"/>
  <c r="BO382" i="9"/>
  <c r="BO415" i="9"/>
  <c r="CU343" i="9"/>
  <c r="X142" i="9" s="1"/>
  <c r="CU376" i="9"/>
  <c r="CU409" i="9"/>
  <c r="CR371" i="9"/>
  <c r="CR338" i="9"/>
  <c r="U138" i="9" s="1"/>
  <c r="CR404" i="9"/>
  <c r="AK415" i="9"/>
  <c r="AK382" i="9"/>
  <c r="AK349" i="9"/>
  <c r="CR378" i="9"/>
  <c r="CR345" i="9"/>
  <c r="CR411" i="9"/>
  <c r="DO408" i="9"/>
  <c r="DO342" i="9"/>
  <c r="DO375" i="9"/>
  <c r="Z343" i="9"/>
  <c r="Z376" i="9"/>
  <c r="Z409" i="9"/>
  <c r="AL380" i="9"/>
  <c r="AL413" i="9"/>
  <c r="AL347" i="9"/>
  <c r="W377" i="9"/>
  <c r="W344" i="9"/>
  <c r="W410" i="9"/>
  <c r="CH371" i="9"/>
  <c r="CH404" i="9"/>
  <c r="CH338" i="9"/>
  <c r="BQ344" i="9"/>
  <c r="BQ377" i="9"/>
  <c r="BQ410" i="9"/>
  <c r="BS410" i="9"/>
  <c r="BS344" i="9"/>
  <c r="BS377" i="9"/>
  <c r="BN405" i="9"/>
  <c r="BN339" i="9"/>
  <c r="BN372" i="9"/>
  <c r="AR408" i="9"/>
  <c r="AR375" i="9"/>
  <c r="AR342" i="9"/>
  <c r="CR396" i="2"/>
  <c r="CR333" i="2"/>
  <c r="CR365" i="2"/>
  <c r="CF373" i="9"/>
  <c r="CF406" i="9"/>
  <c r="CF340" i="9"/>
  <c r="CG375" i="9"/>
  <c r="CG408" i="9"/>
  <c r="CG342" i="9"/>
  <c r="CK341" i="9"/>
  <c r="CK407" i="9"/>
  <c r="CK374" i="9"/>
  <c r="BQ373" i="9"/>
  <c r="BQ340" i="9"/>
  <c r="BQ406" i="9"/>
  <c r="BN338" i="9"/>
  <c r="BN404" i="9"/>
  <c r="BN371" i="9"/>
  <c r="CM404" i="9"/>
  <c r="CM338" i="9"/>
  <c r="CM371" i="9"/>
  <c r="DI381" i="2"/>
  <c r="DG345" i="9"/>
  <c r="DG411" i="9"/>
  <c r="DG378" i="9"/>
  <c r="CD381" i="2"/>
  <c r="BK338" i="9"/>
  <c r="BK371" i="9"/>
  <c r="BK404" i="9"/>
  <c r="AE339" i="9"/>
  <c r="AE372" i="9"/>
  <c r="AE405" i="9"/>
  <c r="BZ404" i="9"/>
  <c r="BZ338" i="9"/>
  <c r="BZ371" i="9"/>
  <c r="BS342" i="9"/>
  <c r="BS408" i="9"/>
  <c r="BS375" i="9"/>
  <c r="EG342" i="9"/>
  <c r="DN374" i="9"/>
  <c r="DN341" i="9"/>
  <c r="DN407" i="9"/>
  <c r="AZ376" i="9"/>
  <c r="AZ409" i="9"/>
  <c r="AZ343" i="9"/>
  <c r="DJ365" i="2"/>
  <c r="DJ333" i="2"/>
  <c r="X153" i="2" s="1"/>
  <c r="DJ396" i="2"/>
  <c r="BN375" i="9"/>
  <c r="BN408" i="9"/>
  <c r="BN342" i="9"/>
  <c r="AL375" i="9"/>
  <c r="AL408" i="9"/>
  <c r="AL342" i="9"/>
  <c r="CG381" i="2"/>
  <c r="CG411" i="2" s="1"/>
  <c r="CC342" i="9"/>
  <c r="CC375" i="9"/>
  <c r="CC408" i="9"/>
  <c r="AM396" i="2"/>
  <c r="AM365" i="2"/>
  <c r="AM333" i="2"/>
  <c r="AV371" i="9"/>
  <c r="AV338" i="9"/>
  <c r="AV404" i="9"/>
  <c r="DK340" i="9"/>
  <c r="DK406" i="9"/>
  <c r="DK373" i="9"/>
  <c r="DI414" i="9"/>
  <c r="DI381" i="9"/>
  <c r="DI348" i="9"/>
  <c r="BR346" i="9"/>
  <c r="BR379" i="9"/>
  <c r="BR412" i="9"/>
  <c r="CZ339" i="9"/>
  <c r="AC139" i="9" s="1"/>
  <c r="CZ405" i="9"/>
  <c r="CZ372" i="9"/>
  <c r="BM381" i="2"/>
  <c r="DH339" i="9"/>
  <c r="DH405" i="9"/>
  <c r="DH372" i="9"/>
  <c r="CT405" i="9"/>
  <c r="CT372" i="9"/>
  <c r="CT339" i="9"/>
  <c r="W139" i="9" s="1"/>
  <c r="AY413" i="9"/>
  <c r="AY347" i="9"/>
  <c r="AY380" i="9"/>
  <c r="CS405" i="9"/>
  <c r="CS372" i="9"/>
  <c r="CS339" i="9"/>
  <c r="V139" i="9" s="1"/>
  <c r="W347" i="9"/>
  <c r="W380" i="9"/>
  <c r="W413" i="9"/>
  <c r="AY409" i="9"/>
  <c r="AY343" i="9"/>
  <c r="AY376" i="9"/>
  <c r="CS341" i="9"/>
  <c r="CS407" i="9"/>
  <c r="CS374" i="9"/>
  <c r="DJ344" i="9"/>
  <c r="DJ377" i="9"/>
  <c r="DJ410" i="9"/>
  <c r="DM411" i="2"/>
  <c r="CJ376" i="9"/>
  <c r="CJ343" i="9"/>
  <c r="CJ409" i="9"/>
  <c r="CD411" i="9"/>
  <c r="CD378" i="9"/>
  <c r="CD345" i="9"/>
  <c r="CE343" i="9"/>
  <c r="CE409" i="9"/>
  <c r="CE376" i="9"/>
  <c r="V345" i="9"/>
  <c r="V411" i="9"/>
  <c r="V378" i="9"/>
  <c r="BG374" i="9"/>
  <c r="BG407" i="9"/>
  <c r="BG341" i="9"/>
  <c r="DN409" i="9"/>
  <c r="DN343" i="9"/>
  <c r="DN376" i="9"/>
  <c r="DK371" i="9"/>
  <c r="DK404" i="9"/>
  <c r="DK338" i="9"/>
  <c r="X407" i="9"/>
  <c r="X341" i="9"/>
  <c r="X374" i="9"/>
  <c r="DI372" i="9"/>
  <c r="DI405" i="9"/>
  <c r="DI339" i="9"/>
  <c r="AJ377" i="9"/>
  <c r="AJ344" i="9"/>
  <c r="AJ410" i="9"/>
  <c r="CC405" i="9"/>
  <c r="CC339" i="9"/>
  <c r="CC372" i="9"/>
  <c r="BB405" i="9"/>
  <c r="BB372" i="9"/>
  <c r="BB339" i="9"/>
  <c r="BC381" i="2"/>
  <c r="AK374" i="9"/>
  <c r="AK407" i="9"/>
  <c r="AK341" i="9"/>
  <c r="U378" i="9"/>
  <c r="U411" i="9"/>
  <c r="U345" i="9"/>
  <c r="Y376" i="9"/>
  <c r="Y409" i="9"/>
  <c r="Y343" i="9"/>
  <c r="CR339" i="9"/>
  <c r="U139" i="9" s="1"/>
  <c r="CR405" i="9"/>
  <c r="CR372" i="9"/>
  <c r="DK372" i="9"/>
  <c r="DK339" i="9"/>
  <c r="DK405" i="9"/>
  <c r="BE343" i="9"/>
  <c r="BE409" i="9"/>
  <c r="BE376" i="9"/>
  <c r="AN376" i="9"/>
  <c r="AN409" i="9"/>
  <c r="AN343" i="9"/>
  <c r="CI376" i="9"/>
  <c r="CI343" i="9"/>
  <c r="CI409" i="9"/>
  <c r="BF372" i="9"/>
  <c r="BF405" i="9"/>
  <c r="BF339" i="9"/>
  <c r="DJ339" i="9"/>
  <c r="DJ405" i="9"/>
  <c r="DJ372" i="9"/>
  <c r="W411" i="9"/>
  <c r="W345" i="9"/>
  <c r="W378" i="9"/>
  <c r="CD373" i="9"/>
  <c r="CD340" i="9"/>
  <c r="CD406" i="9"/>
  <c r="CV338" i="9"/>
  <c r="Y138" i="9" s="1"/>
  <c r="CV404" i="9"/>
  <c r="CV371" i="9"/>
  <c r="CD413" i="9"/>
  <c r="CD380" i="9"/>
  <c r="CD347" i="9"/>
  <c r="AU405" i="9"/>
  <c r="AU372" i="9"/>
  <c r="AU339" i="9"/>
  <c r="Z408" i="9"/>
  <c r="Z375" i="9"/>
  <c r="Z342" i="9"/>
  <c r="W407" i="9"/>
  <c r="W374" i="9"/>
  <c r="W341" i="9"/>
  <c r="AR338" i="9"/>
  <c r="AR404" i="9"/>
  <c r="AR371" i="9"/>
  <c r="CH339" i="9"/>
  <c r="CH405" i="9"/>
  <c r="CH372" i="9"/>
  <c r="DL344" i="9"/>
  <c r="DL377" i="9"/>
  <c r="DL410" i="9"/>
  <c r="BR344" i="9"/>
  <c r="BR410" i="9"/>
  <c r="BR377" i="9"/>
  <c r="BR404" i="9"/>
  <c r="BR371" i="9"/>
  <c r="BR338" i="9"/>
  <c r="DI409" i="9"/>
  <c r="DI343" i="9"/>
  <c r="DI376" i="9"/>
  <c r="CU374" i="9"/>
  <c r="CU341" i="9"/>
  <c r="CU407" i="9"/>
  <c r="DF396" i="2"/>
  <c r="DF365" i="2"/>
  <c r="DF333" i="2"/>
  <c r="T153" i="2" s="1"/>
  <c r="Y345" i="9"/>
  <c r="Y378" i="9"/>
  <c r="Y411" i="9"/>
  <c r="U405" i="9"/>
  <c r="U339" i="9"/>
  <c r="U372" i="9"/>
  <c r="DK344" i="9"/>
  <c r="DK377" i="9"/>
  <c r="DK410" i="9"/>
  <c r="AB371" i="9"/>
  <c r="AB404" i="9"/>
  <c r="AB338" i="9"/>
  <c r="BH340" i="9"/>
  <c r="BH406" i="9"/>
  <c r="BH373" i="9"/>
  <c r="Z396" i="2"/>
  <c r="Z333" i="2"/>
  <c r="Z365" i="2"/>
  <c r="DL340" i="9"/>
  <c r="DL373" i="9"/>
  <c r="DL406" i="9"/>
  <c r="DP372" i="9"/>
  <c r="DP405" i="9"/>
  <c r="DP339" i="9"/>
  <c r="AT406" i="9"/>
  <c r="AT340" i="9"/>
  <c r="AT373" i="9"/>
  <c r="BT338" i="9"/>
  <c r="BT404" i="9"/>
  <c r="BT371" i="9"/>
  <c r="BS407" i="9"/>
  <c r="BS341" i="9"/>
  <c r="BS374" i="9"/>
  <c r="BC333" i="2"/>
  <c r="BC396" i="2"/>
  <c r="BC365" i="2"/>
  <c r="AM410" i="9"/>
  <c r="AM377" i="9"/>
  <c r="AM344" i="9"/>
  <c r="BC340" i="9"/>
  <c r="BC406" i="9"/>
  <c r="BC373" i="9"/>
  <c r="DJ342" i="9"/>
  <c r="DJ408" i="9"/>
  <c r="DJ375" i="9"/>
  <c r="DG414" i="9"/>
  <c r="DG381" i="9"/>
  <c r="DG348" i="9"/>
  <c r="CV408" i="9"/>
  <c r="CV342" i="9"/>
  <c r="Y141" i="9" s="1"/>
  <c r="CV375" i="9"/>
  <c r="U404" i="9"/>
  <c r="U338" i="9"/>
  <c r="U371" i="9"/>
  <c r="AP404" i="9"/>
  <c r="AP338" i="9"/>
  <c r="AP371" i="9"/>
  <c r="AK411" i="9"/>
  <c r="AK378" i="9"/>
  <c r="AK345" i="9"/>
  <c r="CY406" i="9"/>
  <c r="CY340" i="9"/>
  <c r="AB140" i="9" s="1"/>
  <c r="CY373" i="9"/>
  <c r="BW340" i="9"/>
  <c r="BW373" i="9"/>
  <c r="BW406" i="9"/>
  <c r="BB333" i="2"/>
  <c r="BB396" i="2"/>
  <c r="BB365" i="2"/>
  <c r="AZ375" i="9"/>
  <c r="AZ342" i="9"/>
  <c r="AZ408" i="9"/>
  <c r="X410" i="9"/>
  <c r="X344" i="9"/>
  <c r="X377" i="9"/>
  <c r="BF374" i="9"/>
  <c r="BF341" i="9"/>
  <c r="BF407" i="9"/>
  <c r="Y405" i="9"/>
  <c r="Y339" i="9"/>
  <c r="Y372" i="9"/>
  <c r="CN405" i="9"/>
  <c r="CN372" i="9"/>
  <c r="CN339" i="9"/>
  <c r="EG346" i="9"/>
  <c r="W406" i="9"/>
  <c r="W340" i="9"/>
  <c r="W373" i="9"/>
  <c r="AQ338" i="9"/>
  <c r="AQ371" i="9"/>
  <c r="AQ404" i="9"/>
  <c r="AP340" i="9"/>
  <c r="AP406" i="9"/>
  <c r="AP373" i="9"/>
  <c r="AN341" i="9"/>
  <c r="AN374" i="9"/>
  <c r="AN407" i="9"/>
  <c r="AJ350" i="9"/>
  <c r="AJ383" i="9"/>
  <c r="AJ416" i="9"/>
  <c r="DI380" i="9"/>
  <c r="DI347" i="9"/>
  <c r="DI413" i="9"/>
  <c r="AY412" i="9"/>
  <c r="AY379" i="9"/>
  <c r="AY346" i="9"/>
  <c r="CC413" i="9"/>
  <c r="CC347" i="9"/>
  <c r="CC380" i="9"/>
  <c r="AZ406" i="9"/>
  <c r="AZ340" i="9"/>
  <c r="AZ373" i="9"/>
  <c r="CG411" i="9"/>
  <c r="CG378" i="9"/>
  <c r="CG345" i="9"/>
  <c r="DH342" i="9"/>
  <c r="DH375" i="9"/>
  <c r="DH408" i="9"/>
  <c r="CY372" i="9"/>
  <c r="CY405" i="9"/>
  <c r="BG408" i="9"/>
  <c r="BG375" i="9"/>
  <c r="BG342" i="9"/>
  <c r="DJ338" i="9"/>
  <c r="DJ371" i="9"/>
  <c r="DJ404" i="9"/>
  <c r="BN365" i="2"/>
  <c r="Z341" i="9"/>
  <c r="Z407" i="9"/>
  <c r="Z374" i="9"/>
  <c r="DF381" i="2"/>
  <c r="DF411" i="2" s="1"/>
  <c r="DG412" i="9"/>
  <c r="DG346" i="9"/>
  <c r="DG379" i="9"/>
  <c r="BC405" i="9"/>
  <c r="BC339" i="9"/>
  <c r="BC372" i="9"/>
  <c r="CC371" i="9"/>
  <c r="CC338" i="9"/>
  <c r="CC404" i="9"/>
  <c r="CD376" i="9"/>
  <c r="CD409" i="9"/>
  <c r="CD343" i="9"/>
  <c r="V381" i="2"/>
  <c r="V365" i="2"/>
  <c r="V333" i="2"/>
  <c r="V396" i="2"/>
  <c r="CJ374" i="9"/>
  <c r="CJ341" i="9"/>
  <c r="CJ407" i="9"/>
  <c r="AT405" i="9"/>
  <c r="AT339" i="9"/>
  <c r="AT372" i="9"/>
  <c r="BC377" i="9"/>
  <c r="BC344" i="9"/>
  <c r="BC410" i="9"/>
  <c r="CY407" i="9"/>
  <c r="CY341" i="9"/>
  <c r="CY374" i="9"/>
  <c r="AS372" i="9"/>
  <c r="AS339" i="9"/>
  <c r="AS405" i="9"/>
  <c r="CG344" i="9"/>
  <c r="CG410" i="9"/>
  <c r="CG377" i="9"/>
  <c r="U408" i="9"/>
  <c r="U375" i="9"/>
  <c r="U342" i="9"/>
  <c r="BV374" i="9"/>
  <c r="BV341" i="9"/>
  <c r="BV407" i="9"/>
  <c r="EV345" i="9"/>
  <c r="CE408" i="9"/>
  <c r="CE342" i="9"/>
  <c r="CE375" i="9"/>
  <c r="DQ405" i="9"/>
  <c r="DQ339" i="9"/>
  <c r="DQ372" i="9"/>
  <c r="AL343" i="9"/>
  <c r="AL409" i="9"/>
  <c r="AL376" i="9"/>
  <c r="CO338" i="9"/>
  <c r="CO371" i="9"/>
  <c r="CO404" i="9"/>
  <c r="BN344" i="9"/>
  <c r="BN410" i="9"/>
  <c r="BN377" i="9"/>
  <c r="BC345" i="9"/>
  <c r="BC378" i="9"/>
  <c r="BC411" i="9"/>
  <c r="BP347" i="9"/>
  <c r="BP413" i="9"/>
  <c r="BP380" i="9"/>
  <c r="CW404" i="9"/>
  <c r="CW371" i="9"/>
  <c r="CW338" i="9"/>
  <c r="Z138" i="9" s="1"/>
  <c r="CE381" i="9"/>
  <c r="CE348" i="9"/>
  <c r="CE414" i="9"/>
  <c r="CF372" i="9"/>
  <c r="CF405" i="9"/>
  <c r="CF339" i="9"/>
  <c r="CD412" i="9"/>
  <c r="CD379" i="9"/>
  <c r="CD346" i="9"/>
  <c r="BB378" i="9"/>
  <c r="BB411" i="9"/>
  <c r="BB345" i="9"/>
  <c r="DH371" i="9"/>
  <c r="DH404" i="9"/>
  <c r="DH338" i="9"/>
  <c r="BI406" i="9"/>
  <c r="BI340" i="9"/>
  <c r="BI373" i="9"/>
  <c r="AN372" i="9"/>
  <c r="AN339" i="9"/>
  <c r="AN405" i="9"/>
  <c r="BD374" i="9"/>
  <c r="BD407" i="9"/>
  <c r="BD341" i="9"/>
  <c r="BB409" i="9"/>
  <c r="BB376" i="9"/>
  <c r="BB343" i="9"/>
  <c r="CF413" i="9"/>
  <c r="CF380" i="9"/>
  <c r="CF347" i="9"/>
  <c r="BG406" i="9"/>
  <c r="BG373" i="9"/>
  <c r="BG340" i="9"/>
  <c r="DN408" i="9"/>
  <c r="DN375" i="9"/>
  <c r="DN342" i="9"/>
  <c r="CC396" i="2"/>
  <c r="CC365" i="2"/>
  <c r="CC333" i="2"/>
  <c r="AB340" i="9"/>
  <c r="AB373" i="9"/>
  <c r="AB406" i="9"/>
  <c r="BT377" i="9"/>
  <c r="BT344" i="9"/>
  <c r="BT410" i="9"/>
  <c r="BA372" i="9"/>
  <c r="BA339" i="9"/>
  <c r="BA405" i="9"/>
  <c r="DH376" i="9"/>
  <c r="AF405" i="9"/>
  <c r="AF372" i="9"/>
  <c r="AF339" i="9"/>
  <c r="X375" i="9"/>
  <c r="X342" i="9"/>
  <c r="X408" i="9"/>
  <c r="AN381" i="2"/>
  <c r="CT381" i="9"/>
  <c r="CT414" i="9"/>
  <c r="CT348" i="9"/>
  <c r="W147" i="9" s="1"/>
  <c r="CH341" i="9"/>
  <c r="CH374" i="9"/>
  <c r="CH407" i="9"/>
  <c r="CL404" i="9"/>
  <c r="CL371" i="9"/>
  <c r="CL338" i="9"/>
  <c r="Z381" i="2"/>
  <c r="AN406" i="9"/>
  <c r="AN373" i="9"/>
  <c r="AN340" i="9"/>
  <c r="BQ404" i="9"/>
  <c r="BQ338" i="9"/>
  <c r="BQ371" i="9"/>
  <c r="AZ407" i="9"/>
  <c r="AZ341" i="9"/>
  <c r="AZ374" i="9"/>
  <c r="X379" i="9"/>
  <c r="X346" i="9"/>
  <c r="X412" i="9"/>
  <c r="DK346" i="9"/>
  <c r="DK412" i="9"/>
  <c r="DK379" i="9"/>
  <c r="DP341" i="9"/>
  <c r="DP374" i="9"/>
  <c r="DP407" i="9"/>
  <c r="BB408" i="9"/>
  <c r="BB342" i="9"/>
  <c r="BB375" i="9"/>
  <c r="BA406" i="9"/>
  <c r="BA373" i="9"/>
  <c r="BA340" i="9"/>
  <c r="V371" i="9"/>
  <c r="V404" i="9"/>
  <c r="V338" i="9"/>
  <c r="AM346" i="9"/>
  <c r="AM412" i="9"/>
  <c r="AM379" i="9"/>
  <c r="DI341" i="9"/>
  <c r="DI374" i="9"/>
  <c r="DI407" i="9"/>
  <c r="DL341" i="9"/>
  <c r="DL407" i="9"/>
  <c r="DL374" i="9"/>
  <c r="BR375" i="9"/>
  <c r="BR408" i="9"/>
  <c r="BR342" i="9"/>
  <c r="BS411" i="2"/>
  <c r="CS347" i="9"/>
  <c r="V146" i="9" s="1"/>
  <c r="CS413" i="9"/>
  <c r="CS380" i="9"/>
  <c r="U365" i="2"/>
  <c r="U396" i="2"/>
  <c r="U411" i="2" s="1"/>
  <c r="U333" i="2"/>
  <c r="CS375" i="9"/>
  <c r="CS408" i="9"/>
  <c r="CS342" i="9"/>
  <c r="V141" i="9" s="1"/>
  <c r="BC412" i="9"/>
  <c r="BC379" i="9"/>
  <c r="BC346" i="9"/>
  <c r="BA375" i="9"/>
  <c r="BA342" i="9"/>
  <c r="BA408" i="9"/>
  <c r="BJ338" i="9"/>
  <c r="BJ404" i="9"/>
  <c r="BJ371" i="9"/>
  <c r="BO408" i="9"/>
  <c r="BO342" i="9"/>
  <c r="BO375" i="9"/>
  <c r="CC382" i="9"/>
  <c r="CC415" i="9"/>
  <c r="CC349" i="9"/>
  <c r="CN349" i="9" s="1"/>
  <c r="BB381" i="2"/>
  <c r="AO409" i="9"/>
  <c r="AO343" i="9"/>
  <c r="AO376" i="9"/>
  <c r="V415" i="9"/>
  <c r="V431" i="9" s="1"/>
  <c r="D56" i="9" s="1"/>
  <c r="V349" i="9"/>
  <c r="V382" i="9"/>
  <c r="CE381" i="2"/>
  <c r="CE411" i="2" s="1"/>
  <c r="CL405" i="9"/>
  <c r="CL339" i="9"/>
  <c r="CL372" i="9"/>
  <c r="CE374" i="9"/>
  <c r="CE407" i="9"/>
  <c r="CE341" i="9"/>
  <c r="CD410" i="9"/>
  <c r="CD377" i="9"/>
  <c r="CD344" i="9"/>
  <c r="DN372" i="9"/>
  <c r="DN405" i="9"/>
  <c r="DN339" i="9"/>
  <c r="DK408" i="9"/>
  <c r="DK342" i="9"/>
  <c r="DK375" i="9"/>
  <c r="BS343" i="9"/>
  <c r="BS376" i="9"/>
  <c r="BS409" i="9"/>
  <c r="Y408" i="9"/>
  <c r="Y375" i="9"/>
  <c r="Y342" i="9"/>
  <c r="AA374" i="9"/>
  <c r="AA407" i="9"/>
  <c r="AA341" i="9"/>
  <c r="AE340" i="9"/>
  <c r="AE406" i="9"/>
  <c r="AE373" i="9"/>
  <c r="BA381" i="2"/>
  <c r="CS338" i="9"/>
  <c r="V138" i="9" s="1"/>
  <c r="CS371" i="9"/>
  <c r="CS404" i="9"/>
  <c r="CE377" i="9"/>
  <c r="CE344" i="9"/>
  <c r="CE410" i="9"/>
  <c r="CV365" i="2"/>
  <c r="CV396" i="2"/>
  <c r="CV333" i="2"/>
  <c r="AQ407" i="9"/>
  <c r="AQ341" i="9"/>
  <c r="AQ374" i="9"/>
  <c r="CR415" i="9"/>
  <c r="CR349" i="9"/>
  <c r="CR382" i="9"/>
  <c r="BN412" i="9"/>
  <c r="BN379" i="9"/>
  <c r="BN346" i="9"/>
  <c r="AL344" i="9"/>
  <c r="AL377" i="9"/>
  <c r="AL410" i="9"/>
  <c r="DP340" i="9"/>
  <c r="DP406" i="9"/>
  <c r="DP373" i="9"/>
  <c r="BY405" i="9"/>
  <c r="BY372" i="9"/>
  <c r="BY339" i="9"/>
  <c r="BN333" i="2"/>
  <c r="BH404" i="9"/>
  <c r="CH381" i="2"/>
  <c r="BC376" i="9"/>
  <c r="BC343" i="9"/>
  <c r="BC409" i="9"/>
  <c r="BE342" i="9"/>
  <c r="BE408" i="9"/>
  <c r="BE375" i="9"/>
  <c r="AL338" i="9"/>
  <c r="AL404" i="9"/>
  <c r="AL371" i="9"/>
  <c r="BN415" i="9"/>
  <c r="BN382" i="9"/>
  <c r="BN349" i="9"/>
  <c r="BY349" i="9" s="1"/>
  <c r="CR383" i="9"/>
  <c r="CR350" i="9"/>
  <c r="U149" i="9" s="1"/>
  <c r="CK342" i="9"/>
  <c r="CK408" i="9"/>
  <c r="CK375" i="9"/>
  <c r="Z340" i="9"/>
  <c r="Z406" i="9"/>
  <c r="Z373" i="9"/>
  <c r="AY396" i="2"/>
  <c r="AY333" i="2"/>
  <c r="AY365" i="2"/>
  <c r="BD371" i="9"/>
  <c r="BD404" i="9"/>
  <c r="BD338" i="9"/>
  <c r="DH409" i="9"/>
  <c r="DH343" i="9"/>
  <c r="V379" i="9"/>
  <c r="V346" i="9"/>
  <c r="V412" i="9"/>
  <c r="BN378" i="9"/>
  <c r="BN411" i="9"/>
  <c r="BN345" i="9"/>
  <c r="BF338" i="9"/>
  <c r="BF371" i="9"/>
  <c r="BF404" i="9"/>
  <c r="AD405" i="9"/>
  <c r="AD372" i="9"/>
  <c r="AD339" i="9"/>
  <c r="CG371" i="9"/>
  <c r="CG404" i="9"/>
  <c r="CG338" i="9"/>
  <c r="CU340" i="9"/>
  <c r="X140" i="9" s="1"/>
  <c r="CU406" i="9"/>
  <c r="CU373" i="9"/>
  <c r="BR373" i="9"/>
  <c r="BR340" i="9"/>
  <c r="BR406" i="9"/>
  <c r="BQ341" i="9"/>
  <c r="BQ374" i="9"/>
  <c r="BQ407" i="9"/>
  <c r="AE404" i="9"/>
  <c r="AE338" i="9"/>
  <c r="AE371" i="9"/>
  <c r="CX396" i="2"/>
  <c r="CX365" i="2"/>
  <c r="CX333" i="2"/>
  <c r="AA349" i="2" s="1"/>
  <c r="BA333" i="2"/>
  <c r="BA365" i="2"/>
  <c r="BA396" i="2"/>
  <c r="CY409" i="9"/>
  <c r="CY343" i="9"/>
  <c r="AB142" i="9" s="1"/>
  <c r="CY376" i="9"/>
  <c r="AJ342" i="9"/>
  <c r="AJ408" i="9"/>
  <c r="AJ375" i="9"/>
  <c r="CV346" i="9"/>
  <c r="Y145" i="9" s="1"/>
  <c r="CV412" i="9"/>
  <c r="CV379" i="9"/>
  <c r="CI405" i="9"/>
  <c r="CI372" i="9"/>
  <c r="CI339" i="9"/>
  <c r="CX342" i="9"/>
  <c r="AA141" i="9" s="1"/>
  <c r="CX375" i="9"/>
  <c r="CX408" i="9"/>
  <c r="CG409" i="9"/>
  <c r="CG376" i="9"/>
  <c r="CG343" i="9"/>
  <c r="DN338" i="9"/>
  <c r="DN404" i="9"/>
  <c r="DN371" i="9"/>
  <c r="U413" i="9"/>
  <c r="U429" i="9" s="1"/>
  <c r="C58" i="9" s="1"/>
  <c r="U347" i="9"/>
  <c r="U380" i="9"/>
  <c r="W348" i="9"/>
  <c r="W414" i="9"/>
  <c r="W381" i="9"/>
  <c r="BE340" i="9"/>
  <c r="BE373" i="9"/>
  <c r="BE406" i="9"/>
  <c r="CW409" i="9"/>
  <c r="CW343" i="9"/>
  <c r="Z142" i="9" s="1"/>
  <c r="CW376" i="9"/>
  <c r="CW373" i="9"/>
  <c r="CW406" i="9"/>
  <c r="CW340" i="9"/>
  <c r="Z140" i="9" s="1"/>
  <c r="AF404" i="9"/>
  <c r="AF338" i="9"/>
  <c r="AF355" i="9" s="1"/>
  <c r="N33" i="9" s="1"/>
  <c r="AF371" i="9"/>
  <c r="BP365" i="2"/>
  <c r="BP396" i="2"/>
  <c r="BP333" i="2"/>
  <c r="BQ379" i="9"/>
  <c r="BQ346" i="9"/>
  <c r="BQ412" i="9"/>
  <c r="BQ381" i="2"/>
  <c r="BQ411" i="2" s="1"/>
  <c r="W371" i="9"/>
  <c r="W404" i="9"/>
  <c r="W338" i="9"/>
  <c r="CC346" i="9"/>
  <c r="CC379" i="9"/>
  <c r="CC412" i="9"/>
  <c r="AQ339" i="9"/>
  <c r="AQ372" i="9"/>
  <c r="AQ405" i="9"/>
  <c r="U382" i="9"/>
  <c r="U415" i="9"/>
  <c r="U349" i="9"/>
  <c r="BV396" i="2"/>
  <c r="BV411" i="2" s="1"/>
  <c r="BV365" i="2"/>
  <c r="DO381" i="2"/>
  <c r="DO396" i="2"/>
  <c r="DO365" i="2"/>
  <c r="CZ333" i="2"/>
  <c r="CZ381" i="2"/>
  <c r="CZ365" i="2"/>
  <c r="CK396" i="2"/>
  <c r="CK365" i="2"/>
  <c r="DO333" i="2"/>
  <c r="AC153" i="2" s="1"/>
  <c r="BG365" i="2"/>
  <c r="BG381" i="2"/>
  <c r="AS396" i="2"/>
  <c r="AS381" i="2"/>
  <c r="AS365" i="2"/>
  <c r="AC396" i="2"/>
  <c r="CK333" i="2"/>
  <c r="AC365" i="2"/>
  <c r="BH303" i="2"/>
  <c r="AD318" i="2"/>
  <c r="AD381" i="2" s="1"/>
  <c r="DN411" i="2"/>
  <c r="AB411" i="2"/>
  <c r="BF411" i="2"/>
  <c r="AC333" i="2"/>
  <c r="BG333" i="2"/>
  <c r="BW303" i="2"/>
  <c r="AB349" i="2"/>
  <c r="K22" i="2" s="1"/>
  <c r="AR411" i="2"/>
  <c r="DA318" i="2"/>
  <c r="DA381" i="2" s="1"/>
  <c r="CL303" i="2"/>
  <c r="BU411" i="2"/>
  <c r="AQ411" i="2"/>
  <c r="AS333" i="2"/>
  <c r="CJ411" i="2"/>
  <c r="CY411" i="2"/>
  <c r="DP318" i="2"/>
  <c r="DP303" i="2"/>
  <c r="CM258" i="2"/>
  <c r="CM303" i="2" s="1"/>
  <c r="AT258" i="2"/>
  <c r="AT318" i="2" s="1"/>
  <c r="DB273" i="2"/>
  <c r="DB288" i="2" s="1"/>
  <c r="DB303" i="2" s="1"/>
  <c r="BI273" i="2"/>
  <c r="BI288" i="2" s="1"/>
  <c r="BI303" i="2" s="1"/>
  <c r="BV364" i="2"/>
  <c r="CK364" i="2" s="1"/>
  <c r="CZ364" i="2" s="1"/>
  <c r="DO364" i="2" s="1"/>
  <c r="ED364" i="2" s="1"/>
  <c r="ES364" i="2" s="1"/>
  <c r="BG380" i="2"/>
  <c r="EN380" i="2"/>
  <c r="EN395" i="2" s="1"/>
  <c r="EN410" i="2" s="1"/>
  <c r="DY395" i="2"/>
  <c r="DY410" i="2" s="1"/>
  <c r="BT395" i="2"/>
  <c r="BT410" i="2" s="1"/>
  <c r="CI380" i="2"/>
  <c r="BS287" i="2"/>
  <c r="CW272" i="2"/>
  <c r="BH364" i="2"/>
  <c r="AS380" i="2"/>
  <c r="AS395" i="2" s="1"/>
  <c r="AS410" i="2" s="1"/>
  <c r="BJ212" i="2"/>
  <c r="AF227" i="2"/>
  <c r="AF242" i="2" s="1"/>
  <c r="AF257" i="2" s="1"/>
  <c r="AF272" i="2" s="1"/>
  <c r="AF287" i="2" s="1"/>
  <c r="AF302" i="2" s="1"/>
  <c r="AF317" i="2" s="1"/>
  <c r="AF332" i="2" s="1"/>
  <c r="AF348" i="2" s="1"/>
  <c r="AF364" i="2" s="1"/>
  <c r="AU212" i="2"/>
  <c r="AU227" i="2" s="1"/>
  <c r="AU242" i="2" s="1"/>
  <c r="AU257" i="2" s="1"/>
  <c r="AU272" i="2" s="1"/>
  <c r="AU287" i="2" s="1"/>
  <c r="AU302" i="2" s="1"/>
  <c r="AU317" i="2" s="1"/>
  <c r="AU332" i="2" s="1"/>
  <c r="CH395" i="2"/>
  <c r="CW380" i="2"/>
  <c r="DL380" i="2" s="1"/>
  <c r="DZ380" i="2"/>
  <c r="DK395" i="2"/>
  <c r="DK410" i="2" s="1"/>
  <c r="CV395" i="2"/>
  <c r="CG410" i="2"/>
  <c r="CV410" i="2" s="1"/>
  <c r="CT317" i="2"/>
  <c r="BP332" i="2"/>
  <c r="CT332" i="2" s="1"/>
  <c r="BU380" i="2"/>
  <c r="BF395" i="2"/>
  <c r="BF410" i="2" s="1"/>
  <c r="CL227" i="2"/>
  <c r="CL242" i="2" s="1"/>
  <c r="CL257" i="2" s="1"/>
  <c r="CL272" i="2" s="1"/>
  <c r="CL287" i="2" s="1"/>
  <c r="CL302" i="2" s="1"/>
  <c r="CL317" i="2" s="1"/>
  <c r="CL332" i="2" s="1"/>
  <c r="DP212" i="2"/>
  <c r="DP227" i="2" s="1"/>
  <c r="DP242" i="2" s="1"/>
  <c r="DP257" i="2" s="1"/>
  <c r="DP272" i="2" s="1"/>
  <c r="DP287" i="2" s="1"/>
  <c r="DP302" i="2" s="1"/>
  <c r="DP317" i="2" s="1"/>
  <c r="DP332" i="2" s="1"/>
  <c r="AE258" i="2"/>
  <c r="BW227" i="2"/>
  <c r="BW242" i="2" s="1"/>
  <c r="BW257" i="2" s="1"/>
  <c r="BW272" i="2" s="1"/>
  <c r="BW287" i="2" s="1"/>
  <c r="BW302" i="2" s="1"/>
  <c r="BW317" i="2" s="1"/>
  <c r="BW332" i="2" s="1"/>
  <c r="DA212" i="2"/>
  <c r="DA227" i="2" s="1"/>
  <c r="DA242" i="2" s="1"/>
  <c r="DA257" i="2" s="1"/>
  <c r="DA272" i="2" s="1"/>
  <c r="DA287" i="2" s="1"/>
  <c r="DA302" i="2" s="1"/>
  <c r="DA317" i="2" s="1"/>
  <c r="DA332" i="2" s="1"/>
  <c r="BX273" i="2"/>
  <c r="BX288" i="2" s="1"/>
  <c r="BX318" i="2" s="1"/>
  <c r="CN228" i="2"/>
  <c r="CN273" i="2" s="1"/>
  <c r="CN288" i="2" s="1"/>
  <c r="BJ228" i="2"/>
  <c r="BJ273" i="2" s="1"/>
  <c r="BJ288" i="2" s="1"/>
  <c r="AU228" i="2"/>
  <c r="AU273" i="2" s="1"/>
  <c r="AU288" i="2" s="1"/>
  <c r="AF228" i="2"/>
  <c r="AF273" i="2" s="1"/>
  <c r="AF288" i="2" s="1"/>
  <c r="BY228" i="2"/>
  <c r="BY273" i="2" s="1"/>
  <c r="BY288" i="2" s="1"/>
  <c r="DC228" i="2"/>
  <c r="DC273" i="2" s="1"/>
  <c r="DC288" i="2" s="1"/>
  <c r="DR228" i="2"/>
  <c r="DR273" i="2" s="1"/>
  <c r="DR288" i="2" s="1"/>
  <c r="AT364" i="2"/>
  <c r="AE380" i="2"/>
  <c r="AE395" i="2" s="1"/>
  <c r="AE410" i="2" s="1"/>
  <c r="AE426" i="2" s="1"/>
  <c r="AE442" i="2" s="1"/>
  <c r="BU257" i="2"/>
  <c r="CY242" i="2"/>
  <c r="DQ273" i="2"/>
  <c r="DQ288" i="2" s="1"/>
  <c r="DQ303" i="2" s="1"/>
  <c r="CX257" i="2"/>
  <c r="BT272" i="2"/>
  <c r="CV287" i="2"/>
  <c r="BR302" i="2"/>
  <c r="BI227" i="2"/>
  <c r="BI242" i="2" s="1"/>
  <c r="BI257" i="2" s="1"/>
  <c r="BI272" i="2" s="1"/>
  <c r="BI287" i="2" s="1"/>
  <c r="BI302" i="2" s="1"/>
  <c r="BI317" i="2" s="1"/>
  <c r="BI332" i="2" s="1"/>
  <c r="CM212" i="2"/>
  <c r="BX212" i="2"/>
  <c r="BQ317" i="2"/>
  <c r="CU302" i="2"/>
  <c r="O80" i="1"/>
  <c r="O100" i="1" s="1"/>
  <c r="O59" i="1"/>
  <c r="AQ39" i="1"/>
  <c r="AQ59" i="1" s="1"/>
  <c r="X424" i="9" l="1"/>
  <c r="F63" i="9" s="1"/>
  <c r="AZ411" i="2"/>
  <c r="AU348" i="9"/>
  <c r="CB411" i="2"/>
  <c r="BR411" i="2"/>
  <c r="AJ411" i="2"/>
  <c r="DG411" i="2"/>
  <c r="Z424" i="9"/>
  <c r="H63" i="9" s="1"/>
  <c r="U391" i="9"/>
  <c r="C45" i="9" s="1"/>
  <c r="AO411" i="2"/>
  <c r="CV411" i="2"/>
  <c r="V349" i="2"/>
  <c r="E22" i="2" s="1"/>
  <c r="E20" i="1" s="1"/>
  <c r="X393" i="9"/>
  <c r="F43" i="9" s="1"/>
  <c r="BM411" i="2"/>
  <c r="W428" i="9"/>
  <c r="E59" i="9" s="1"/>
  <c r="AC421" i="9"/>
  <c r="K66" i="9" s="1"/>
  <c r="U172" i="9"/>
  <c r="U157" i="9"/>
  <c r="AN411" i="2"/>
  <c r="X356" i="9"/>
  <c r="F32" i="9" s="1"/>
  <c r="CD411" i="2"/>
  <c r="Z391" i="9"/>
  <c r="H45" i="9" s="1"/>
  <c r="AG386" i="9"/>
  <c r="O50" i="9" s="1"/>
  <c r="O52" i="9" s="1"/>
  <c r="V426" i="9"/>
  <c r="D61" i="9" s="1"/>
  <c r="CW411" i="2"/>
  <c r="V391" i="9"/>
  <c r="D45" i="9" s="1"/>
  <c r="EV350" i="9"/>
  <c r="V395" i="9"/>
  <c r="D41" i="9" s="1"/>
  <c r="CT411" i="2"/>
  <c r="Y427" i="9"/>
  <c r="G60" i="9" s="1"/>
  <c r="V427" i="9"/>
  <c r="D60" i="9" s="1"/>
  <c r="CR411" i="2"/>
  <c r="W426" i="9"/>
  <c r="E61" i="9" s="1"/>
  <c r="Z360" i="9"/>
  <c r="H28" i="9" s="1"/>
  <c r="AL27" i="1" s="1"/>
  <c r="AA392" i="9"/>
  <c r="I44" i="9" s="1"/>
  <c r="V365" i="9"/>
  <c r="D23" i="9" s="1"/>
  <c r="U432" i="9"/>
  <c r="DJ411" i="2"/>
  <c r="BJ341" i="9"/>
  <c r="AX411" i="2"/>
  <c r="Z422" i="9"/>
  <c r="H65" i="9" s="1"/>
  <c r="Y359" i="9"/>
  <c r="G29" i="9" s="1"/>
  <c r="AK28" i="1" s="1"/>
  <c r="X392" i="9"/>
  <c r="F44" i="9" s="1"/>
  <c r="AF420" i="9"/>
  <c r="N67" i="9" s="1"/>
  <c r="BA411" i="2"/>
  <c r="Y393" i="9"/>
  <c r="G43" i="9" s="1"/>
  <c r="U427" i="9"/>
  <c r="C60" i="9" s="1"/>
  <c r="AA360" i="9"/>
  <c r="I28" i="9" s="1"/>
  <c r="W160" i="9"/>
  <c r="W175" i="9"/>
  <c r="BJ346" i="9"/>
  <c r="AU342" i="9"/>
  <c r="EG350" i="9"/>
  <c r="AD358" i="9"/>
  <c r="L30" i="9" s="1"/>
  <c r="AP29" i="1" s="1"/>
  <c r="AP34" i="1" s="1"/>
  <c r="AU345" i="9"/>
  <c r="BY343" i="9"/>
  <c r="X391" i="9"/>
  <c r="F45" i="9" s="1"/>
  <c r="BJ345" i="9"/>
  <c r="U179" i="9"/>
  <c r="U164" i="9"/>
  <c r="W394" i="9"/>
  <c r="E42" i="9" s="1"/>
  <c r="W411" i="2"/>
  <c r="CN346" i="9"/>
  <c r="W430" i="9"/>
  <c r="E57" i="9" s="1"/>
  <c r="AD387" i="9"/>
  <c r="L49" i="9" s="1"/>
  <c r="BB411" i="2"/>
  <c r="V386" i="9"/>
  <c r="D50" i="9" s="1"/>
  <c r="W363" i="9"/>
  <c r="E25" i="9" s="1"/>
  <c r="J22" i="2"/>
  <c r="J20" i="1" s="1"/>
  <c r="X156" i="9"/>
  <c r="X171" i="9"/>
  <c r="Y154" i="9"/>
  <c r="Y169" i="9"/>
  <c r="W169" i="9"/>
  <c r="W154" i="9"/>
  <c r="U360" i="9"/>
  <c r="AF343" i="9"/>
  <c r="U140" i="9"/>
  <c r="DC340" i="9"/>
  <c r="AF140" i="9" s="1"/>
  <c r="U171" i="9"/>
  <c r="DR342" i="9"/>
  <c r="U156" i="9"/>
  <c r="BY345" i="9"/>
  <c r="Y390" i="9"/>
  <c r="G46" i="9" s="1"/>
  <c r="V362" i="9"/>
  <c r="D26" i="9" s="1"/>
  <c r="AG399" i="9"/>
  <c r="AF349" i="9"/>
  <c r="U366" i="9"/>
  <c r="Z173" i="9"/>
  <c r="Z158" i="9"/>
  <c r="W355" i="9"/>
  <c r="E33" i="9" s="1"/>
  <c r="BP411" i="2"/>
  <c r="W365" i="9"/>
  <c r="E23" i="9" s="1"/>
  <c r="AE355" i="9"/>
  <c r="M33" i="9" s="1"/>
  <c r="AD421" i="9"/>
  <c r="L66" i="9" s="1"/>
  <c r="V363" i="9"/>
  <c r="D25" i="9" s="1"/>
  <c r="AA358" i="9"/>
  <c r="I30" i="9" s="1"/>
  <c r="Z411" i="2"/>
  <c r="AF421" i="9"/>
  <c r="N66" i="9" s="1"/>
  <c r="N69" i="9" s="1"/>
  <c r="AB422" i="9"/>
  <c r="J65" i="9" s="1"/>
  <c r="U424" i="9"/>
  <c r="W176" i="9"/>
  <c r="W161" i="9"/>
  <c r="W422" i="9"/>
  <c r="E65" i="9" s="1"/>
  <c r="U386" i="9"/>
  <c r="U387" i="9"/>
  <c r="W423" i="9"/>
  <c r="E64" i="9" s="1"/>
  <c r="W393" i="9"/>
  <c r="E43" i="9" s="1"/>
  <c r="Y360" i="9"/>
  <c r="G28" i="9" s="1"/>
  <c r="X423" i="9"/>
  <c r="F64" i="9" s="1"/>
  <c r="W429" i="9"/>
  <c r="E58" i="9" s="1"/>
  <c r="X427" i="9"/>
  <c r="F60" i="9" s="1"/>
  <c r="V421" i="9"/>
  <c r="D66" i="9" s="1"/>
  <c r="AD388" i="9"/>
  <c r="L48" i="9" s="1"/>
  <c r="Y389" i="9"/>
  <c r="G47" i="9" s="1"/>
  <c r="W424" i="9"/>
  <c r="E63" i="9" s="1"/>
  <c r="BJ344" i="9"/>
  <c r="AA422" i="9"/>
  <c r="I65" i="9" s="1"/>
  <c r="AA420" i="9"/>
  <c r="U430" i="9"/>
  <c r="Y386" i="9"/>
  <c r="X421" i="9"/>
  <c r="F66" i="9" s="1"/>
  <c r="W421" i="9"/>
  <c r="E66" i="9" s="1"/>
  <c r="U143" i="9"/>
  <c r="DC344" i="9"/>
  <c r="AF143" i="9" s="1"/>
  <c r="Z427" i="9"/>
  <c r="H60" i="9" s="1"/>
  <c r="BY341" i="9"/>
  <c r="AB170" i="9"/>
  <c r="AB155" i="9"/>
  <c r="U361" i="9"/>
  <c r="AF344" i="9"/>
  <c r="AA156" i="9"/>
  <c r="AA171" i="9"/>
  <c r="Z355" i="9"/>
  <c r="H33" i="9" s="1"/>
  <c r="V422" i="9"/>
  <c r="D65" i="9" s="1"/>
  <c r="U158" i="9"/>
  <c r="U173" i="9"/>
  <c r="DR344" i="9"/>
  <c r="CQ411" i="2"/>
  <c r="X422" i="9"/>
  <c r="F65" i="9" s="1"/>
  <c r="W391" i="9"/>
  <c r="BJ342" i="9"/>
  <c r="U357" i="9"/>
  <c r="AF340" i="9"/>
  <c r="DR340" i="9"/>
  <c r="U155" i="9"/>
  <c r="U170" i="9"/>
  <c r="AD386" i="9"/>
  <c r="T349" i="2"/>
  <c r="C22" i="2" s="1"/>
  <c r="C20" i="1" s="1"/>
  <c r="Y361" i="9"/>
  <c r="G27" i="9" s="1"/>
  <c r="AK26" i="1" s="1"/>
  <c r="DC348" i="9"/>
  <c r="AF147" i="9" s="1"/>
  <c r="U147" i="9"/>
  <c r="BO411" i="2"/>
  <c r="BY348" i="9"/>
  <c r="X157" i="9"/>
  <c r="X172" i="9"/>
  <c r="DC341" i="9"/>
  <c r="AB391" i="9"/>
  <c r="J45" i="9" s="1"/>
  <c r="Y357" i="9"/>
  <c r="G31" i="9" s="1"/>
  <c r="U362" i="9"/>
  <c r="AF345" i="9"/>
  <c r="Y170" i="9"/>
  <c r="Y155" i="9"/>
  <c r="DH411" i="2"/>
  <c r="AE386" i="9"/>
  <c r="V428" i="9"/>
  <c r="D59" i="9" s="1"/>
  <c r="AE357" i="9"/>
  <c r="M31" i="9" s="1"/>
  <c r="AF387" i="9"/>
  <c r="N49" i="9" s="1"/>
  <c r="U390" i="9"/>
  <c r="W357" i="9"/>
  <c r="E31" i="9" s="1"/>
  <c r="AI30" i="1" s="1"/>
  <c r="Y421" i="9"/>
  <c r="G66" i="9" s="1"/>
  <c r="Y173" i="9"/>
  <c r="Y158" i="9"/>
  <c r="W389" i="9"/>
  <c r="E47" i="9" s="1"/>
  <c r="X358" i="9"/>
  <c r="F30" i="9" s="1"/>
  <c r="AJ29" i="1" s="1"/>
  <c r="BJ347" i="9"/>
  <c r="DI411" i="2"/>
  <c r="V387" i="9"/>
  <c r="Y358" i="9"/>
  <c r="G30" i="9" s="1"/>
  <c r="AC153" i="9"/>
  <c r="AC168" i="9"/>
  <c r="U365" i="9"/>
  <c r="AF348" i="9"/>
  <c r="CN341" i="9"/>
  <c r="U426" i="9"/>
  <c r="Z420" i="9"/>
  <c r="DR341" i="9"/>
  <c r="U397" i="9"/>
  <c r="W420" i="9"/>
  <c r="U395" i="9"/>
  <c r="AE420" i="9"/>
  <c r="V394" i="9"/>
  <c r="D42" i="9" s="1"/>
  <c r="AA423" i="9"/>
  <c r="I64" i="9" s="1"/>
  <c r="V397" i="9"/>
  <c r="D39" i="9" s="1"/>
  <c r="AB388" i="9"/>
  <c r="J48" i="9" s="1"/>
  <c r="DR346" i="9"/>
  <c r="U160" i="9"/>
  <c r="U175" i="9"/>
  <c r="U355" i="9"/>
  <c r="U356" i="9"/>
  <c r="Z359" i="9"/>
  <c r="H29" i="9" s="1"/>
  <c r="W362" i="9"/>
  <c r="E26" i="9" s="1"/>
  <c r="AI25" i="1" s="1"/>
  <c r="Y425" i="9"/>
  <c r="G62" i="9" s="1"/>
  <c r="BC411" i="2"/>
  <c r="AU344" i="9"/>
  <c r="Y153" i="9"/>
  <c r="Y168" i="9"/>
  <c r="X158" i="9"/>
  <c r="X173" i="9"/>
  <c r="W395" i="9"/>
  <c r="E41" i="9" s="1"/>
  <c r="DC345" i="9"/>
  <c r="AF144" i="9" s="1"/>
  <c r="U144" i="9"/>
  <c r="X362" i="9"/>
  <c r="F26" i="9" s="1"/>
  <c r="X349" i="2"/>
  <c r="G22" i="2" s="1"/>
  <c r="G20" i="1" s="1"/>
  <c r="V356" i="9"/>
  <c r="D32" i="9" s="1"/>
  <c r="AH31" i="1" s="1"/>
  <c r="AD357" i="9"/>
  <c r="L31" i="9" s="1"/>
  <c r="X387" i="9"/>
  <c r="F49" i="9" s="1"/>
  <c r="V176" i="9"/>
  <c r="V161" i="9"/>
  <c r="V392" i="9"/>
  <c r="D44" i="9" s="1"/>
  <c r="Y411" i="2"/>
  <c r="AM411" i="2"/>
  <c r="W390" i="9"/>
  <c r="E46" i="9" s="1"/>
  <c r="BN411" i="2"/>
  <c r="AA355" i="9"/>
  <c r="I33" i="9" s="1"/>
  <c r="AF341" i="9"/>
  <c r="U358" i="9"/>
  <c r="U396" i="9"/>
  <c r="V174" i="9"/>
  <c r="V159" i="9"/>
  <c r="Y420" i="9"/>
  <c r="W356" i="9"/>
  <c r="E32" i="9" s="1"/>
  <c r="Z362" i="9"/>
  <c r="H26" i="9" s="1"/>
  <c r="V388" i="9"/>
  <c r="D48" i="9" s="1"/>
  <c r="Y428" i="9"/>
  <c r="G59" i="9" s="1"/>
  <c r="X357" i="9"/>
  <c r="F31" i="9" s="1"/>
  <c r="W425" i="9"/>
  <c r="E62" i="9" s="1"/>
  <c r="W159" i="9"/>
  <c r="W174" i="9"/>
  <c r="Z171" i="9"/>
  <c r="Z156" i="9"/>
  <c r="X420" i="9"/>
  <c r="AD420" i="9"/>
  <c r="CU411" i="2"/>
  <c r="X395" i="9"/>
  <c r="F41" i="9" s="1"/>
  <c r="AB425" i="9"/>
  <c r="J62" i="9" s="1"/>
  <c r="Z357" i="9"/>
  <c r="H31" i="9" s="1"/>
  <c r="AL30" i="1" s="1"/>
  <c r="X428" i="9"/>
  <c r="F59" i="9" s="1"/>
  <c r="X361" i="9"/>
  <c r="F27" i="9" s="1"/>
  <c r="AJ26" i="1" s="1"/>
  <c r="AB386" i="9"/>
  <c r="U431" i="9"/>
  <c r="W386" i="9"/>
  <c r="AF386" i="9"/>
  <c r="AF347" i="9"/>
  <c r="U364" i="9"/>
  <c r="DR343" i="9"/>
  <c r="V172" i="9"/>
  <c r="V157" i="9"/>
  <c r="Z388" i="9"/>
  <c r="H48" i="9" s="1"/>
  <c r="BY346" i="9"/>
  <c r="AA389" i="9"/>
  <c r="I47" i="9" s="1"/>
  <c r="Y156" i="9"/>
  <c r="Y171" i="9"/>
  <c r="V366" i="9"/>
  <c r="D22" i="9" s="1"/>
  <c r="U349" i="2"/>
  <c r="D22" i="2" s="1"/>
  <c r="D20" i="1" s="1"/>
  <c r="AB357" i="9"/>
  <c r="J31" i="9" s="1"/>
  <c r="AN30" i="1" s="1"/>
  <c r="X168" i="9"/>
  <c r="X153" i="9"/>
  <c r="V156" i="9"/>
  <c r="V171" i="9"/>
  <c r="CN347" i="9"/>
  <c r="U420" i="9"/>
  <c r="AB355" i="9"/>
  <c r="J33" i="9" s="1"/>
  <c r="U421" i="9"/>
  <c r="Z390" i="9"/>
  <c r="H46" i="9" s="1"/>
  <c r="W427" i="9"/>
  <c r="E60" i="9" s="1"/>
  <c r="Y391" i="9"/>
  <c r="G45" i="9" s="1"/>
  <c r="V393" i="9"/>
  <c r="D43" i="9" s="1"/>
  <c r="W364" i="9"/>
  <c r="E24" i="9" s="1"/>
  <c r="BY342" i="9"/>
  <c r="Z425" i="9"/>
  <c r="H62" i="9" s="1"/>
  <c r="AD422" i="9"/>
  <c r="L65" i="9" s="1"/>
  <c r="V361" i="9"/>
  <c r="D27" i="9" s="1"/>
  <c r="AH26" i="1" s="1"/>
  <c r="Y349" i="2"/>
  <c r="H22" i="2" s="1"/>
  <c r="H20" i="1" s="1"/>
  <c r="W359" i="9"/>
  <c r="E29" i="9" s="1"/>
  <c r="X160" i="9"/>
  <c r="X175" i="9"/>
  <c r="W156" i="9"/>
  <c r="W171" i="9"/>
  <c r="U423" i="9"/>
  <c r="V360" i="9"/>
  <c r="D28" i="9" s="1"/>
  <c r="Y355" i="9"/>
  <c r="G33" i="9" s="1"/>
  <c r="AK32" i="1" s="1"/>
  <c r="W387" i="9"/>
  <c r="E49" i="9" s="1"/>
  <c r="U398" i="9"/>
  <c r="Z393" i="9"/>
  <c r="H43" i="9" s="1"/>
  <c r="AU347" i="9"/>
  <c r="V357" i="9"/>
  <c r="D31" i="9" s="1"/>
  <c r="Y363" i="9"/>
  <c r="G25" i="9" s="1"/>
  <c r="DC342" i="9"/>
  <c r="AF141" i="9" s="1"/>
  <c r="U141" i="9"/>
  <c r="V178" i="9"/>
  <c r="V163" i="9"/>
  <c r="Y174" i="9"/>
  <c r="Y159" i="9"/>
  <c r="V170" i="9"/>
  <c r="V155" i="9"/>
  <c r="V389" i="9"/>
  <c r="D47" i="9" s="1"/>
  <c r="X386" i="9"/>
  <c r="CF411" i="2"/>
  <c r="AD355" i="9"/>
  <c r="L33" i="9" s="1"/>
  <c r="AL411" i="2"/>
  <c r="Z154" i="9"/>
  <c r="Z169" i="9"/>
  <c r="X364" i="9"/>
  <c r="F24" i="9" s="1"/>
  <c r="AC355" i="9"/>
  <c r="K33" i="9" s="1"/>
  <c r="AO32" i="1" s="1"/>
  <c r="AB360" i="9"/>
  <c r="J28" i="9" s="1"/>
  <c r="U367" i="9"/>
  <c r="C21" i="9" s="1"/>
  <c r="AA173" i="9"/>
  <c r="AA158" i="9"/>
  <c r="AA387" i="9"/>
  <c r="I49" i="9" s="1"/>
  <c r="Y394" i="9"/>
  <c r="G42" i="9" s="1"/>
  <c r="W173" i="9"/>
  <c r="W158" i="9"/>
  <c r="U146" i="9"/>
  <c r="DC347" i="9"/>
  <c r="AF146" i="9" s="1"/>
  <c r="V358" i="9"/>
  <c r="D30" i="9" s="1"/>
  <c r="X355" i="9"/>
  <c r="F33" i="9" s="1"/>
  <c r="Z387" i="9"/>
  <c r="H49" i="9" s="1"/>
  <c r="W349" i="2"/>
  <c r="F22" i="2" s="1"/>
  <c r="F20" i="1" s="1"/>
  <c r="X429" i="9"/>
  <c r="F58" i="9" s="1"/>
  <c r="DC346" i="9"/>
  <c r="AF145" i="9" s="1"/>
  <c r="U145" i="9"/>
  <c r="AC356" i="9"/>
  <c r="K32" i="9" s="1"/>
  <c r="AD153" i="9"/>
  <c r="AD168" i="9"/>
  <c r="AU340" i="9"/>
  <c r="AC386" i="9"/>
  <c r="Y175" i="9"/>
  <c r="Y160" i="9"/>
  <c r="V153" i="9"/>
  <c r="V168" i="9"/>
  <c r="Z155" i="9"/>
  <c r="Z170" i="9"/>
  <c r="AC359" i="9"/>
  <c r="K29" i="9" s="1"/>
  <c r="Z389" i="9"/>
  <c r="H47" i="9" s="1"/>
  <c r="AG420" i="9"/>
  <c r="U153" i="9"/>
  <c r="U168" i="9"/>
  <c r="AC390" i="9"/>
  <c r="K46" i="9" s="1"/>
  <c r="V425" i="9"/>
  <c r="D62" i="9" s="1"/>
  <c r="X411" i="2"/>
  <c r="Z361" i="9"/>
  <c r="H27" i="9" s="1"/>
  <c r="AB423" i="9"/>
  <c r="J64" i="9" s="1"/>
  <c r="AB424" i="9"/>
  <c r="J63" i="9" s="1"/>
  <c r="AF168" i="9"/>
  <c r="AF153" i="9"/>
  <c r="AB356" i="9"/>
  <c r="J32" i="9" s="1"/>
  <c r="V364" i="9"/>
  <c r="D24" i="9" s="1"/>
  <c r="AA356" i="9"/>
  <c r="I32" i="9" s="1"/>
  <c r="AM31" i="1" s="1"/>
  <c r="AA168" i="9"/>
  <c r="AA153" i="9"/>
  <c r="V423" i="9"/>
  <c r="D64" i="9" s="1"/>
  <c r="V175" i="9"/>
  <c r="V160" i="9"/>
  <c r="AF169" i="9"/>
  <c r="AF154" i="9"/>
  <c r="AC388" i="9"/>
  <c r="K48" i="9" s="1"/>
  <c r="Z356" i="9"/>
  <c r="H32" i="9" s="1"/>
  <c r="DC343" i="9"/>
  <c r="AF142" i="9" s="1"/>
  <c r="U142" i="9"/>
  <c r="AA154" i="9"/>
  <c r="AA169" i="9"/>
  <c r="Y172" i="9"/>
  <c r="Y157" i="9"/>
  <c r="AU341" i="9"/>
  <c r="AC420" i="9"/>
  <c r="U161" i="9"/>
  <c r="U176" i="9"/>
  <c r="DR347" i="9"/>
  <c r="U428" i="9"/>
  <c r="AE388" i="9"/>
  <c r="M48" i="9" s="1"/>
  <c r="Y424" i="9"/>
  <c r="G63" i="9" s="1"/>
  <c r="V355" i="9"/>
  <c r="D33" i="9" s="1"/>
  <c r="X363" i="9"/>
  <c r="F25" i="9" s="1"/>
  <c r="X390" i="9"/>
  <c r="F46" i="9" s="1"/>
  <c r="CC411" i="2"/>
  <c r="BY344" i="9"/>
  <c r="AE169" i="9"/>
  <c r="AE154" i="9"/>
  <c r="Z423" i="9"/>
  <c r="H64" i="9" s="1"/>
  <c r="Y387" i="9"/>
  <c r="G49" i="9" s="1"/>
  <c r="X426" i="9"/>
  <c r="F61" i="9" s="1"/>
  <c r="W157" i="9"/>
  <c r="W172" i="9"/>
  <c r="X169" i="9"/>
  <c r="X154" i="9"/>
  <c r="U393" i="9"/>
  <c r="CN342" i="9"/>
  <c r="AC423" i="9"/>
  <c r="K64" i="9" s="1"/>
  <c r="AA426" i="9"/>
  <c r="I61" i="9" s="1"/>
  <c r="U394" i="9"/>
  <c r="CN345" i="9"/>
  <c r="Z392" i="9"/>
  <c r="H44" i="9" s="1"/>
  <c r="AB358" i="9"/>
  <c r="J30" i="9" s="1"/>
  <c r="AE168" i="9"/>
  <c r="AE153" i="9"/>
  <c r="AB359" i="9"/>
  <c r="J29" i="9" s="1"/>
  <c r="Z349" i="2"/>
  <c r="AB421" i="9"/>
  <c r="J66" i="9" s="1"/>
  <c r="V429" i="9"/>
  <c r="D58" i="9" s="1"/>
  <c r="P58" i="9" s="1"/>
  <c r="S58" i="9" s="1"/>
  <c r="CN340" i="9"/>
  <c r="AA421" i="9"/>
  <c r="I66" i="9" s="1"/>
  <c r="X155" i="9"/>
  <c r="X170" i="9"/>
  <c r="Z157" i="9"/>
  <c r="Z172" i="9"/>
  <c r="X360" i="9"/>
  <c r="F28" i="9" s="1"/>
  <c r="AA157" i="9"/>
  <c r="AA172" i="9"/>
  <c r="BY340" i="9"/>
  <c r="CX411" i="2"/>
  <c r="AA427" i="2" s="1"/>
  <c r="AC357" i="9"/>
  <c r="K31" i="9" s="1"/>
  <c r="Z421" i="9"/>
  <c r="H66" i="9" s="1"/>
  <c r="AC169" i="9"/>
  <c r="AC154" i="9"/>
  <c r="AA424" i="9"/>
  <c r="I63" i="9" s="1"/>
  <c r="U163" i="9"/>
  <c r="DR349" i="9"/>
  <c r="U178" i="9"/>
  <c r="AC387" i="9"/>
  <c r="K49" i="9" s="1"/>
  <c r="AY411" i="2"/>
  <c r="V390" i="9"/>
  <c r="D46" i="9" s="1"/>
  <c r="AB420" i="9"/>
  <c r="AB169" i="9"/>
  <c r="AB154" i="9"/>
  <c r="X359" i="9"/>
  <c r="F29" i="9" s="1"/>
  <c r="Y362" i="9"/>
  <c r="G26" i="9" s="1"/>
  <c r="AB172" i="9"/>
  <c r="AB157" i="9"/>
  <c r="AE421" i="9"/>
  <c r="M66" i="9" s="1"/>
  <c r="W361" i="9"/>
  <c r="E27" i="9" s="1"/>
  <c r="AD423" i="9"/>
  <c r="L64" i="9" s="1"/>
  <c r="AG355" i="9"/>
  <c r="O33" i="9" s="1"/>
  <c r="U425" i="9"/>
  <c r="AC424" i="9"/>
  <c r="K63" i="9" s="1"/>
  <c r="Z174" i="9"/>
  <c r="Z159" i="9"/>
  <c r="V396" i="9"/>
  <c r="D40" i="9" s="1"/>
  <c r="W396" i="9"/>
  <c r="E40" i="9" s="1"/>
  <c r="AB153" i="9"/>
  <c r="AB168" i="9"/>
  <c r="AD356" i="9"/>
  <c r="L32" i="9" s="1"/>
  <c r="CH411" i="2"/>
  <c r="AD170" i="9"/>
  <c r="AD155" i="9"/>
  <c r="U148" i="9"/>
  <c r="DC349" i="9"/>
  <c r="AF148" i="9" s="1"/>
  <c r="AE422" i="9"/>
  <c r="M65" i="9" s="1"/>
  <c r="V420" i="9"/>
  <c r="X394" i="9"/>
  <c r="F42" i="9" s="1"/>
  <c r="AF356" i="9"/>
  <c r="N32" i="9" s="1"/>
  <c r="AB171" i="9"/>
  <c r="AB156" i="9"/>
  <c r="U359" i="9"/>
  <c r="AF342" i="9"/>
  <c r="V411" i="2"/>
  <c r="Z358" i="9"/>
  <c r="H30" i="9" s="1"/>
  <c r="W388" i="9"/>
  <c r="E48" i="9" s="1"/>
  <c r="Y356" i="9"/>
  <c r="G32" i="9" s="1"/>
  <c r="U177" i="9"/>
  <c r="U162" i="9"/>
  <c r="DR348" i="9"/>
  <c r="AD154" i="9"/>
  <c r="AD169" i="9"/>
  <c r="W358" i="9"/>
  <c r="E30" i="9" s="1"/>
  <c r="X389" i="9"/>
  <c r="F47" i="9" s="1"/>
  <c r="BJ343" i="9"/>
  <c r="V169" i="9"/>
  <c r="V154" i="9"/>
  <c r="W162" i="9"/>
  <c r="W177" i="9"/>
  <c r="AE387" i="9"/>
  <c r="M49" i="9" s="1"/>
  <c r="U174" i="9"/>
  <c r="DR345" i="9"/>
  <c r="U159" i="9"/>
  <c r="W392" i="9"/>
  <c r="E44" i="9" s="1"/>
  <c r="AC156" i="9"/>
  <c r="AC171" i="9"/>
  <c r="AD389" i="9"/>
  <c r="L47" i="9" s="1"/>
  <c r="AC358" i="9"/>
  <c r="K30" i="9" s="1"/>
  <c r="Y423" i="9"/>
  <c r="G64" i="9" s="1"/>
  <c r="AC155" i="9"/>
  <c r="AC170" i="9"/>
  <c r="AA388" i="9"/>
  <c r="I48" i="9" s="1"/>
  <c r="AA361" i="9"/>
  <c r="I27" i="9" s="1"/>
  <c r="V430" i="9"/>
  <c r="D57" i="9" s="1"/>
  <c r="X174" i="9"/>
  <c r="X159" i="9"/>
  <c r="AF346" i="9"/>
  <c r="AF363" i="9" s="1"/>
  <c r="U363" i="9"/>
  <c r="Z426" i="9"/>
  <c r="H61" i="9" s="1"/>
  <c r="AA170" i="9"/>
  <c r="AA155" i="9"/>
  <c r="CN344" i="9"/>
  <c r="AB389" i="9"/>
  <c r="J47" i="9" s="1"/>
  <c r="AB390" i="9"/>
  <c r="J46" i="9" s="1"/>
  <c r="AB387" i="9"/>
  <c r="J49" i="9" s="1"/>
  <c r="U392" i="9"/>
  <c r="Z386" i="9"/>
  <c r="AA425" i="9"/>
  <c r="I62" i="9" s="1"/>
  <c r="AE170" i="9"/>
  <c r="AE155" i="9"/>
  <c r="X425" i="9"/>
  <c r="F62" i="9" s="1"/>
  <c r="U388" i="9"/>
  <c r="CS411" i="2"/>
  <c r="AC422" i="9"/>
  <c r="K65" i="9" s="1"/>
  <c r="T411" i="2"/>
  <c r="Y426" i="9"/>
  <c r="G61" i="9" s="1"/>
  <c r="W168" i="9"/>
  <c r="W153" i="9"/>
  <c r="AA359" i="9"/>
  <c r="I29" i="9" s="1"/>
  <c r="DK411" i="2"/>
  <c r="BY347" i="9"/>
  <c r="AU343" i="9"/>
  <c r="V359" i="9"/>
  <c r="D29" i="9" s="1"/>
  <c r="Y388" i="9"/>
  <c r="G48" i="9" s="1"/>
  <c r="AE356" i="9"/>
  <c r="M32" i="9" s="1"/>
  <c r="AC389" i="9"/>
  <c r="K47" i="9" s="1"/>
  <c r="AA357" i="9"/>
  <c r="I31" i="9" s="1"/>
  <c r="AA386" i="9"/>
  <c r="V177" i="9"/>
  <c r="V162" i="9"/>
  <c r="BJ340" i="9"/>
  <c r="U169" i="9"/>
  <c r="U154" i="9"/>
  <c r="X388" i="9"/>
  <c r="F48" i="9" s="1"/>
  <c r="W360" i="9"/>
  <c r="E28" i="9" s="1"/>
  <c r="AI27" i="1" s="1"/>
  <c r="W170" i="9"/>
  <c r="W155" i="9"/>
  <c r="AA391" i="9"/>
  <c r="I45" i="9" s="1"/>
  <c r="CN343" i="9"/>
  <c r="U422" i="9"/>
  <c r="AU346" i="9"/>
  <c r="Y392" i="9"/>
  <c r="G44" i="9" s="1"/>
  <c r="AI411" i="2"/>
  <c r="Z153" i="9"/>
  <c r="Z168" i="9"/>
  <c r="AA390" i="9"/>
  <c r="I46" i="9" s="1"/>
  <c r="X176" i="9"/>
  <c r="X161" i="9"/>
  <c r="V424" i="9"/>
  <c r="D63" i="9" s="1"/>
  <c r="Y422" i="9"/>
  <c r="G65" i="9" s="1"/>
  <c r="DP396" i="2"/>
  <c r="DP381" i="2"/>
  <c r="DP365" i="2"/>
  <c r="DA396" i="2"/>
  <c r="DA365" i="2"/>
  <c r="DO411" i="2"/>
  <c r="CL365" i="2"/>
  <c r="CL396" i="2"/>
  <c r="CL381" i="2"/>
  <c r="CZ411" i="2"/>
  <c r="BW381" i="2"/>
  <c r="BW396" i="2"/>
  <c r="BW365" i="2"/>
  <c r="AD333" i="2"/>
  <c r="BH381" i="2"/>
  <c r="BH396" i="2"/>
  <c r="BH365" i="2"/>
  <c r="AD396" i="2"/>
  <c r="CK411" i="2"/>
  <c r="AD365" i="2"/>
  <c r="BH333" i="2"/>
  <c r="AC411" i="2"/>
  <c r="DA333" i="2"/>
  <c r="BG411" i="2"/>
  <c r="AC349" i="2"/>
  <c r="L22" i="2" s="1"/>
  <c r="L20" i="1" s="1"/>
  <c r="BW333" i="2"/>
  <c r="AS411" i="2"/>
  <c r="DB318" i="2"/>
  <c r="DB381" i="2" s="1"/>
  <c r="CL333" i="2"/>
  <c r="AT303" i="2"/>
  <c r="AB427" i="2"/>
  <c r="AB443" i="2" s="1"/>
  <c r="CM318" i="2"/>
  <c r="CM396" i="2" s="1"/>
  <c r="DP333" i="2"/>
  <c r="BI318" i="2"/>
  <c r="BI396" i="2" s="1"/>
  <c r="DR258" i="2"/>
  <c r="DR318" i="2" s="1"/>
  <c r="BY258" i="2"/>
  <c r="BY303" i="2" s="1"/>
  <c r="DQ318" i="2"/>
  <c r="DQ381" i="2" s="1"/>
  <c r="DC258" i="2"/>
  <c r="DC318" i="2" s="1"/>
  <c r="CN258" i="2"/>
  <c r="CN318" i="2" s="1"/>
  <c r="BX303" i="2"/>
  <c r="DQ212" i="2"/>
  <c r="DQ227" i="2" s="1"/>
  <c r="DQ242" i="2" s="1"/>
  <c r="DQ257" i="2" s="1"/>
  <c r="DQ272" i="2" s="1"/>
  <c r="DQ287" i="2" s="1"/>
  <c r="DQ302" i="2" s="1"/>
  <c r="DQ317" i="2" s="1"/>
  <c r="DQ332" i="2" s="1"/>
  <c r="CM227" i="2"/>
  <c r="CM242" i="2" s="1"/>
  <c r="CM257" i="2" s="1"/>
  <c r="CM272" i="2" s="1"/>
  <c r="CM287" i="2" s="1"/>
  <c r="CM302" i="2" s="1"/>
  <c r="CM317" i="2" s="1"/>
  <c r="CM332" i="2" s="1"/>
  <c r="BI364" i="2"/>
  <c r="AT380" i="2"/>
  <c r="AT395" i="2" s="1"/>
  <c r="AT410" i="2" s="1"/>
  <c r="AU364" i="2"/>
  <c r="AF380" i="2"/>
  <c r="AF395" i="2" s="1"/>
  <c r="AF410" i="2" s="1"/>
  <c r="AF426" i="2" s="1"/>
  <c r="AF442" i="2" s="1"/>
  <c r="BH380" i="2"/>
  <c r="BW364" i="2"/>
  <c r="CL364" i="2" s="1"/>
  <c r="DA364" i="2" s="1"/>
  <c r="DP364" i="2" s="1"/>
  <c r="EE364" i="2" s="1"/>
  <c r="ET364" i="2" s="1"/>
  <c r="BY212" i="2"/>
  <c r="BJ227" i="2"/>
  <c r="BJ242" i="2" s="1"/>
  <c r="BJ257" i="2" s="1"/>
  <c r="BJ272" i="2" s="1"/>
  <c r="BJ287" i="2" s="1"/>
  <c r="BJ302" i="2" s="1"/>
  <c r="BJ317" i="2" s="1"/>
  <c r="BJ332" i="2" s="1"/>
  <c r="CN212" i="2"/>
  <c r="CX272" i="2"/>
  <c r="BT287" i="2"/>
  <c r="AU258" i="2"/>
  <c r="AF258" i="2"/>
  <c r="DL395" i="2"/>
  <c r="DL410" i="2" s="1"/>
  <c r="EA380" i="2"/>
  <c r="BR317" i="2"/>
  <c r="CV302" i="2"/>
  <c r="CH410" i="2"/>
  <c r="CW410" i="2" s="1"/>
  <c r="CW395" i="2"/>
  <c r="DZ395" i="2"/>
  <c r="DZ410" i="2" s="1"/>
  <c r="EO380" i="2"/>
  <c r="EO395" i="2" s="1"/>
  <c r="EO410" i="2" s="1"/>
  <c r="CU317" i="2"/>
  <c r="BQ332" i="2"/>
  <c r="CU332" i="2" s="1"/>
  <c r="BJ258" i="2"/>
  <c r="AE318" i="2"/>
  <c r="AE303" i="2"/>
  <c r="BS302" i="2"/>
  <c r="CW287" i="2"/>
  <c r="CX380" i="2"/>
  <c r="DM380" i="2" s="1"/>
  <c r="CI395" i="2"/>
  <c r="K20" i="1"/>
  <c r="DB212" i="2"/>
  <c r="DB227" i="2" s="1"/>
  <c r="DB242" i="2" s="1"/>
  <c r="DB257" i="2" s="1"/>
  <c r="DB272" i="2" s="1"/>
  <c r="DB287" i="2" s="1"/>
  <c r="DB302" i="2" s="1"/>
  <c r="DB317" i="2" s="1"/>
  <c r="DB332" i="2" s="1"/>
  <c r="BX227" i="2"/>
  <c r="BX242" i="2" s="1"/>
  <c r="BX257" i="2" s="1"/>
  <c r="BX272" i="2" s="1"/>
  <c r="BX287" i="2" s="1"/>
  <c r="BX302" i="2" s="1"/>
  <c r="BX317" i="2" s="1"/>
  <c r="BX332" i="2" s="1"/>
  <c r="CY257" i="2"/>
  <c r="BU272" i="2"/>
  <c r="CJ380" i="2"/>
  <c r="BU395" i="2"/>
  <c r="BU410" i="2" s="1"/>
  <c r="BV380" i="2"/>
  <c r="BG395" i="2"/>
  <c r="BG410" i="2" s="1"/>
  <c r="AF366" i="9" l="1"/>
  <c r="P47" i="9"/>
  <c r="S47" i="9" s="1"/>
  <c r="AF361" i="9"/>
  <c r="U427" i="2"/>
  <c r="U443" i="2" s="1"/>
  <c r="Z427" i="2"/>
  <c r="I38" i="2" s="1"/>
  <c r="CN350" i="9"/>
  <c r="D38" i="2"/>
  <c r="BY350" i="9"/>
  <c r="P60" i="9"/>
  <c r="S60" i="9" s="1"/>
  <c r="P432" i="9"/>
  <c r="C55" i="9"/>
  <c r="P55" i="9" s="1"/>
  <c r="S55" i="9" s="1"/>
  <c r="AF362" i="9"/>
  <c r="L35" i="9"/>
  <c r="AF365" i="9"/>
  <c r="AT29" i="1"/>
  <c r="AW29" i="1" s="1"/>
  <c r="AF364" i="9"/>
  <c r="J38" i="2"/>
  <c r="AA443" i="2"/>
  <c r="I50" i="9"/>
  <c r="I52" i="9" s="1"/>
  <c r="AA399" i="9"/>
  <c r="C48" i="9"/>
  <c r="P48" i="9" s="1"/>
  <c r="S48" i="9" s="1"/>
  <c r="AH388" i="9"/>
  <c r="Q387" i="9" s="1"/>
  <c r="D67" i="9"/>
  <c r="D69" i="9" s="1"/>
  <c r="V433" i="9"/>
  <c r="AH426" i="9"/>
  <c r="Q426" i="9" s="1"/>
  <c r="P426" i="9" s="1"/>
  <c r="C61" i="9"/>
  <c r="P61" i="9" s="1"/>
  <c r="S61" i="9" s="1"/>
  <c r="Q361" i="9"/>
  <c r="P361" i="9" s="1"/>
  <c r="C27" i="9"/>
  <c r="H50" i="9"/>
  <c r="H52" i="9" s="1"/>
  <c r="Z399" i="9"/>
  <c r="AR31" i="1"/>
  <c r="AR34" i="1" s="1"/>
  <c r="N35" i="9"/>
  <c r="X427" i="2"/>
  <c r="G38" i="2" s="1"/>
  <c r="W427" i="2"/>
  <c r="Q364" i="9"/>
  <c r="P364" i="9" s="1"/>
  <c r="C24" i="9"/>
  <c r="P24" i="9" s="1"/>
  <c r="S24" i="9" s="1"/>
  <c r="P373" i="9"/>
  <c r="Q356" i="9"/>
  <c r="P356" i="9" s="1"/>
  <c r="C32" i="9"/>
  <c r="P32" i="9" s="1"/>
  <c r="S32" i="9" s="1"/>
  <c r="L50" i="9"/>
  <c r="L52" i="9" s="1"/>
  <c r="AD399" i="9"/>
  <c r="Q360" i="9"/>
  <c r="P360" i="9" s="1"/>
  <c r="C28" i="9"/>
  <c r="P28" i="9" s="1"/>
  <c r="S28" i="9" s="1"/>
  <c r="C41" i="9"/>
  <c r="P41" i="9" s="1"/>
  <c r="S41" i="9" s="1"/>
  <c r="AH395" i="9"/>
  <c r="Q394" i="9" s="1"/>
  <c r="P394" i="9" s="1"/>
  <c r="C46" i="9"/>
  <c r="P46" i="9" s="1"/>
  <c r="S46" i="9" s="1"/>
  <c r="AH390" i="9"/>
  <c r="Q389" i="9" s="1"/>
  <c r="P389" i="9" s="1"/>
  <c r="AF173" i="9"/>
  <c r="AF158" i="9"/>
  <c r="C49" i="9"/>
  <c r="AH387" i="9"/>
  <c r="C44" i="9"/>
  <c r="P44" i="9" s="1"/>
  <c r="S44" i="9" s="1"/>
  <c r="AH392" i="9"/>
  <c r="Q391" i="9" s="1"/>
  <c r="P391" i="9" s="1"/>
  <c r="C25" i="9"/>
  <c r="Q363" i="9"/>
  <c r="P363" i="9" s="1"/>
  <c r="AF174" i="9"/>
  <c r="AF159" i="9"/>
  <c r="AH425" i="9"/>
  <c r="Q425" i="9" s="1"/>
  <c r="P425" i="9" s="1"/>
  <c r="C62" i="9"/>
  <c r="P62" i="9" s="1"/>
  <c r="S62" i="9" s="1"/>
  <c r="AH393" i="9"/>
  <c r="Q392" i="9" s="1"/>
  <c r="P392" i="9" s="1"/>
  <c r="C43" i="9"/>
  <c r="P43" i="9" s="1"/>
  <c r="S43" i="9" s="1"/>
  <c r="AH398" i="9"/>
  <c r="Q397" i="9" s="1"/>
  <c r="P397" i="9" s="1"/>
  <c r="C38" i="9"/>
  <c r="G67" i="9"/>
  <c r="Y433" i="9"/>
  <c r="Q355" i="9"/>
  <c r="C33" i="9"/>
  <c r="M67" i="9"/>
  <c r="M69" i="9" s="1"/>
  <c r="AE433" i="9"/>
  <c r="Z433" i="9"/>
  <c r="H67" i="9"/>
  <c r="H69" i="9" s="1"/>
  <c r="D49" i="9"/>
  <c r="D52" i="9" s="1"/>
  <c r="V399" i="9"/>
  <c r="AH428" i="9"/>
  <c r="Q428" i="9" s="1"/>
  <c r="P428" i="9" s="1"/>
  <c r="C59" i="9"/>
  <c r="P59" i="9" s="1"/>
  <c r="S59" i="9" s="1"/>
  <c r="AN27" i="1"/>
  <c r="AN34" i="1" s="1"/>
  <c r="J35" i="9"/>
  <c r="F50" i="9"/>
  <c r="F52" i="9" s="1"/>
  <c r="X399" i="9"/>
  <c r="W399" i="9"/>
  <c r="E50" i="9"/>
  <c r="Y427" i="2"/>
  <c r="H38" i="2" s="1"/>
  <c r="W433" i="9"/>
  <c r="E67" i="9"/>
  <c r="E69" i="9" s="1"/>
  <c r="Q362" i="9"/>
  <c r="P362" i="9" s="1"/>
  <c r="C26" i="9"/>
  <c r="P26" i="9" s="1"/>
  <c r="S26" i="9" s="1"/>
  <c r="AF170" i="9"/>
  <c r="AF155" i="9"/>
  <c r="DR350" i="9"/>
  <c r="G50" i="9"/>
  <c r="G52" i="9" s="1"/>
  <c r="Y399" i="9"/>
  <c r="U399" i="9"/>
  <c r="AH386" i="9"/>
  <c r="C50" i="9"/>
  <c r="AF171" i="9"/>
  <c r="AF156" i="9"/>
  <c r="AB433" i="9"/>
  <c r="J67" i="9"/>
  <c r="J69" i="9" s="1"/>
  <c r="AF161" i="9"/>
  <c r="AF176" i="9"/>
  <c r="C40" i="9"/>
  <c r="P40" i="9" s="1"/>
  <c r="S40" i="9" s="1"/>
  <c r="AH396" i="9"/>
  <c r="Q395" i="9" s="1"/>
  <c r="P395" i="9" s="1"/>
  <c r="AF175" i="9"/>
  <c r="AF160" i="9"/>
  <c r="M35" i="9"/>
  <c r="AQ30" i="1"/>
  <c r="AF350" i="9"/>
  <c r="C57" i="9"/>
  <c r="P57" i="9" s="1"/>
  <c r="S57" i="9" s="1"/>
  <c r="AH430" i="9"/>
  <c r="Q430" i="9" s="1"/>
  <c r="P430" i="9" s="1"/>
  <c r="C22" i="9"/>
  <c r="P22" i="9" s="1"/>
  <c r="S22" i="9" s="1"/>
  <c r="Q366" i="9"/>
  <c r="P366" i="9" s="1"/>
  <c r="AF162" i="9"/>
  <c r="AF177" i="9"/>
  <c r="Q359" i="9"/>
  <c r="P359" i="9" s="1"/>
  <c r="C29" i="9"/>
  <c r="AH394" i="9"/>
  <c r="Q393" i="9" s="1"/>
  <c r="P393" i="9" s="1"/>
  <c r="C42" i="9"/>
  <c r="P42" i="9" s="1"/>
  <c r="S42" i="9" s="1"/>
  <c r="O67" i="9"/>
  <c r="O69" i="9" s="1"/>
  <c r="AG433" i="9"/>
  <c r="F35" i="9"/>
  <c r="AJ23" i="1"/>
  <c r="G35" i="9"/>
  <c r="AK24" i="1"/>
  <c r="AK34" i="1" s="1"/>
  <c r="AH423" i="9"/>
  <c r="Q423" i="9" s="1"/>
  <c r="P423" i="9" s="1"/>
  <c r="C64" i="9"/>
  <c r="P64" i="9" s="1"/>
  <c r="S64" i="9" s="1"/>
  <c r="C66" i="9"/>
  <c r="P66" i="9" s="1"/>
  <c r="S66" i="9" s="1"/>
  <c r="AH421" i="9"/>
  <c r="Q421" i="9" s="1"/>
  <c r="P421" i="9" s="1"/>
  <c r="C56" i="9"/>
  <c r="AH431" i="9"/>
  <c r="Q431" i="9" s="1"/>
  <c r="P431" i="9" s="1"/>
  <c r="L67" i="9"/>
  <c r="L69" i="9" s="1"/>
  <c r="AD433" i="9"/>
  <c r="G69" i="9"/>
  <c r="C30" i="9"/>
  <c r="P30" i="9" s="1"/>
  <c r="S30" i="9" s="1"/>
  <c r="Q358" i="9"/>
  <c r="P358" i="9" s="1"/>
  <c r="Q365" i="9"/>
  <c r="P365" i="9" s="1"/>
  <c r="C23" i="9"/>
  <c r="P23" i="9" s="1"/>
  <c r="S23" i="9" s="1"/>
  <c r="Q357" i="9"/>
  <c r="P357" i="9" s="1"/>
  <c r="C31" i="9"/>
  <c r="P31" i="9" s="1"/>
  <c r="S31" i="9" s="1"/>
  <c r="I67" i="9"/>
  <c r="I69" i="9" s="1"/>
  <c r="AA433" i="9"/>
  <c r="AH389" i="9"/>
  <c r="Q388" i="9" s="1"/>
  <c r="P388" i="9" s="1"/>
  <c r="O35" i="9"/>
  <c r="AS32" i="1"/>
  <c r="AS34" i="1" s="1"/>
  <c r="AF163" i="9"/>
  <c r="AF178" i="9"/>
  <c r="AG20" i="1"/>
  <c r="AT20" i="1" s="1"/>
  <c r="AW20" i="1" s="1"/>
  <c r="P21" i="9"/>
  <c r="S21" i="9" s="1"/>
  <c r="N50" i="9"/>
  <c r="N52" i="9" s="1"/>
  <c r="AF399" i="9"/>
  <c r="DC350" i="9"/>
  <c r="AF149" i="9" s="1"/>
  <c r="AH397" i="9"/>
  <c r="Q396" i="9" s="1"/>
  <c r="P396" i="9" s="1"/>
  <c r="C39" i="9"/>
  <c r="P39" i="9" s="1"/>
  <c r="S39" i="9" s="1"/>
  <c r="AH422" i="9"/>
  <c r="Q422" i="9" s="1"/>
  <c r="P422" i="9" s="1"/>
  <c r="C65" i="9"/>
  <c r="P65" i="9" s="1"/>
  <c r="S65" i="9" s="1"/>
  <c r="I35" i="9"/>
  <c r="AM26" i="1"/>
  <c r="AM34" i="1" s="1"/>
  <c r="I22" i="2"/>
  <c r="I20" i="1" s="1"/>
  <c r="Z443" i="2"/>
  <c r="AC399" i="9"/>
  <c r="K50" i="9"/>
  <c r="K52" i="9" s="1"/>
  <c r="AB399" i="9"/>
  <c r="J50" i="9"/>
  <c r="J52" i="9" s="1"/>
  <c r="F67" i="9"/>
  <c r="F69" i="9" s="1"/>
  <c r="X433" i="9"/>
  <c r="AF433" i="9"/>
  <c r="M50" i="9"/>
  <c r="M52" i="9" s="1"/>
  <c r="AE399" i="9"/>
  <c r="V427" i="2"/>
  <c r="BJ350" i="9"/>
  <c r="T427" i="2"/>
  <c r="K67" i="9"/>
  <c r="K69" i="9" s="1"/>
  <c r="AC433" i="9"/>
  <c r="K35" i="9"/>
  <c r="AO28" i="1"/>
  <c r="AO34" i="1" s="1"/>
  <c r="AU350" i="9"/>
  <c r="U433" i="9"/>
  <c r="C67" i="9"/>
  <c r="AH420" i="9"/>
  <c r="Q420" i="9" s="1"/>
  <c r="D35" i="9"/>
  <c r="AH21" i="1"/>
  <c r="AF172" i="9"/>
  <c r="AF157" i="9"/>
  <c r="AL25" i="1"/>
  <c r="H35" i="9"/>
  <c r="AH429" i="9"/>
  <c r="Q429" i="9" s="1"/>
  <c r="P429" i="9" s="1"/>
  <c r="E45" i="9"/>
  <c r="P45" i="9" s="1"/>
  <c r="S45" i="9" s="1"/>
  <c r="AH391" i="9"/>
  <c r="Q390" i="9" s="1"/>
  <c r="P390" i="9" s="1"/>
  <c r="AH424" i="9"/>
  <c r="Q424" i="9" s="1"/>
  <c r="P424" i="9" s="1"/>
  <c r="C63" i="9"/>
  <c r="P63" i="9" s="1"/>
  <c r="S63" i="9" s="1"/>
  <c r="E35" i="9"/>
  <c r="AI22" i="1"/>
  <c r="AF360" i="9"/>
  <c r="AH427" i="9"/>
  <c r="Q427" i="9" s="1"/>
  <c r="P427" i="9" s="1"/>
  <c r="BH411" i="2"/>
  <c r="DQ396" i="2"/>
  <c r="DB333" i="2"/>
  <c r="DQ365" i="2"/>
  <c r="DB396" i="2"/>
  <c r="DB365" i="2"/>
  <c r="CM381" i="2"/>
  <c r="CM365" i="2"/>
  <c r="BX381" i="2"/>
  <c r="BX396" i="2"/>
  <c r="BX365" i="2"/>
  <c r="BI365" i="2"/>
  <c r="BI381" i="2"/>
  <c r="AT381" i="2"/>
  <c r="AT396" i="2"/>
  <c r="AE396" i="2"/>
  <c r="AD411" i="2"/>
  <c r="AT365" i="2"/>
  <c r="AE381" i="2"/>
  <c r="DA411" i="2"/>
  <c r="AE365" i="2"/>
  <c r="AC427" i="2"/>
  <c r="AC443" i="2" s="1"/>
  <c r="K38" i="2"/>
  <c r="AT333" i="2"/>
  <c r="BW411" i="2"/>
  <c r="BY318" i="2"/>
  <c r="BY396" i="2" s="1"/>
  <c r="DQ333" i="2"/>
  <c r="DR303" i="2"/>
  <c r="AD349" i="2"/>
  <c r="M22" i="2" s="1"/>
  <c r="M20" i="1" s="1"/>
  <c r="CL411" i="2"/>
  <c r="CM333" i="2"/>
  <c r="DP411" i="2"/>
  <c r="AD153" i="2"/>
  <c r="CN303" i="2"/>
  <c r="BI333" i="2"/>
  <c r="BX333" i="2"/>
  <c r="DC303" i="2"/>
  <c r="CK380" i="2"/>
  <c r="BV395" i="2"/>
  <c r="BV410" i="2" s="1"/>
  <c r="CY272" i="2"/>
  <c r="BU287" i="2"/>
  <c r="AE333" i="2"/>
  <c r="AF303" i="2"/>
  <c r="AF318" i="2"/>
  <c r="DR212" i="2"/>
  <c r="DR227" i="2" s="1"/>
  <c r="DR242" i="2" s="1"/>
  <c r="DR257" i="2" s="1"/>
  <c r="DR272" i="2" s="1"/>
  <c r="DR287" i="2" s="1"/>
  <c r="DR302" i="2" s="1"/>
  <c r="DR317" i="2" s="1"/>
  <c r="DR332" i="2" s="1"/>
  <c r="CN227" i="2"/>
  <c r="CN242" i="2" s="1"/>
  <c r="CN257" i="2" s="1"/>
  <c r="CN272" i="2" s="1"/>
  <c r="CN287" i="2" s="1"/>
  <c r="CN302" i="2" s="1"/>
  <c r="CN317" i="2" s="1"/>
  <c r="CN332" i="2" s="1"/>
  <c r="BW380" i="2"/>
  <c r="BH395" i="2"/>
  <c r="BH410" i="2" s="1"/>
  <c r="BI380" i="2"/>
  <c r="BX364" i="2"/>
  <c r="CM364" i="2" s="1"/>
  <c r="DB364" i="2" s="1"/>
  <c r="DQ364" i="2" s="1"/>
  <c r="EF364" i="2" s="1"/>
  <c r="EU364" i="2" s="1"/>
  <c r="BS317" i="2"/>
  <c r="CW302" i="2"/>
  <c r="BR332" i="2"/>
  <c r="CV332" i="2" s="1"/>
  <c r="CV317" i="2"/>
  <c r="AU303" i="2"/>
  <c r="AU318" i="2"/>
  <c r="CY380" i="2"/>
  <c r="DN380" i="2" s="1"/>
  <c r="CJ395" i="2"/>
  <c r="BJ303" i="2"/>
  <c r="BJ318" i="2"/>
  <c r="CX287" i="2"/>
  <c r="BT302" i="2"/>
  <c r="BY227" i="2"/>
  <c r="BY242" i="2" s="1"/>
  <c r="BY257" i="2" s="1"/>
  <c r="BY272" i="2" s="1"/>
  <c r="BY287" i="2" s="1"/>
  <c r="BY302" i="2" s="1"/>
  <c r="BY317" i="2" s="1"/>
  <c r="BY332" i="2" s="1"/>
  <c r="DC212" i="2"/>
  <c r="DC227" i="2" s="1"/>
  <c r="DC242" i="2" s="1"/>
  <c r="DC257" i="2" s="1"/>
  <c r="DC272" i="2" s="1"/>
  <c r="DC287" i="2" s="1"/>
  <c r="DC302" i="2" s="1"/>
  <c r="DC317" i="2" s="1"/>
  <c r="DC332" i="2" s="1"/>
  <c r="CI410" i="2"/>
  <c r="CX410" i="2" s="1"/>
  <c r="CX395" i="2"/>
  <c r="EB380" i="2"/>
  <c r="DM395" i="2"/>
  <c r="DM410" i="2" s="1"/>
  <c r="EA395" i="2"/>
  <c r="EA410" i="2" s="1"/>
  <c r="EP380" i="2"/>
  <c r="EP395" i="2" s="1"/>
  <c r="EP410" i="2" s="1"/>
  <c r="AU380" i="2"/>
  <c r="AU395" i="2" s="1"/>
  <c r="AU410" i="2" s="1"/>
  <c r="BJ364" i="2"/>
  <c r="C35" i="9" l="1"/>
  <c r="Y443" i="2"/>
  <c r="AT21" i="1"/>
  <c r="AW21" i="1" s="1"/>
  <c r="AH34" i="1"/>
  <c r="P49" i="9"/>
  <c r="S49" i="9" s="1"/>
  <c r="F38" i="2"/>
  <c r="W443" i="2"/>
  <c r="AG26" i="1"/>
  <c r="AT26" i="1" s="1"/>
  <c r="AW26" i="1" s="1"/>
  <c r="P27" i="9"/>
  <c r="S27" i="9" s="1"/>
  <c r="P50" i="9"/>
  <c r="S50" i="9" s="1"/>
  <c r="P38" i="9"/>
  <c r="S38" i="9" s="1"/>
  <c r="C52" i="9"/>
  <c r="P29" i="9"/>
  <c r="S29" i="9" s="1"/>
  <c r="AG28" i="1"/>
  <c r="AT28" i="1" s="1"/>
  <c r="AW28" i="1" s="1"/>
  <c r="AH399" i="9"/>
  <c r="Q398" i="9" s="1"/>
  <c r="P398" i="9" s="1"/>
  <c r="AJ34" i="1"/>
  <c r="AT23" i="1"/>
  <c r="AW23" i="1" s="1"/>
  <c r="C38" i="2"/>
  <c r="C40" i="1" s="1"/>
  <c r="T443" i="2"/>
  <c r="AQ34" i="1"/>
  <c r="AT30" i="1"/>
  <c r="AW30" i="1" s="1"/>
  <c r="AH433" i="9"/>
  <c r="E38" i="2"/>
  <c r="V443" i="2"/>
  <c r="AI34" i="1"/>
  <c r="AT22" i="1"/>
  <c r="AW22" i="1" s="1"/>
  <c r="AL34" i="1"/>
  <c r="AT25" i="1"/>
  <c r="AW25" i="1" s="1"/>
  <c r="C69" i="9"/>
  <c r="P56" i="9"/>
  <c r="P33" i="9"/>
  <c r="S33" i="9" s="1"/>
  <c r="AG32" i="1"/>
  <c r="AT32" i="1" s="1"/>
  <c r="AW32" i="1" s="1"/>
  <c r="AT27" i="1"/>
  <c r="AW27" i="1" s="1"/>
  <c r="O420" i="9"/>
  <c r="O421" i="9" s="1"/>
  <c r="P420" i="9"/>
  <c r="P67" i="9"/>
  <c r="S67" i="9" s="1"/>
  <c r="AG24" i="1"/>
  <c r="P25" i="9"/>
  <c r="AF164" i="9"/>
  <c r="AF179" i="9"/>
  <c r="E52" i="9"/>
  <c r="P355" i="9"/>
  <c r="O355" i="9"/>
  <c r="O356" i="9" s="1"/>
  <c r="O357" i="9" s="1"/>
  <c r="N361" i="9" s="1"/>
  <c r="M7" i="9" s="1"/>
  <c r="R7" i="9" s="1"/>
  <c r="X443" i="2"/>
  <c r="O387" i="9"/>
  <c r="O388" i="9" s="1"/>
  <c r="P387" i="9"/>
  <c r="AT31" i="1"/>
  <c r="AW31" i="1" s="1"/>
  <c r="AE153" i="2"/>
  <c r="DR381" i="2"/>
  <c r="DR396" i="2"/>
  <c r="DR365" i="2"/>
  <c r="DB411" i="2"/>
  <c r="DC381" i="2"/>
  <c r="DC396" i="2"/>
  <c r="DR333" i="2"/>
  <c r="AF153" i="2" s="1"/>
  <c r="DC365" i="2"/>
  <c r="CN381" i="2"/>
  <c r="CN396" i="2"/>
  <c r="CM411" i="2"/>
  <c r="CN333" i="2"/>
  <c r="CN365" i="2"/>
  <c r="BY333" i="2"/>
  <c r="BY381" i="2"/>
  <c r="BY365" i="2"/>
  <c r="BJ396" i="2"/>
  <c r="BJ381" i="2"/>
  <c r="BJ365" i="2"/>
  <c r="AU381" i="2"/>
  <c r="AU396" i="2"/>
  <c r="AU365" i="2"/>
  <c r="AF396" i="2"/>
  <c r="AT411" i="2"/>
  <c r="DQ411" i="2"/>
  <c r="AF381" i="2"/>
  <c r="BX411" i="2"/>
  <c r="AF365" i="2"/>
  <c r="L38" i="2"/>
  <c r="AD427" i="2"/>
  <c r="AD443" i="2" s="1"/>
  <c r="BI411" i="2"/>
  <c r="DC333" i="2"/>
  <c r="AE349" i="2"/>
  <c r="N22" i="2" s="1"/>
  <c r="AE411" i="2"/>
  <c r="BY364" i="2"/>
  <c r="CN364" i="2" s="1"/>
  <c r="DC364" i="2" s="1"/>
  <c r="DR364" i="2" s="1"/>
  <c r="EG364" i="2" s="1"/>
  <c r="EV364" i="2" s="1"/>
  <c r="BJ380" i="2"/>
  <c r="EB395" i="2"/>
  <c r="EB410" i="2" s="1"/>
  <c r="EQ380" i="2"/>
  <c r="EQ395" i="2" s="1"/>
  <c r="EQ410" i="2" s="1"/>
  <c r="BT317" i="2"/>
  <c r="CX302" i="2"/>
  <c r="BI395" i="2"/>
  <c r="BI410" i="2" s="1"/>
  <c r="BX380" i="2"/>
  <c r="AU333" i="2"/>
  <c r="AF333" i="2"/>
  <c r="CW317" i="2"/>
  <c r="BS332" i="2"/>
  <c r="CW332" i="2" s="1"/>
  <c r="CY287" i="2"/>
  <c r="BU302" i="2"/>
  <c r="CK395" i="2"/>
  <c r="CK410" i="2" s="1"/>
  <c r="CZ380" i="2"/>
  <c r="CJ410" i="2"/>
  <c r="CY410" i="2" s="1"/>
  <c r="CY395" i="2"/>
  <c r="BJ333" i="2"/>
  <c r="EC380" i="2"/>
  <c r="DN395" i="2"/>
  <c r="DN410" i="2" s="1"/>
  <c r="CL380" i="2"/>
  <c r="BW395" i="2"/>
  <c r="BW410" i="2" s="1"/>
  <c r="N359" i="9" l="1"/>
  <c r="M5" i="9" s="1"/>
  <c r="R5" i="9" s="1"/>
  <c r="N362" i="9"/>
  <c r="M8" i="9" s="1"/>
  <c r="R8" i="9" s="1"/>
  <c r="N364" i="9"/>
  <c r="M10" i="9" s="1"/>
  <c r="R10" i="9" s="1"/>
  <c r="N360" i="9"/>
  <c r="M6" i="9" s="1"/>
  <c r="R6" i="9" s="1"/>
  <c r="O422" i="9"/>
  <c r="S25" i="9"/>
  <c r="P34" i="9"/>
  <c r="R20" i="9" s="1"/>
  <c r="P51" i="9"/>
  <c r="R37" i="9" s="1"/>
  <c r="O389" i="9"/>
  <c r="AT24" i="1"/>
  <c r="AG34" i="1"/>
  <c r="S56" i="9"/>
  <c r="P68" i="9"/>
  <c r="R54" i="9" s="1"/>
  <c r="N363" i="9"/>
  <c r="M9" i="9" s="1"/>
  <c r="R9" i="9" s="1"/>
  <c r="N365" i="9"/>
  <c r="M11" i="9" s="1"/>
  <c r="R11" i="9" s="1"/>
  <c r="P40" i="1"/>
  <c r="R40" i="1" s="1"/>
  <c r="C60" i="1"/>
  <c r="P60" i="1" s="1"/>
  <c r="R60" i="1" s="1"/>
  <c r="DR411" i="2"/>
  <c r="BY411" i="2"/>
  <c r="M38" i="2"/>
  <c r="CN411" i="2"/>
  <c r="AE427" i="2"/>
  <c r="AE443" i="2" s="1"/>
  <c r="DC411" i="2"/>
  <c r="AU411" i="2"/>
  <c r="AF411" i="2"/>
  <c r="CX317" i="2"/>
  <c r="BT332" i="2"/>
  <c r="CX332" i="2" s="1"/>
  <c r="DA380" i="2"/>
  <c r="CL395" i="2"/>
  <c r="CL410" i="2" s="1"/>
  <c r="BJ411" i="2"/>
  <c r="BJ395" i="2"/>
  <c r="BJ410" i="2" s="1"/>
  <c r="BY380" i="2"/>
  <c r="BX395" i="2"/>
  <c r="BX410" i="2" s="1"/>
  <c r="CM380" i="2"/>
  <c r="CZ395" i="2"/>
  <c r="CZ410" i="2" s="1"/>
  <c r="DO380" i="2"/>
  <c r="AF349" i="2"/>
  <c r="EC395" i="2"/>
  <c r="EC410" i="2" s="1"/>
  <c r="ER380" i="2"/>
  <c r="ER395" i="2" s="1"/>
  <c r="ER410" i="2" s="1"/>
  <c r="N20" i="1"/>
  <c r="BU317" i="2"/>
  <c r="CY302" i="2"/>
  <c r="M12" i="9" l="1"/>
  <c r="M13" i="9" s="1"/>
  <c r="R57" i="9"/>
  <c r="R55" i="9"/>
  <c r="R56" i="9" s="1"/>
  <c r="R40" i="9"/>
  <c r="R38" i="9"/>
  <c r="R39" i="9" s="1"/>
  <c r="R21" i="9"/>
  <c r="R22" i="9" s="1"/>
  <c r="R23" i="9"/>
  <c r="AT33" i="1"/>
  <c r="AT34" i="1"/>
  <c r="AW24" i="1"/>
  <c r="N38" i="2"/>
  <c r="O22" i="2"/>
  <c r="AG349" i="2"/>
  <c r="Q349" i="2" s="1"/>
  <c r="BU332" i="2"/>
  <c r="CY332" i="2" s="1"/>
  <c r="CY317" i="2"/>
  <c r="DO395" i="2"/>
  <c r="DO410" i="2" s="1"/>
  <c r="ED380" i="2"/>
  <c r="DA395" i="2"/>
  <c r="DA410" i="2" s="1"/>
  <c r="DP380" i="2"/>
  <c r="CN380" i="2"/>
  <c r="BY395" i="2"/>
  <c r="BY410" i="2" s="1"/>
  <c r="AF427" i="2"/>
  <c r="AF443" i="2" s="1"/>
  <c r="DB380" i="2"/>
  <c r="CM395" i="2"/>
  <c r="CM410" i="2" s="1"/>
  <c r="AV19" i="1" l="1"/>
  <c r="P34" i="1"/>
  <c r="O38" i="2"/>
  <c r="P38" i="2" s="1"/>
  <c r="AG427" i="2"/>
  <c r="Q427" i="2" s="1"/>
  <c r="P349" i="2"/>
  <c r="EE380" i="2"/>
  <c r="DP395" i="2"/>
  <c r="DP410" i="2" s="1"/>
  <c r="ES380" i="2"/>
  <c r="ES395" i="2" s="1"/>
  <c r="ES410" i="2" s="1"/>
  <c r="ED395" i="2"/>
  <c r="ED410" i="2" s="1"/>
  <c r="DC380" i="2"/>
  <c r="CN395" i="2"/>
  <c r="CN410" i="2" s="1"/>
  <c r="AG443" i="2"/>
  <c r="O20" i="1"/>
  <c r="P20" i="1" s="1"/>
  <c r="P22" i="2"/>
  <c r="DQ380" i="2"/>
  <c r="DB395" i="2"/>
  <c r="DB410" i="2" s="1"/>
  <c r="AV20" i="1" l="1"/>
  <c r="AV21" i="1" s="1"/>
  <c r="AQ22" i="1" s="1"/>
  <c r="AV22" i="1"/>
  <c r="AP22" i="1" s="1"/>
  <c r="AR22" i="1" s="1"/>
  <c r="DQ395" i="2"/>
  <c r="DQ410" i="2" s="1"/>
  <c r="EF380" i="2"/>
  <c r="R22" i="2"/>
  <c r="R20" i="1"/>
  <c r="DR380" i="2"/>
  <c r="DC395" i="2"/>
  <c r="DC410" i="2" s="1"/>
  <c r="EE395" i="2"/>
  <c r="EE410" i="2" s="1"/>
  <c r="ET380" i="2"/>
  <c r="ET395" i="2" s="1"/>
  <c r="ET410" i="2" s="1"/>
  <c r="P427" i="2"/>
  <c r="DR395" i="2" l="1"/>
  <c r="DR410" i="2" s="1"/>
  <c r="EG380" i="2"/>
  <c r="EF395" i="2"/>
  <c r="EF410" i="2" s="1"/>
  <c r="EU380" i="2"/>
  <c r="EU395" i="2" s="1"/>
  <c r="EU410" i="2" s="1"/>
  <c r="EV380" i="2" l="1"/>
  <c r="EV395" i="2" s="1"/>
  <c r="EV410" i="2" s="1"/>
  <c r="EG395" i="2"/>
  <c r="EG410" i="2" s="1"/>
  <c r="F16" i="1"/>
  <c r="O2" i="2"/>
  <c r="S4" i="2" s="1"/>
  <c r="W4" i="2" s="1"/>
  <c r="AK3" i="2" s="1"/>
  <c r="X4" i="2" l="1"/>
  <c r="AL3" i="2" s="1"/>
  <c r="AF4" i="2"/>
  <c r="AE4" i="2"/>
  <c r="AC4" i="2"/>
  <c r="AA4" i="2"/>
  <c r="Z4" i="2"/>
  <c r="AB4" i="2"/>
  <c r="V4" i="2"/>
  <c r="U4" i="2"/>
  <c r="AD4" i="2"/>
  <c r="Y4" i="2"/>
  <c r="T4" i="2"/>
  <c r="S5" i="2"/>
  <c r="S19" i="2"/>
  <c r="AI3" i="2" l="1"/>
  <c r="AJ3" i="2"/>
  <c r="AH3" i="2"/>
  <c r="AM3" i="2"/>
  <c r="AE5" i="2"/>
  <c r="AF5" i="2"/>
  <c r="AD5" i="2"/>
  <c r="AA5" i="2"/>
  <c r="Y5" i="2"/>
  <c r="AC5" i="2"/>
  <c r="AB5" i="2"/>
  <c r="W5" i="2"/>
  <c r="V5" i="2"/>
  <c r="U5" i="2"/>
  <c r="Z5" i="2"/>
  <c r="T5" i="2"/>
  <c r="X5" i="2"/>
  <c r="S6" i="2"/>
  <c r="AN3" i="2"/>
  <c r="AF19" i="2"/>
  <c r="AE19" i="2"/>
  <c r="AD19" i="2"/>
  <c r="Y19" i="2"/>
  <c r="AB19" i="2"/>
  <c r="B23" i="2"/>
  <c r="Z19" i="2"/>
  <c r="AC19" i="2"/>
  <c r="AA19" i="2"/>
  <c r="V19" i="2"/>
  <c r="T19" i="2"/>
  <c r="S20" i="2"/>
  <c r="S49" i="2"/>
  <c r="S64" i="2" s="1"/>
  <c r="S79" i="2" s="1"/>
  <c r="S94" i="2" s="1"/>
  <c r="S109" i="2" s="1"/>
  <c r="S124" i="2" s="1"/>
  <c r="X19" i="2"/>
  <c r="U19" i="2"/>
  <c r="W19" i="2"/>
  <c r="S34" i="2"/>
  <c r="X64" i="2" l="1"/>
  <c r="AM64" i="2" s="1"/>
  <c r="CU244" i="2"/>
  <c r="BB244" i="2"/>
  <c r="AM244" i="2"/>
  <c r="BQ244" i="2"/>
  <c r="CF244" i="2"/>
  <c r="X244" i="2"/>
  <c r="DJ244" i="2"/>
  <c r="B21" i="1"/>
  <c r="B39" i="2"/>
  <c r="AF6" i="2"/>
  <c r="AE6" i="2"/>
  <c r="AD6" i="2"/>
  <c r="Z6" i="2"/>
  <c r="U6" i="2"/>
  <c r="X6" i="2"/>
  <c r="V6" i="2"/>
  <c r="AB6" i="2"/>
  <c r="W6" i="2"/>
  <c r="Y6" i="2"/>
  <c r="AA6" i="2"/>
  <c r="AC6" i="2"/>
  <c r="S7" i="2"/>
  <c r="T6" i="2"/>
  <c r="Z64" i="2"/>
  <c r="AO244" i="2"/>
  <c r="DL244" i="2"/>
  <c r="CH244" i="2"/>
  <c r="BS244" i="2"/>
  <c r="BD244" i="2"/>
  <c r="CW244" i="2"/>
  <c r="Z244" i="2"/>
  <c r="AO64" i="2"/>
  <c r="AB64" i="2"/>
  <c r="CY244" i="2"/>
  <c r="AQ64" i="2"/>
  <c r="AB244" i="2"/>
  <c r="DN244" i="2"/>
  <c r="BF244" i="2"/>
  <c r="BU244" i="2"/>
  <c r="CJ244" i="2"/>
  <c r="AQ244" i="2"/>
  <c r="AE20" i="2"/>
  <c r="AF20" i="2"/>
  <c r="S35" i="2"/>
  <c r="W20" i="2"/>
  <c r="S21" i="2"/>
  <c r="AB20" i="2"/>
  <c r="Y20" i="2"/>
  <c r="X20" i="2"/>
  <c r="S50" i="2"/>
  <c r="S65" i="2" s="1"/>
  <c r="S80" i="2" s="1"/>
  <c r="S95" i="2" s="1"/>
  <c r="S110" i="2" s="1"/>
  <c r="S125" i="2" s="1"/>
  <c r="B24" i="2"/>
  <c r="U20" i="2"/>
  <c r="V20" i="2"/>
  <c r="T20" i="2"/>
  <c r="Z20" i="2"/>
  <c r="AD20" i="2"/>
  <c r="AC20" i="2"/>
  <c r="AA20" i="2"/>
  <c r="BM244" i="2"/>
  <c r="CQ244" i="2"/>
  <c r="DF244" i="2"/>
  <c r="T64" i="2"/>
  <c r="AI64" i="2" s="1"/>
  <c r="CB244" i="2"/>
  <c r="AX244" i="2"/>
  <c r="T244" i="2"/>
  <c r="AI244" i="2"/>
  <c r="AN4" i="2"/>
  <c r="V64" i="2"/>
  <c r="BO244" i="2"/>
  <c r="AK244" i="2"/>
  <c r="AZ244" i="2"/>
  <c r="CS244" i="2"/>
  <c r="CD244" i="2"/>
  <c r="DH244" i="2"/>
  <c r="V244" i="2"/>
  <c r="S139" i="2"/>
  <c r="AJ124" i="2"/>
  <c r="AM4" i="2"/>
  <c r="Y64" i="2"/>
  <c r="AN64" i="2" s="1"/>
  <c r="DK244" i="2"/>
  <c r="BC244" i="2"/>
  <c r="Y244" i="2"/>
  <c r="CV244" i="2"/>
  <c r="CG244" i="2"/>
  <c r="BR244" i="2"/>
  <c r="AN244" i="2"/>
  <c r="AA64" i="2"/>
  <c r="AP64" i="2" s="1"/>
  <c r="AP244" i="2"/>
  <c r="CX244" i="2"/>
  <c r="DM244" i="2"/>
  <c r="AA244" i="2"/>
  <c r="BE244" i="2"/>
  <c r="CI244" i="2"/>
  <c r="BT244" i="2"/>
  <c r="AJ4" i="2"/>
  <c r="U64" i="2"/>
  <c r="AJ64" i="2" s="1"/>
  <c r="CR244" i="2"/>
  <c r="BN244" i="2"/>
  <c r="U244" i="2"/>
  <c r="DG244" i="2"/>
  <c r="AJ244" i="2"/>
  <c r="CC244" i="2"/>
  <c r="AY244" i="2"/>
  <c r="AL4" i="2"/>
  <c r="AH4" i="2"/>
  <c r="AD64" i="2"/>
  <c r="AS64" i="2" s="1"/>
  <c r="AD244" i="2"/>
  <c r="BH244" i="2"/>
  <c r="CL244" i="2"/>
  <c r="BW244" i="2"/>
  <c r="DP244" i="2"/>
  <c r="AS244" i="2"/>
  <c r="DA244" i="2"/>
  <c r="AE64" i="2"/>
  <c r="AT64" i="2" s="1"/>
  <c r="DQ244" i="2"/>
  <c r="DB244" i="2"/>
  <c r="BI244" i="2"/>
  <c r="AE244" i="2"/>
  <c r="AT244" i="2"/>
  <c r="BX244" i="2"/>
  <c r="CM244" i="2"/>
  <c r="AI4" i="2"/>
  <c r="AF34" i="2"/>
  <c r="AE34" i="2"/>
  <c r="T34" i="2"/>
  <c r="AD34" i="2"/>
  <c r="X34" i="2"/>
  <c r="AC34" i="2"/>
  <c r="U34" i="2"/>
  <c r="Z34" i="2"/>
  <c r="Y34" i="2"/>
  <c r="V34" i="2"/>
  <c r="AA34" i="2"/>
  <c r="W34" i="2"/>
  <c r="AB34" i="2"/>
  <c r="AF64" i="2"/>
  <c r="AU64" i="2" s="1"/>
  <c r="CN244" i="2"/>
  <c r="BY244" i="2"/>
  <c r="AF244" i="2"/>
  <c r="BJ244" i="2"/>
  <c r="DC244" i="2"/>
  <c r="AU244" i="2"/>
  <c r="DR244" i="2"/>
  <c r="W64" i="2"/>
  <c r="AL64" i="2" s="1"/>
  <c r="W244" i="2"/>
  <c r="DI244" i="2"/>
  <c r="CT244" i="2"/>
  <c r="BP244" i="2"/>
  <c r="BA244" i="2"/>
  <c r="AL244" i="2"/>
  <c r="CE244" i="2"/>
  <c r="AC64" i="2"/>
  <c r="AR64" i="2" s="1"/>
  <c r="DO244" i="2"/>
  <c r="CZ244" i="2"/>
  <c r="AC244" i="2"/>
  <c r="CK244" i="2"/>
  <c r="AR244" i="2"/>
  <c r="BV244" i="2"/>
  <c r="BG244" i="2"/>
  <c r="AK4" i="2"/>
  <c r="W49" i="2" l="1"/>
  <c r="W94" i="2"/>
  <c r="AD94" i="2"/>
  <c r="AD49" i="2"/>
  <c r="V79" i="2"/>
  <c r="V184" i="2"/>
  <c r="AD65" i="2"/>
  <c r="AS65" i="2" s="1"/>
  <c r="BH245" i="2"/>
  <c r="AS245" i="2"/>
  <c r="AD245" i="2"/>
  <c r="DP245" i="2"/>
  <c r="DA245" i="2"/>
  <c r="CL245" i="2"/>
  <c r="BW245" i="2"/>
  <c r="Y65" i="2"/>
  <c r="BC245" i="2"/>
  <c r="DK245" i="2"/>
  <c r="CV245" i="2"/>
  <c r="Y245" i="2"/>
  <c r="CG245" i="2"/>
  <c r="BR245" i="2"/>
  <c r="AN245" i="2"/>
  <c r="Z79" i="2"/>
  <c r="Z184" i="2"/>
  <c r="AM5" i="2"/>
  <c r="AA49" i="2"/>
  <c r="AA94" i="2"/>
  <c r="T94" i="2"/>
  <c r="T124" i="2"/>
  <c r="T49" i="2"/>
  <c r="BD245" i="2"/>
  <c r="DL245" i="2"/>
  <c r="Z245" i="2"/>
  <c r="Z65" i="2"/>
  <c r="AO65" i="2" s="1"/>
  <c r="CW245" i="2"/>
  <c r="CH245" i="2"/>
  <c r="BS245" i="2"/>
  <c r="AO245" i="2"/>
  <c r="AB65" i="2"/>
  <c r="AB245" i="2"/>
  <c r="CJ245" i="2"/>
  <c r="CY245" i="2"/>
  <c r="DN245" i="2"/>
  <c r="BU245" i="2"/>
  <c r="AQ245" i="2"/>
  <c r="BF245" i="2"/>
  <c r="AK5" i="2"/>
  <c r="AE49" i="2"/>
  <c r="AE94" i="2"/>
  <c r="AF94" i="2"/>
  <c r="AF49" i="2"/>
  <c r="AD79" i="2"/>
  <c r="AD184" i="2"/>
  <c r="W65" i="2"/>
  <c r="AL65" i="2" s="1"/>
  <c r="CT245" i="2"/>
  <c r="W245" i="2"/>
  <c r="CE245" i="2"/>
  <c r="AL245" i="2"/>
  <c r="BA245" i="2"/>
  <c r="DI245" i="2"/>
  <c r="BP245" i="2"/>
  <c r="AY245" i="2"/>
  <c r="BN245" i="2"/>
  <c r="U65" i="2"/>
  <c r="AJ245" i="2"/>
  <c r="U245" i="2"/>
  <c r="CC245" i="2"/>
  <c r="DG245" i="2"/>
  <c r="CR245" i="2"/>
  <c r="AF35" i="2"/>
  <c r="AB35" i="2"/>
  <c r="AA35" i="2"/>
  <c r="X35" i="2"/>
  <c r="Y35" i="2"/>
  <c r="Z35" i="2"/>
  <c r="U35" i="2"/>
  <c r="AC35" i="2"/>
  <c r="AD35" i="2"/>
  <c r="V35" i="2"/>
  <c r="AE35" i="2"/>
  <c r="W35" i="2"/>
  <c r="T35" i="2"/>
  <c r="AL5" i="2"/>
  <c r="W79" i="2"/>
  <c r="W184" i="2"/>
  <c r="U124" i="2"/>
  <c r="U49" i="2"/>
  <c r="U94" i="2"/>
  <c r="U109" i="2" s="1"/>
  <c r="U169" i="2" s="1"/>
  <c r="U79" i="2"/>
  <c r="U139" i="2"/>
  <c r="U184" i="2"/>
  <c r="B22" i="1"/>
  <c r="B40" i="2"/>
  <c r="AF65" i="2"/>
  <c r="BY245" i="2"/>
  <c r="AU245" i="2"/>
  <c r="DR245" i="2"/>
  <c r="BJ245" i="2"/>
  <c r="AF245" i="2"/>
  <c r="DC245" i="2"/>
  <c r="CN245" i="2"/>
  <c r="AE7" i="2"/>
  <c r="AF7" i="2"/>
  <c r="AD7" i="2"/>
  <c r="Y7" i="2"/>
  <c r="AC7" i="2"/>
  <c r="AB7" i="2"/>
  <c r="W7" i="2"/>
  <c r="V7" i="2"/>
  <c r="T7" i="2"/>
  <c r="X7" i="2"/>
  <c r="AA7" i="2"/>
  <c r="Z7" i="2"/>
  <c r="U7" i="2"/>
  <c r="S8" i="2"/>
  <c r="AI5" i="2"/>
  <c r="V94" i="2"/>
  <c r="V109" i="2" s="1"/>
  <c r="V49" i="2"/>
  <c r="T65" i="2"/>
  <c r="AI65" i="2" s="1"/>
  <c r="BM245" i="2"/>
  <c r="AX245" i="2"/>
  <c r="AI245" i="2"/>
  <c r="CQ245" i="2"/>
  <c r="DF245" i="2"/>
  <c r="CB245" i="2"/>
  <c r="T245" i="2"/>
  <c r="Y49" i="2"/>
  <c r="Y94" i="2"/>
  <c r="V65" i="2"/>
  <c r="AZ245" i="2"/>
  <c r="CS245" i="2"/>
  <c r="CD245" i="2"/>
  <c r="BO245" i="2"/>
  <c r="DH245" i="2"/>
  <c r="V245" i="2"/>
  <c r="AK245" i="2"/>
  <c r="AK65" i="2"/>
  <c r="AJ5" i="2"/>
  <c r="Z49" i="2"/>
  <c r="Z94" i="2"/>
  <c r="S154" i="2"/>
  <c r="S169" i="2" s="1"/>
  <c r="S184" i="2" s="1"/>
  <c r="S199" i="2" s="1"/>
  <c r="S214" i="2" s="1"/>
  <c r="AJ139" i="2"/>
  <c r="AK64" i="2"/>
  <c r="X79" i="2"/>
  <c r="X184" i="2"/>
  <c r="AF79" i="2"/>
  <c r="AF184" i="2"/>
  <c r="Y79" i="2"/>
  <c r="Y184" i="2"/>
  <c r="AA65" i="2"/>
  <c r="AA245" i="2"/>
  <c r="CX245" i="2"/>
  <c r="AP245" i="2"/>
  <c r="CI245" i="2"/>
  <c r="DM245" i="2"/>
  <c r="BE245" i="2"/>
  <c r="BT245" i="2"/>
  <c r="S140" i="2"/>
  <c r="AJ125" i="2"/>
  <c r="AE65" i="2"/>
  <c r="AT65" i="2" s="1"/>
  <c r="DQ245" i="2"/>
  <c r="AE245" i="2"/>
  <c r="AT245" i="2"/>
  <c r="CM245" i="2"/>
  <c r="BI245" i="2"/>
  <c r="DB245" i="2"/>
  <c r="BX245" i="2"/>
  <c r="AN5" i="2"/>
  <c r="AE79" i="2"/>
  <c r="AE184" i="2"/>
  <c r="T79" i="2"/>
  <c r="T184" i="2"/>
  <c r="T139" i="2"/>
  <c r="AF21" i="2"/>
  <c r="T21" i="2"/>
  <c r="S36" i="2"/>
  <c r="S22" i="2"/>
  <c r="AE21" i="2"/>
  <c r="AC21" i="2"/>
  <c r="B25" i="2"/>
  <c r="X21" i="2"/>
  <c r="S51" i="2"/>
  <c r="S66" i="2" s="1"/>
  <c r="S81" i="2" s="1"/>
  <c r="S96" i="2" s="1"/>
  <c r="S111" i="2" s="1"/>
  <c r="S126" i="2" s="1"/>
  <c r="AD21" i="2"/>
  <c r="V21" i="2"/>
  <c r="W21" i="2"/>
  <c r="U21" i="2"/>
  <c r="Z21" i="2"/>
  <c r="Y21" i="2"/>
  <c r="AB21" i="2"/>
  <c r="AA21" i="2"/>
  <c r="B41" i="1"/>
  <c r="BO18" i="1"/>
  <c r="AC79" i="2"/>
  <c r="AC184" i="2"/>
  <c r="AH5" i="2"/>
  <c r="AC49" i="2"/>
  <c r="AC94" i="2"/>
  <c r="AB49" i="2"/>
  <c r="AB94" i="2"/>
  <c r="X49" i="2"/>
  <c r="X94" i="2"/>
  <c r="AA79" i="2"/>
  <c r="AA184" i="2"/>
  <c r="AC65" i="2"/>
  <c r="CK245" i="2"/>
  <c r="AR245" i="2"/>
  <c r="AC245" i="2"/>
  <c r="DO245" i="2"/>
  <c r="CZ245" i="2"/>
  <c r="BG245" i="2"/>
  <c r="BV245" i="2"/>
  <c r="X65" i="2"/>
  <c r="BB245" i="2"/>
  <c r="X245" i="2"/>
  <c r="AM245" i="2"/>
  <c r="DJ245" i="2"/>
  <c r="CF245" i="2"/>
  <c r="BQ245" i="2"/>
  <c r="CU245" i="2"/>
  <c r="AB79" i="2"/>
  <c r="AB184" i="2"/>
  <c r="Z109" i="2" l="1"/>
  <c r="T109" i="2"/>
  <c r="T169" i="2" s="1"/>
  <c r="AC109" i="2"/>
  <c r="U80" i="2"/>
  <c r="U185" i="2"/>
  <c r="U140" i="2"/>
  <c r="BG214" i="2"/>
  <c r="BV214" i="2"/>
  <c r="CK214" i="2"/>
  <c r="CZ214" i="2"/>
  <c r="AC199" i="2"/>
  <c r="DO214" i="2"/>
  <c r="AR214" i="2"/>
  <c r="AC214" i="2"/>
  <c r="U66" i="2"/>
  <c r="AJ66" i="2" s="1"/>
  <c r="CC246" i="2"/>
  <c r="BN246" i="2"/>
  <c r="U246" i="2"/>
  <c r="AY246" i="2"/>
  <c r="AJ246" i="2"/>
  <c r="CR246" i="2"/>
  <c r="DG246" i="2"/>
  <c r="AE66" i="2"/>
  <c r="DB246" i="2"/>
  <c r="CM246" i="2"/>
  <c r="DQ246" i="2"/>
  <c r="BI246" i="2"/>
  <c r="AT246" i="2"/>
  <c r="BX246" i="2"/>
  <c r="AE246" i="2"/>
  <c r="BX214" i="2"/>
  <c r="CM214" i="2"/>
  <c r="AE214" i="2"/>
  <c r="DB214" i="2"/>
  <c r="DQ214" i="2"/>
  <c r="AE199" i="2"/>
  <c r="AT214" i="2"/>
  <c r="BI214" i="2"/>
  <c r="AJ6" i="2"/>
  <c r="AF80" i="2"/>
  <c r="AF185" i="2"/>
  <c r="W50" i="2"/>
  <c r="W95" i="2"/>
  <c r="X50" i="2"/>
  <c r="X95" i="2"/>
  <c r="X110" i="2" s="1"/>
  <c r="AB80" i="2"/>
  <c r="AB185" i="2"/>
  <c r="Y80" i="2"/>
  <c r="Y185" i="2"/>
  <c r="X80" i="2"/>
  <c r="X185" i="2"/>
  <c r="W66" i="2"/>
  <c r="AL66" i="2" s="1"/>
  <c r="BA246" i="2"/>
  <c r="CE246" i="2"/>
  <c r="BP246" i="2"/>
  <c r="DI246" i="2"/>
  <c r="AL246" i="2"/>
  <c r="W246" i="2"/>
  <c r="CT246" i="2"/>
  <c r="AF22" i="2"/>
  <c r="AD22" i="2"/>
  <c r="B26" i="2"/>
  <c r="X22" i="2"/>
  <c r="AE22" i="2"/>
  <c r="U22" i="2"/>
  <c r="AB22" i="2"/>
  <c r="Z22" i="2"/>
  <c r="AC22" i="2"/>
  <c r="S23" i="2"/>
  <c r="Y22" i="2"/>
  <c r="S52" i="2"/>
  <c r="S67" i="2" s="1"/>
  <c r="S82" i="2" s="1"/>
  <c r="S97" i="2" s="1"/>
  <c r="S112" i="2" s="1"/>
  <c r="S127" i="2" s="1"/>
  <c r="T22" i="2"/>
  <c r="V22" i="2"/>
  <c r="S37" i="2"/>
  <c r="W22" i="2"/>
  <c r="AA22" i="2"/>
  <c r="AE80" i="2"/>
  <c r="AE185" i="2"/>
  <c r="BQ214" i="2"/>
  <c r="CF214" i="2"/>
  <c r="AM214" i="2"/>
  <c r="X214" i="2"/>
  <c r="X199" i="2"/>
  <c r="BB214" i="2"/>
  <c r="DJ214" i="2"/>
  <c r="CU214" i="2"/>
  <c r="T80" i="2"/>
  <c r="T140" i="2"/>
  <c r="T185" i="2"/>
  <c r="AK6" i="2"/>
  <c r="BA214" i="2"/>
  <c r="AL214" i="2"/>
  <c r="W199" i="2"/>
  <c r="BP214" i="2"/>
  <c r="W214" i="2"/>
  <c r="CT214" i="2"/>
  <c r="DI214" i="2"/>
  <c r="CE214" i="2"/>
  <c r="AE50" i="2"/>
  <c r="AE95" i="2"/>
  <c r="AA50" i="2"/>
  <c r="AA95" i="2"/>
  <c r="AF109" i="2"/>
  <c r="AQ65" i="2"/>
  <c r="AD80" i="2"/>
  <c r="AD185" i="2"/>
  <c r="AC80" i="2"/>
  <c r="AC185" i="2"/>
  <c r="B42" i="1"/>
  <c r="BO19" i="1"/>
  <c r="B82" i="1"/>
  <c r="B102" i="1" s="1"/>
  <c r="B61" i="1"/>
  <c r="AD41" i="1"/>
  <c r="AD61" i="1" s="1"/>
  <c r="AI6" i="2"/>
  <c r="AD95" i="2"/>
  <c r="AD110" i="2" s="1"/>
  <c r="AD50" i="2"/>
  <c r="AG124" i="2"/>
  <c r="AF66" i="2"/>
  <c r="AU66" i="2" s="1"/>
  <c r="BY246" i="2"/>
  <c r="CN246" i="2"/>
  <c r="AU246" i="2"/>
  <c r="BJ246" i="2"/>
  <c r="AF246" i="2"/>
  <c r="DR246" i="2"/>
  <c r="DC246" i="2"/>
  <c r="AA80" i="2"/>
  <c r="AA185" i="2"/>
  <c r="AN6" i="2"/>
  <c r="AC50" i="2"/>
  <c r="AC95" i="2"/>
  <c r="AM65" i="2"/>
  <c r="X66" i="2"/>
  <c r="AM66" i="2" s="1"/>
  <c r="CF246" i="2"/>
  <c r="AM246" i="2"/>
  <c r="CU246" i="2"/>
  <c r="X246" i="2"/>
  <c r="BB246" i="2"/>
  <c r="BQ246" i="2"/>
  <c r="DJ246" i="2"/>
  <c r="AG139" i="2"/>
  <c r="DK214" i="2"/>
  <c r="Y199" i="2"/>
  <c r="BR214" i="2"/>
  <c r="CV214" i="2"/>
  <c r="AN214" i="2"/>
  <c r="Y214" i="2"/>
  <c r="CG214" i="2"/>
  <c r="BC214" i="2"/>
  <c r="AW214" i="2"/>
  <c r="AH214" i="2"/>
  <c r="AH229" i="2" s="1"/>
  <c r="AH244" i="2" s="1"/>
  <c r="AH259" i="2" s="1"/>
  <c r="AH274" i="2" s="1"/>
  <c r="AH289" i="2" s="1"/>
  <c r="AH304" i="2" s="1"/>
  <c r="AH319" i="2" s="1"/>
  <c r="AH334" i="2" s="1"/>
  <c r="S229" i="2"/>
  <c r="S244" i="2" s="1"/>
  <c r="S259" i="2" s="1"/>
  <c r="S274" i="2" s="1"/>
  <c r="S289" i="2" s="1"/>
  <c r="S304" i="2" s="1"/>
  <c r="S319" i="2" s="1"/>
  <c r="S334" i="2" s="1"/>
  <c r="S350" i="2" s="1"/>
  <c r="S366" i="2" s="1"/>
  <c r="U50" i="2"/>
  <c r="U95" i="2"/>
  <c r="U125" i="2"/>
  <c r="W80" i="2"/>
  <c r="W185" i="2"/>
  <c r="AE109" i="2"/>
  <c r="AA109" i="2"/>
  <c r="AD109" i="2"/>
  <c r="CS246" i="2"/>
  <c r="AZ246" i="2"/>
  <c r="CD246" i="2"/>
  <c r="BO246" i="2"/>
  <c r="V66" i="2"/>
  <c r="AK66" i="2" s="1"/>
  <c r="DH246" i="2"/>
  <c r="V246" i="2"/>
  <c r="AK246" i="2"/>
  <c r="V125" i="2"/>
  <c r="V50" i="2"/>
  <c r="V95" i="2"/>
  <c r="AK214" i="2"/>
  <c r="V199" i="2"/>
  <c r="BO214" i="2"/>
  <c r="V214" i="2"/>
  <c r="CD214" i="2"/>
  <c r="DH214" i="2"/>
  <c r="CS214" i="2"/>
  <c r="AZ214" i="2"/>
  <c r="T66" i="2"/>
  <c r="AI66" i="2"/>
  <c r="T246" i="2"/>
  <c r="CB246" i="2"/>
  <c r="CQ246" i="2"/>
  <c r="AX246" i="2"/>
  <c r="DF246" i="2"/>
  <c r="BM246" i="2"/>
  <c r="AI246" i="2"/>
  <c r="S155" i="2"/>
  <c r="S170" i="2" s="1"/>
  <c r="S185" i="2" s="1"/>
  <c r="S200" i="2" s="1"/>
  <c r="S215" i="2" s="1"/>
  <c r="AJ140" i="2"/>
  <c r="U214" i="2"/>
  <c r="BN214" i="2"/>
  <c r="AJ214" i="2"/>
  <c r="CC214" i="2"/>
  <c r="AY214" i="2"/>
  <c r="CR214" i="2"/>
  <c r="DG214" i="2"/>
  <c r="U199" i="2"/>
  <c r="AR65" i="2"/>
  <c r="AA66" i="2"/>
  <c r="AP66" i="2" s="1"/>
  <c r="BT246" i="2"/>
  <c r="AP246" i="2"/>
  <c r="AA246" i="2"/>
  <c r="BE246" i="2"/>
  <c r="CI246" i="2"/>
  <c r="DM246" i="2"/>
  <c r="CX246" i="2"/>
  <c r="AM6" i="2"/>
  <c r="AU65" i="2"/>
  <c r="T214" i="2"/>
  <c r="DF214" i="2"/>
  <c r="AX214" i="2"/>
  <c r="BM214" i="2"/>
  <c r="CQ214" i="2"/>
  <c r="T199" i="2"/>
  <c r="CB214" i="2"/>
  <c r="AI214" i="2"/>
  <c r="AP65" i="2"/>
  <c r="V80" i="2"/>
  <c r="V140" i="2"/>
  <c r="V185" i="2"/>
  <c r="AL6" i="2"/>
  <c r="Z95" i="2"/>
  <c r="Z50" i="2"/>
  <c r="BH214" i="2"/>
  <c r="DA214" i="2"/>
  <c r="DP214" i="2"/>
  <c r="AD199" i="2"/>
  <c r="AD214" i="2"/>
  <c r="CL214" i="2"/>
  <c r="AS214" i="2"/>
  <c r="BW214" i="2"/>
  <c r="Z80" i="2"/>
  <c r="Z185" i="2"/>
  <c r="BD214" i="2"/>
  <c r="Z214" i="2"/>
  <c r="CW214" i="2"/>
  <c r="DL214" i="2"/>
  <c r="Z199" i="2"/>
  <c r="CH214" i="2"/>
  <c r="BS214" i="2"/>
  <c r="AO214" i="2"/>
  <c r="W109" i="2"/>
  <c r="AF36" i="2"/>
  <c r="AB36" i="2"/>
  <c r="V36" i="2"/>
  <c r="Z36" i="2"/>
  <c r="T36" i="2"/>
  <c r="AC36" i="2"/>
  <c r="Y36" i="2"/>
  <c r="AA36" i="2"/>
  <c r="W36" i="2"/>
  <c r="X36" i="2"/>
  <c r="U36" i="2"/>
  <c r="AD36" i="2"/>
  <c r="AE36" i="2"/>
  <c r="AF8" i="2"/>
  <c r="V8" i="2"/>
  <c r="S9" i="2"/>
  <c r="T8" i="2"/>
  <c r="AE8" i="2"/>
  <c r="W8" i="2"/>
  <c r="AD8" i="2"/>
  <c r="AC8" i="2"/>
  <c r="Z8" i="2"/>
  <c r="X8" i="2"/>
  <c r="AA8" i="2"/>
  <c r="U8" i="2"/>
  <c r="AB8" i="2"/>
  <c r="Y8" i="2"/>
  <c r="AB95" i="2"/>
  <c r="AB50" i="2"/>
  <c r="AA214" i="2"/>
  <c r="AA199" i="2"/>
  <c r="BT214" i="2"/>
  <c r="AP214" i="2"/>
  <c r="BE214" i="2"/>
  <c r="CI214" i="2"/>
  <c r="DM214" i="2"/>
  <c r="CX214" i="2"/>
  <c r="AD66" i="2"/>
  <c r="AS66" i="2" s="1"/>
  <c r="BH246" i="2"/>
  <c r="AS246" i="2"/>
  <c r="DA246" i="2"/>
  <c r="AD246" i="2"/>
  <c r="BW246" i="2"/>
  <c r="DP246" i="2"/>
  <c r="CL246" i="2"/>
  <c r="AF95" i="2"/>
  <c r="AF50" i="2"/>
  <c r="S141" i="2"/>
  <c r="AJ126" i="2"/>
  <c r="X109" i="2"/>
  <c r="AB66" i="2"/>
  <c r="CJ246" i="2"/>
  <c r="AQ246" i="2"/>
  <c r="BU246" i="2"/>
  <c r="CY246" i="2"/>
  <c r="AB246" i="2"/>
  <c r="BF246" i="2"/>
  <c r="DN246" i="2"/>
  <c r="Y66" i="2"/>
  <c r="DK246" i="2"/>
  <c r="CG246" i="2"/>
  <c r="Y246" i="2"/>
  <c r="CV246" i="2"/>
  <c r="BC246" i="2"/>
  <c r="AN246" i="2"/>
  <c r="BR246" i="2"/>
  <c r="B23" i="1"/>
  <c r="B41" i="2"/>
  <c r="AB214" i="2"/>
  <c r="DN214" i="2"/>
  <c r="BF214" i="2"/>
  <c r="AQ214" i="2"/>
  <c r="AB199" i="2"/>
  <c r="CJ214" i="2"/>
  <c r="CY214" i="2"/>
  <c r="BU214" i="2"/>
  <c r="AB109" i="2"/>
  <c r="Z66" i="2"/>
  <c r="AO246" i="2"/>
  <c r="DL246" i="2"/>
  <c r="Z246" i="2"/>
  <c r="CH246" i="2"/>
  <c r="BD246" i="2"/>
  <c r="BS246" i="2"/>
  <c r="CW246" i="2"/>
  <c r="AC66" i="2"/>
  <c r="AR66" i="2" s="1"/>
  <c r="DO246" i="2"/>
  <c r="BG246" i="2"/>
  <c r="AR246" i="2"/>
  <c r="AC246" i="2"/>
  <c r="BV246" i="2"/>
  <c r="CK246" i="2"/>
  <c r="CZ246" i="2"/>
  <c r="AF214" i="2"/>
  <c r="DC214" i="2"/>
  <c r="CN214" i="2"/>
  <c r="BJ214" i="2"/>
  <c r="DR214" i="2"/>
  <c r="AU214" i="2"/>
  <c r="BY214" i="2"/>
  <c r="AF199" i="2"/>
  <c r="Y109" i="2"/>
  <c r="AH6" i="2"/>
  <c r="T95" i="2"/>
  <c r="T50" i="2"/>
  <c r="T125" i="2"/>
  <c r="Y95" i="2"/>
  <c r="Y50" i="2"/>
  <c r="AJ65" i="2"/>
  <c r="AN65" i="2"/>
  <c r="Y110" i="2" l="1"/>
  <c r="AC110" i="2"/>
  <c r="AF110" i="2"/>
  <c r="T110" i="2"/>
  <c r="T170" i="2" s="1"/>
  <c r="U110" i="2"/>
  <c r="U170" i="2" s="1"/>
  <c r="V110" i="2"/>
  <c r="V170" i="2" s="1"/>
  <c r="AI7" i="2"/>
  <c r="AH7" i="2"/>
  <c r="W51" i="2"/>
  <c r="W126" i="2"/>
  <c r="W96" i="2"/>
  <c r="AF96" i="2"/>
  <c r="AF51" i="2"/>
  <c r="BH229" i="2"/>
  <c r="BH259" i="2" s="1"/>
  <c r="BW229" i="2"/>
  <c r="BW274" i="2" s="1"/>
  <c r="BW289" i="2" s="1"/>
  <c r="AS229" i="2"/>
  <c r="AS259" i="2" s="1"/>
  <c r="DP229" i="2"/>
  <c r="DP259" i="2" s="1"/>
  <c r="DA229" i="2"/>
  <c r="DA274" i="2" s="1"/>
  <c r="DA289" i="2" s="1"/>
  <c r="CL229" i="2"/>
  <c r="CL274" i="2" s="1"/>
  <c r="CL289" i="2" s="1"/>
  <c r="AD229" i="2"/>
  <c r="AD274" i="2" s="1"/>
  <c r="AD289" i="2" s="1"/>
  <c r="S230" i="2"/>
  <c r="S245" i="2" s="1"/>
  <c r="S260" i="2" s="1"/>
  <c r="S275" i="2" s="1"/>
  <c r="S290" i="2" s="1"/>
  <c r="S305" i="2" s="1"/>
  <c r="S320" i="2" s="1"/>
  <c r="S335" i="2" s="1"/>
  <c r="S351" i="2" s="1"/>
  <c r="S367" i="2" s="1"/>
  <c r="AW215" i="2"/>
  <c r="AH215" i="2"/>
  <c r="AH230" i="2" s="1"/>
  <c r="AH245" i="2" s="1"/>
  <c r="AH260" i="2" s="1"/>
  <c r="AH275" i="2" s="1"/>
  <c r="AH290" i="2" s="1"/>
  <c r="AH305" i="2" s="1"/>
  <c r="AH320" i="2" s="1"/>
  <c r="AH335" i="2" s="1"/>
  <c r="BO229" i="2"/>
  <c r="BO259" i="2" s="1"/>
  <c r="V229" i="2"/>
  <c r="V274" i="2" s="1"/>
  <c r="V289" i="2" s="1"/>
  <c r="CS229" i="2"/>
  <c r="CS274" i="2" s="1"/>
  <c r="CS289" i="2" s="1"/>
  <c r="CD229" i="2"/>
  <c r="CD274" i="2" s="1"/>
  <c r="CD289" i="2" s="1"/>
  <c r="DH229" i="2"/>
  <c r="DH259" i="2" s="1"/>
  <c r="AZ229" i="2"/>
  <c r="AZ259" i="2" s="1"/>
  <c r="AK229" i="2"/>
  <c r="AK259" i="2" s="1"/>
  <c r="AF37" i="2"/>
  <c r="V37" i="2"/>
  <c r="AA37" i="2"/>
  <c r="Z37" i="2"/>
  <c r="W37" i="2"/>
  <c r="T37" i="2"/>
  <c r="U37" i="2"/>
  <c r="AE37" i="2"/>
  <c r="AD37" i="2"/>
  <c r="AC37" i="2"/>
  <c r="Y37" i="2"/>
  <c r="AB37" i="2"/>
  <c r="X37" i="2"/>
  <c r="AB67" i="2"/>
  <c r="DN247" i="2"/>
  <c r="BF247" i="2"/>
  <c r="CY247" i="2"/>
  <c r="BU247" i="2"/>
  <c r="AQ247" i="2"/>
  <c r="AB247" i="2"/>
  <c r="CJ247" i="2"/>
  <c r="AT229" i="2"/>
  <c r="AT259" i="2" s="1"/>
  <c r="BX229" i="2"/>
  <c r="BX259" i="2" s="1"/>
  <c r="AE229" i="2"/>
  <c r="AE259" i="2" s="1"/>
  <c r="DB229" i="2"/>
  <c r="DB274" i="2" s="1"/>
  <c r="DB289" i="2" s="1"/>
  <c r="DQ229" i="2"/>
  <c r="DQ259" i="2" s="1"/>
  <c r="CM229" i="2"/>
  <c r="CM259" i="2" s="1"/>
  <c r="BI229" i="2"/>
  <c r="B43" i="1"/>
  <c r="BO20" i="1"/>
  <c r="AF9" i="2"/>
  <c r="AD9" i="2"/>
  <c r="X9" i="2"/>
  <c r="Z9" i="2"/>
  <c r="W9" i="2"/>
  <c r="Y9" i="2"/>
  <c r="AE9" i="2"/>
  <c r="U9" i="2"/>
  <c r="S10" i="2"/>
  <c r="AB9" i="2"/>
  <c r="T9" i="2"/>
  <c r="V9" i="2"/>
  <c r="AC9" i="2"/>
  <c r="AA9" i="2"/>
  <c r="AA51" i="2"/>
  <c r="AA96" i="2"/>
  <c r="T81" i="2"/>
  <c r="T186" i="2"/>
  <c r="T141" i="2"/>
  <c r="V81" i="2"/>
  <c r="V141" i="2"/>
  <c r="V186" i="2"/>
  <c r="CE215" i="2"/>
  <c r="DI215" i="2"/>
  <c r="AL215" i="2"/>
  <c r="BP215" i="2"/>
  <c r="W215" i="2"/>
  <c r="BA215" i="2"/>
  <c r="CT215" i="2"/>
  <c r="W200" i="2"/>
  <c r="AH366" i="2"/>
  <c r="S382" i="2"/>
  <c r="S397" i="2" s="1"/>
  <c r="S412" i="2" s="1"/>
  <c r="S428" i="2" s="1"/>
  <c r="S444" i="2" s="1"/>
  <c r="AF81" i="2"/>
  <c r="AF186" i="2"/>
  <c r="CD247" i="2"/>
  <c r="AK247" i="2"/>
  <c r="V67" i="2"/>
  <c r="V247" i="2"/>
  <c r="AZ247" i="2"/>
  <c r="CS247" i="2"/>
  <c r="DH247" i="2"/>
  <c r="BO247" i="2"/>
  <c r="U67" i="2"/>
  <c r="BN247" i="2"/>
  <c r="DG247" i="2"/>
  <c r="CR247" i="2"/>
  <c r="CC247" i="2"/>
  <c r="AY247" i="2"/>
  <c r="AJ247" i="2"/>
  <c r="U247" i="2"/>
  <c r="AB215" i="2"/>
  <c r="BU215" i="2"/>
  <c r="CJ215" i="2"/>
  <c r="CY215" i="2"/>
  <c r="BF215" i="2"/>
  <c r="DN215" i="2"/>
  <c r="AQ215" i="2"/>
  <c r="AB200" i="2"/>
  <c r="BJ215" i="2"/>
  <c r="AF215" i="2"/>
  <c r="CN215" i="2"/>
  <c r="DR215" i="2"/>
  <c r="BY215" i="2"/>
  <c r="AF200" i="2"/>
  <c r="AU215" i="2"/>
  <c r="DC215" i="2"/>
  <c r="AL7" i="2"/>
  <c r="CV229" i="2"/>
  <c r="CV274" i="2" s="1"/>
  <c r="CV289" i="2" s="1"/>
  <c r="DK229" i="2"/>
  <c r="DK259" i="2" s="1"/>
  <c r="BC229" i="2"/>
  <c r="BC259" i="2" s="1"/>
  <c r="AN229" i="2"/>
  <c r="AN259" i="2" s="1"/>
  <c r="CG229" i="2"/>
  <c r="CG259" i="2" s="1"/>
  <c r="Y229" i="2"/>
  <c r="Y274" i="2" s="1"/>
  <c r="Y289" i="2" s="1"/>
  <c r="BR229" i="2"/>
  <c r="BR274" i="2" s="1"/>
  <c r="BR289" i="2" s="1"/>
  <c r="AA110" i="2"/>
  <c r="X229" i="2"/>
  <c r="X259" i="2" s="1"/>
  <c r="CU229" i="2"/>
  <c r="CU259" i="2" s="1"/>
  <c r="AM229" i="2"/>
  <c r="AM259" i="2" s="1"/>
  <c r="BQ229" i="2"/>
  <c r="BQ259" i="2" s="1"/>
  <c r="BB229" i="2"/>
  <c r="BB259" i="2" s="1"/>
  <c r="CF229" i="2"/>
  <c r="CF259" i="2" s="1"/>
  <c r="DJ229" i="2"/>
  <c r="DJ259" i="2" s="1"/>
  <c r="T67" i="2"/>
  <c r="AX247" i="2"/>
  <c r="DF247" i="2"/>
  <c r="AI247" i="2"/>
  <c r="BM247" i="2"/>
  <c r="T247" i="2"/>
  <c r="CB247" i="2"/>
  <c r="CQ247" i="2"/>
  <c r="AE67" i="2"/>
  <c r="DQ247" i="2"/>
  <c r="CM247" i="2"/>
  <c r="DB247" i="2"/>
  <c r="AE247" i="2"/>
  <c r="BX247" i="2"/>
  <c r="AT247" i="2"/>
  <c r="BI247" i="2"/>
  <c r="DM229" i="2"/>
  <c r="DM259" i="2" s="1"/>
  <c r="CX229" i="2"/>
  <c r="CX274" i="2" s="1"/>
  <c r="CX289" i="2" s="1"/>
  <c r="AA229" i="2"/>
  <c r="AA274" i="2" s="1"/>
  <c r="AA289" i="2" s="1"/>
  <c r="AP229" i="2"/>
  <c r="AP274" i="2" s="1"/>
  <c r="AP289" i="2" s="1"/>
  <c r="BT229" i="2"/>
  <c r="BT259" i="2" s="1"/>
  <c r="CI229" i="2"/>
  <c r="CI274" i="2" s="1"/>
  <c r="CI289" i="2" s="1"/>
  <c r="BE229" i="2"/>
  <c r="BE274" i="2" s="1"/>
  <c r="BE289" i="2" s="1"/>
  <c r="DA259" i="2"/>
  <c r="CB229" i="2"/>
  <c r="CB259" i="2" s="1"/>
  <c r="CQ229" i="2"/>
  <c r="CQ274" i="2" s="1"/>
  <c r="CQ289" i="2" s="1"/>
  <c r="AI229" i="2"/>
  <c r="AI274" i="2" s="1"/>
  <c r="AI289" i="2" s="1"/>
  <c r="T229" i="2"/>
  <c r="T259" i="2" s="1"/>
  <c r="AX229" i="2"/>
  <c r="AX259" i="2" s="1"/>
  <c r="DF229" i="2"/>
  <c r="DF274" i="2" s="1"/>
  <c r="DF289" i="2" s="1"/>
  <c r="BM229" i="2"/>
  <c r="BM259" i="2" s="1"/>
  <c r="CE229" i="2"/>
  <c r="CE274" i="2" s="1"/>
  <c r="CE289" i="2" s="1"/>
  <c r="CT229" i="2"/>
  <c r="CT259" i="2" s="1"/>
  <c r="BP229" i="2"/>
  <c r="BP274" i="2" s="1"/>
  <c r="BP289" i="2" s="1"/>
  <c r="W229" i="2"/>
  <c r="W259" i="2" s="1"/>
  <c r="BA229" i="2"/>
  <c r="BA259" i="2" s="1"/>
  <c r="AL229" i="2"/>
  <c r="AL259" i="2" s="1"/>
  <c r="DI229" i="2"/>
  <c r="DI259" i="2" s="1"/>
  <c r="AJ127" i="2"/>
  <c r="S142" i="2"/>
  <c r="X67" i="2"/>
  <c r="AM67" i="2" s="1"/>
  <c r="DJ247" i="2"/>
  <c r="BQ247" i="2"/>
  <c r="AM247" i="2"/>
  <c r="CU247" i="2"/>
  <c r="BB247" i="2"/>
  <c r="X247" i="2"/>
  <c r="CF247" i="2"/>
  <c r="CK229" i="2"/>
  <c r="CK274" i="2" s="1"/>
  <c r="CK289" i="2" s="1"/>
  <c r="AC229" i="2"/>
  <c r="AC259" i="2" s="1"/>
  <c r="BV229" i="2"/>
  <c r="BV274" i="2" s="1"/>
  <c r="BV289" i="2" s="1"/>
  <c r="BG229" i="2"/>
  <c r="BG259" i="2" s="1"/>
  <c r="DO229" i="2"/>
  <c r="DO259" i="2" s="1"/>
  <c r="CZ229" i="2"/>
  <c r="CZ259" i="2" s="1"/>
  <c r="AR229" i="2"/>
  <c r="AR259" i="2" s="1"/>
  <c r="BY229" i="2"/>
  <c r="BY259" i="2" s="1"/>
  <c r="CN229" i="2"/>
  <c r="CN274" i="2" s="1"/>
  <c r="CN289" i="2" s="1"/>
  <c r="DR229" i="2"/>
  <c r="DR274" i="2" s="1"/>
  <c r="DR289" i="2" s="1"/>
  <c r="DC229" i="2"/>
  <c r="DC259" i="2" s="1"/>
  <c r="AF229" i="2"/>
  <c r="AF259" i="2" s="1"/>
  <c r="BJ229" i="2"/>
  <c r="BJ274" i="2" s="1"/>
  <c r="BJ289" i="2" s="1"/>
  <c r="AU229" i="2"/>
  <c r="AU259" i="2" s="1"/>
  <c r="S156" i="2"/>
  <c r="S171" i="2" s="1"/>
  <c r="S186" i="2" s="1"/>
  <c r="S201" i="2" s="1"/>
  <c r="S216" i="2" s="1"/>
  <c r="AJ141" i="2"/>
  <c r="AJ7" i="2"/>
  <c r="AC51" i="2"/>
  <c r="AC96" i="2"/>
  <c r="CM274" i="2"/>
  <c r="CM289" i="2" s="1"/>
  <c r="Y81" i="2"/>
  <c r="Y186" i="2"/>
  <c r="Y96" i="2"/>
  <c r="Y51" i="2"/>
  <c r="AB81" i="2"/>
  <c r="AB186" i="2"/>
  <c r="CS259" i="2"/>
  <c r="CR229" i="2"/>
  <c r="CR259" i="2" s="1"/>
  <c r="U229" i="2"/>
  <c r="U259" i="2" s="1"/>
  <c r="BN229" i="2"/>
  <c r="BN274" i="2" s="1"/>
  <c r="BN289" i="2" s="1"/>
  <c r="AY229" i="2"/>
  <c r="AY274" i="2" s="1"/>
  <c r="AY289" i="2" s="1"/>
  <c r="DG229" i="2"/>
  <c r="DG259" i="2" s="1"/>
  <c r="AJ229" i="2"/>
  <c r="AJ274" i="2" s="1"/>
  <c r="AJ289" i="2" s="1"/>
  <c r="CC229" i="2"/>
  <c r="CC274" i="2" s="1"/>
  <c r="CC289" i="2" s="1"/>
  <c r="CZ215" i="2"/>
  <c r="BG215" i="2"/>
  <c r="AC215" i="2"/>
  <c r="BV215" i="2"/>
  <c r="CK215" i="2"/>
  <c r="DO215" i="2"/>
  <c r="AR215" i="2"/>
  <c r="AC200" i="2"/>
  <c r="Y67" i="2"/>
  <c r="AN67" i="2" s="1"/>
  <c r="Y247" i="2"/>
  <c r="BC247" i="2"/>
  <c r="CV247" i="2"/>
  <c r="AN247" i="2"/>
  <c r="DK247" i="2"/>
  <c r="CG247" i="2"/>
  <c r="BR247" i="2"/>
  <c r="AC81" i="2"/>
  <c r="AC186" i="2"/>
  <c r="AN66" i="2"/>
  <c r="AQ66" i="2"/>
  <c r="AB110" i="2"/>
  <c r="AD96" i="2"/>
  <c r="AD51" i="2"/>
  <c r="Z96" i="2"/>
  <c r="Z51" i="2"/>
  <c r="BD229" i="2"/>
  <c r="BD274" i="2" s="1"/>
  <c r="BD289" i="2" s="1"/>
  <c r="DL229" i="2"/>
  <c r="DL274" i="2" s="1"/>
  <c r="DL289" i="2" s="1"/>
  <c r="AO229" i="2"/>
  <c r="AO259" i="2" s="1"/>
  <c r="Z229" i="2"/>
  <c r="Z259" i="2" s="1"/>
  <c r="BS229" i="2"/>
  <c r="BS274" i="2" s="1"/>
  <c r="BS289" i="2" s="1"/>
  <c r="CH229" i="2"/>
  <c r="CH259" i="2" s="1"/>
  <c r="CW229" i="2"/>
  <c r="CW274" i="2" s="1"/>
  <c r="CW289" i="2" s="1"/>
  <c r="Z110" i="2"/>
  <c r="AA81" i="2"/>
  <c r="AA186" i="2"/>
  <c r="AG140" i="2"/>
  <c r="AE23" i="2"/>
  <c r="AF23" i="2"/>
  <c r="AB23" i="2"/>
  <c r="T23" i="2"/>
  <c r="V23" i="2"/>
  <c r="W23" i="2"/>
  <c r="Z23" i="2"/>
  <c r="AA23" i="2"/>
  <c r="Y23" i="2"/>
  <c r="X23" i="2"/>
  <c r="AC23" i="2"/>
  <c r="S24" i="2"/>
  <c r="U23" i="2"/>
  <c r="S38" i="2"/>
  <c r="AD23" i="2"/>
  <c r="B27" i="2"/>
  <c r="S53" i="2"/>
  <c r="S68" i="2" s="1"/>
  <c r="S83" i="2" s="1"/>
  <c r="S98" i="2" s="1"/>
  <c r="S113" i="2" s="1"/>
  <c r="S128" i="2" s="1"/>
  <c r="AD67" i="2"/>
  <c r="AD247" i="2"/>
  <c r="AS247" i="2"/>
  <c r="CL247" i="2"/>
  <c r="DA247" i="2"/>
  <c r="BW247" i="2"/>
  <c r="DP247" i="2"/>
  <c r="BH247" i="2"/>
  <c r="X215" i="2"/>
  <c r="BB215" i="2"/>
  <c r="CU215" i="2"/>
  <c r="X200" i="2"/>
  <c r="BQ215" i="2"/>
  <c r="AM215" i="2"/>
  <c r="CF215" i="2"/>
  <c r="DJ215" i="2"/>
  <c r="W110" i="2"/>
  <c r="CH215" i="2"/>
  <c r="BD215" i="2"/>
  <c r="DL215" i="2"/>
  <c r="AO215" i="2"/>
  <c r="BS215" i="2"/>
  <c r="CW215" i="2"/>
  <c r="Z215" i="2"/>
  <c r="Z200" i="2"/>
  <c r="AN7" i="2"/>
  <c r="AE51" i="2"/>
  <c r="AE96" i="2"/>
  <c r="AI215" i="2"/>
  <c r="AX215" i="2"/>
  <c r="DF215" i="2"/>
  <c r="T200" i="2"/>
  <c r="T215" i="2"/>
  <c r="BM215" i="2"/>
  <c r="CQ215" i="2"/>
  <c r="CB215" i="2"/>
  <c r="AK7" i="2"/>
  <c r="V96" i="2"/>
  <c r="V126" i="2"/>
  <c r="V51" i="2"/>
  <c r="V259" i="2"/>
  <c r="B83" i="1"/>
  <c r="B103" i="1" s="1"/>
  <c r="B62" i="1"/>
  <c r="AD42" i="1"/>
  <c r="AD62" i="1" s="1"/>
  <c r="BH215" i="2"/>
  <c r="AD215" i="2"/>
  <c r="BW215" i="2"/>
  <c r="CL215" i="2"/>
  <c r="DA215" i="2"/>
  <c r="DP215" i="2"/>
  <c r="AD200" i="2"/>
  <c r="AS215" i="2"/>
  <c r="AA67" i="2"/>
  <c r="AP67" i="2" s="1"/>
  <c r="CX247" i="2"/>
  <c r="CI247" i="2"/>
  <c r="AP247" i="2"/>
  <c r="BE247" i="2"/>
  <c r="BT247" i="2"/>
  <c r="DM247" i="2"/>
  <c r="AA247" i="2"/>
  <c r="AC67" i="2"/>
  <c r="AC247" i="2"/>
  <c r="DO247" i="2"/>
  <c r="BG247" i="2"/>
  <c r="CK247" i="2"/>
  <c r="BV247" i="2"/>
  <c r="CZ247" i="2"/>
  <c r="AR247" i="2"/>
  <c r="AF67" i="2"/>
  <c r="AU67" i="2" s="1"/>
  <c r="AU247" i="2"/>
  <c r="DR247" i="2"/>
  <c r="CN247" i="2"/>
  <c r="AF247" i="2"/>
  <c r="BY247" i="2"/>
  <c r="BJ247" i="2"/>
  <c r="DC247" i="2"/>
  <c r="BI259" i="2"/>
  <c r="BI274" i="2"/>
  <c r="BI289" i="2" s="1"/>
  <c r="AE81" i="2"/>
  <c r="AE186" i="2"/>
  <c r="U215" i="2"/>
  <c r="CC215" i="2"/>
  <c r="DG215" i="2"/>
  <c r="CR215" i="2"/>
  <c r="AY215" i="2"/>
  <c r="BN215" i="2"/>
  <c r="U200" i="2"/>
  <c r="AJ215" i="2"/>
  <c r="CY229" i="2"/>
  <c r="CY259" i="2" s="1"/>
  <c r="BU229" i="2"/>
  <c r="BU259" i="2" s="1"/>
  <c r="BF229" i="2"/>
  <c r="BF259" i="2" s="1"/>
  <c r="AQ229" i="2"/>
  <c r="AQ274" i="2" s="1"/>
  <c r="AQ289" i="2" s="1"/>
  <c r="AB229" i="2"/>
  <c r="AB259" i="2" s="1"/>
  <c r="DN229" i="2"/>
  <c r="DN274" i="2" s="1"/>
  <c r="DN289" i="2" s="1"/>
  <c r="CJ229" i="2"/>
  <c r="CJ259" i="2" s="1"/>
  <c r="AD81" i="2"/>
  <c r="AD186" i="2"/>
  <c r="AW229" i="2"/>
  <c r="AW244" i="2" s="1"/>
  <c r="AW259" i="2" s="1"/>
  <c r="AW274" i="2" s="1"/>
  <c r="AW289" i="2" s="1"/>
  <c r="AW304" i="2" s="1"/>
  <c r="AW319" i="2" s="1"/>
  <c r="AW334" i="2" s="1"/>
  <c r="CA214" i="2"/>
  <c r="BL214" i="2"/>
  <c r="AG125" i="2"/>
  <c r="T96" i="2"/>
  <c r="T126" i="2"/>
  <c r="T51" i="2"/>
  <c r="AE110" i="2"/>
  <c r="B24" i="1"/>
  <c r="B42" i="2"/>
  <c r="Z81" i="2"/>
  <c r="Z186" i="2"/>
  <c r="AM7" i="2"/>
  <c r="U96" i="2"/>
  <c r="U51" i="2"/>
  <c r="U126" i="2"/>
  <c r="AO66" i="2"/>
  <c r="X51" i="2"/>
  <c r="X96" i="2"/>
  <c r="AB96" i="2"/>
  <c r="AB51" i="2"/>
  <c r="AD259" i="2"/>
  <c r="DH215" i="2"/>
  <c r="V215" i="2"/>
  <c r="CD215" i="2"/>
  <c r="BO215" i="2"/>
  <c r="AK215" i="2"/>
  <c r="AZ215" i="2"/>
  <c r="CS215" i="2"/>
  <c r="V200" i="2"/>
  <c r="X81" i="2"/>
  <c r="X186" i="2"/>
  <c r="CX215" i="2"/>
  <c r="BT215" i="2"/>
  <c r="DM215" i="2"/>
  <c r="AA215" i="2"/>
  <c r="BE215" i="2"/>
  <c r="AA200" i="2"/>
  <c r="CI215" i="2"/>
  <c r="AP215" i="2"/>
  <c r="DB215" i="2"/>
  <c r="AT215" i="2"/>
  <c r="CM215" i="2"/>
  <c r="AE215" i="2"/>
  <c r="AE200" i="2"/>
  <c r="BX215" i="2"/>
  <c r="BI215" i="2"/>
  <c r="DQ215" i="2"/>
  <c r="W67" i="2"/>
  <c r="BA247" i="2"/>
  <c r="CT247" i="2"/>
  <c r="BP247" i="2"/>
  <c r="CE247" i="2"/>
  <c r="W247" i="2"/>
  <c r="DI247" i="2"/>
  <c r="AL247" i="2"/>
  <c r="Z67" i="2"/>
  <c r="AO67" i="2" s="1"/>
  <c r="CH247" i="2"/>
  <c r="CW247" i="2"/>
  <c r="AO247" i="2"/>
  <c r="DL247" i="2"/>
  <c r="BS247" i="2"/>
  <c r="BD247" i="2"/>
  <c r="Z247" i="2"/>
  <c r="W81" i="2"/>
  <c r="W141" i="2"/>
  <c r="W186" i="2"/>
  <c r="DK215" i="2"/>
  <c r="Y200" i="2"/>
  <c r="CV215" i="2"/>
  <c r="AN215" i="2"/>
  <c r="BR215" i="2"/>
  <c r="BC215" i="2"/>
  <c r="CG215" i="2"/>
  <c r="Y215" i="2"/>
  <c r="AT66" i="2"/>
  <c r="U81" i="2"/>
  <c r="U186" i="2"/>
  <c r="U141" i="2"/>
  <c r="AT274" i="2" l="1"/>
  <c r="AT289" i="2" s="1"/>
  <c r="CD259" i="2"/>
  <c r="CQ259" i="2"/>
  <c r="AN274" i="2"/>
  <c r="AN289" i="2" s="1"/>
  <c r="AN304" i="2" s="1"/>
  <c r="V111" i="2"/>
  <c r="V171" i="2" s="1"/>
  <c r="BA274" i="2"/>
  <c r="BA289" i="2" s="1"/>
  <c r="BA304" i="2" s="1"/>
  <c r="T274" i="2"/>
  <c r="T289" i="2" s="1"/>
  <c r="T304" i="2" s="1"/>
  <c r="BO274" i="2"/>
  <c r="BO289" i="2" s="1"/>
  <c r="BO319" i="2" s="1"/>
  <c r="AZ274" i="2"/>
  <c r="AZ289" i="2" s="1"/>
  <c r="AZ319" i="2" s="1"/>
  <c r="DH274" i="2"/>
  <c r="DH289" i="2" s="1"/>
  <c r="DH304" i="2" s="1"/>
  <c r="CE259" i="2"/>
  <c r="CE304" i="2" s="1"/>
  <c r="CZ274" i="2"/>
  <c r="CZ289" i="2" s="1"/>
  <c r="CZ304" i="2" s="1"/>
  <c r="AY259" i="2"/>
  <c r="AY304" i="2" s="1"/>
  <c r="CR274" i="2"/>
  <c r="CR289" i="2" s="1"/>
  <c r="CR319" i="2" s="1"/>
  <c r="AU274" i="2"/>
  <c r="AU289" i="2" s="1"/>
  <c r="AU304" i="2" s="1"/>
  <c r="DM274" i="2"/>
  <c r="DM289" i="2" s="1"/>
  <c r="DM319" i="2" s="1"/>
  <c r="BX274" i="2"/>
  <c r="BX289" i="2" s="1"/>
  <c r="BX304" i="2" s="1"/>
  <c r="Y259" i="2"/>
  <c r="Y319" i="2" s="1"/>
  <c r="CF274" i="2"/>
  <c r="CF289" i="2" s="1"/>
  <c r="CF304" i="2" s="1"/>
  <c r="BW259" i="2"/>
  <c r="BW319" i="2" s="1"/>
  <c r="DB259" i="2"/>
  <c r="DB304" i="2" s="1"/>
  <c r="AK274" i="2"/>
  <c r="AK289" i="2" s="1"/>
  <c r="AK304" i="2" s="1"/>
  <c r="AA259" i="2"/>
  <c r="AA319" i="2" s="1"/>
  <c r="BH274" i="2"/>
  <c r="BH289" i="2" s="1"/>
  <c r="BH304" i="2" s="1"/>
  <c r="AO274" i="2"/>
  <c r="AO289" i="2" s="1"/>
  <c r="AO304" i="2" s="1"/>
  <c r="CI259" i="2"/>
  <c r="CI319" i="2" s="1"/>
  <c r="T111" i="2"/>
  <c r="T171" i="2" s="1"/>
  <c r="AE111" i="2"/>
  <c r="BS259" i="2"/>
  <c r="BS304" i="2" s="1"/>
  <c r="DC274" i="2"/>
  <c r="DC289" i="2" s="1"/>
  <c r="DC319" i="2" s="1"/>
  <c r="DO274" i="2"/>
  <c r="DO289" i="2" s="1"/>
  <c r="DO304" i="2" s="1"/>
  <c r="BJ259" i="2"/>
  <c r="BJ304" i="2" s="1"/>
  <c r="CX259" i="2"/>
  <c r="CX319" i="2" s="1"/>
  <c r="DF259" i="2"/>
  <c r="DF319" i="2" s="1"/>
  <c r="BE259" i="2"/>
  <c r="BE304" i="2" s="1"/>
  <c r="AS274" i="2"/>
  <c r="AS289" i="2" s="1"/>
  <c r="AS319" i="2" s="1"/>
  <c r="AR274" i="2"/>
  <c r="AR289" i="2" s="1"/>
  <c r="AR304" i="2" s="1"/>
  <c r="BG274" i="2"/>
  <c r="BG289" i="2" s="1"/>
  <c r="BG319" i="2" s="1"/>
  <c r="BB274" i="2"/>
  <c r="BB289" i="2" s="1"/>
  <c r="BB304" i="2" s="1"/>
  <c r="DG274" i="2"/>
  <c r="DG289" i="2" s="1"/>
  <c r="DG304" i="2" s="1"/>
  <c r="AF274" i="2"/>
  <c r="AF289" i="2" s="1"/>
  <c r="AF304" i="2" s="1"/>
  <c r="CW259" i="2"/>
  <c r="CW304" i="2" s="1"/>
  <c r="CL259" i="2"/>
  <c r="CL304" i="2" s="1"/>
  <c r="CH274" i="2"/>
  <c r="CH289" i="2" s="1"/>
  <c r="CH304" i="2" s="1"/>
  <c r="DP274" i="2"/>
  <c r="DP289" i="2" s="1"/>
  <c r="DP304" i="2" s="1"/>
  <c r="CJ274" i="2"/>
  <c r="CJ289" i="2" s="1"/>
  <c r="CJ304" i="2" s="1"/>
  <c r="DQ274" i="2"/>
  <c r="DQ289" i="2" s="1"/>
  <c r="DQ319" i="2" s="1"/>
  <c r="AX274" i="2"/>
  <c r="AX289" i="2" s="1"/>
  <c r="AX304" i="2" s="1"/>
  <c r="CC259" i="2"/>
  <c r="CC304" i="2" s="1"/>
  <c r="BY274" i="2"/>
  <c r="BY289" i="2" s="1"/>
  <c r="BY304" i="2" s="1"/>
  <c r="AL274" i="2"/>
  <c r="AL289" i="2" s="1"/>
  <c r="AL304" i="2" s="1"/>
  <c r="BP259" i="2"/>
  <c r="BP319" i="2" s="1"/>
  <c r="CU274" i="2"/>
  <c r="CU289" i="2" s="1"/>
  <c r="CU304" i="2" s="1"/>
  <c r="AB111" i="2"/>
  <c r="BV259" i="2"/>
  <c r="BV304" i="2" s="1"/>
  <c r="BQ274" i="2"/>
  <c r="BQ289" i="2" s="1"/>
  <c r="BQ319" i="2" s="1"/>
  <c r="U274" i="2"/>
  <c r="U289" i="2" s="1"/>
  <c r="U304" i="2" s="1"/>
  <c r="W274" i="2"/>
  <c r="W289" i="2" s="1"/>
  <c r="W319" i="2" s="1"/>
  <c r="BT274" i="2"/>
  <c r="BT289" i="2" s="1"/>
  <c r="BT304" i="2" s="1"/>
  <c r="DL259" i="2"/>
  <c r="DL319" i="2" s="1"/>
  <c r="X111" i="2"/>
  <c r="CN259" i="2"/>
  <c r="CN319" i="2" s="1"/>
  <c r="AM274" i="2"/>
  <c r="AM289" i="2" s="1"/>
  <c r="AM304" i="2" s="1"/>
  <c r="DI274" i="2"/>
  <c r="DI289" i="2" s="1"/>
  <c r="DI304" i="2" s="1"/>
  <c r="U111" i="2"/>
  <c r="U171" i="2" s="1"/>
  <c r="AC111" i="2"/>
  <c r="X274" i="2"/>
  <c r="X289" i="2" s="1"/>
  <c r="X319" i="2" s="1"/>
  <c r="BU274" i="2"/>
  <c r="BU289" i="2" s="1"/>
  <c r="BU304" i="2" s="1"/>
  <c r="W82" i="2"/>
  <c r="W142" i="2"/>
  <c r="W187" i="2"/>
  <c r="AC68" i="2"/>
  <c r="AR68" i="2" s="1"/>
  <c r="BV248" i="2"/>
  <c r="DO248" i="2"/>
  <c r="AR248" i="2"/>
  <c r="CZ248" i="2"/>
  <c r="AC248" i="2"/>
  <c r="CK248" i="2"/>
  <c r="BG248" i="2"/>
  <c r="AB68" i="2"/>
  <c r="AB248" i="2"/>
  <c r="BF248" i="2"/>
  <c r="CJ248" i="2"/>
  <c r="DN248" i="2"/>
  <c r="BU248" i="2"/>
  <c r="AQ248" i="2"/>
  <c r="CY248" i="2"/>
  <c r="BG216" i="2"/>
  <c r="CZ216" i="2"/>
  <c r="AC216" i="2"/>
  <c r="AR216" i="2"/>
  <c r="BV216" i="2"/>
  <c r="CK216" i="2"/>
  <c r="DO216" i="2"/>
  <c r="AC201" i="2"/>
  <c r="CS304" i="2"/>
  <c r="CS319" i="2"/>
  <c r="AU230" i="2"/>
  <c r="AU260" i="2" s="1"/>
  <c r="AF230" i="2"/>
  <c r="AF260" i="2" s="1"/>
  <c r="DC230" i="2"/>
  <c r="DC260" i="2" s="1"/>
  <c r="BY230" i="2"/>
  <c r="BY260" i="2" s="1"/>
  <c r="CN230" i="2"/>
  <c r="CN275" i="2" s="1"/>
  <c r="CN290" i="2" s="1"/>
  <c r="BJ230" i="2"/>
  <c r="BJ260" i="2" s="1"/>
  <c r="DR230" i="2"/>
  <c r="DR260" i="2" s="1"/>
  <c r="AX216" i="2"/>
  <c r="T216" i="2"/>
  <c r="CQ216" i="2"/>
  <c r="DF216" i="2"/>
  <c r="AI216" i="2"/>
  <c r="CB216" i="2"/>
  <c r="T201" i="2"/>
  <c r="BM216" i="2"/>
  <c r="AB82" i="2"/>
  <c r="AB187" i="2"/>
  <c r="T97" i="2"/>
  <c r="T127" i="2"/>
  <c r="T52" i="2"/>
  <c r="AH367" i="2"/>
  <c r="S383" i="2"/>
  <c r="S398" i="2" s="1"/>
  <c r="S413" i="2" s="1"/>
  <c r="S429" i="2" s="1"/>
  <c r="S445" i="2" s="1"/>
  <c r="AL67" i="2"/>
  <c r="CP214" i="2"/>
  <c r="CP229" i="2" s="1"/>
  <c r="CP244" i="2" s="1"/>
  <c r="CP259" i="2" s="1"/>
  <c r="CP274" i="2" s="1"/>
  <c r="CP289" i="2" s="1"/>
  <c r="CP304" i="2" s="1"/>
  <c r="CP319" i="2" s="1"/>
  <c r="CP334" i="2" s="1"/>
  <c r="BL229" i="2"/>
  <c r="BL244" i="2" s="1"/>
  <c r="BL259" i="2" s="1"/>
  <c r="BL274" i="2" s="1"/>
  <c r="BL289" i="2" s="1"/>
  <c r="BL304" i="2" s="1"/>
  <c r="BL319" i="2" s="1"/>
  <c r="BL334" i="2" s="1"/>
  <c r="BI304" i="2"/>
  <c r="BI319" i="2"/>
  <c r="AA82" i="2"/>
  <c r="AA187" i="2"/>
  <c r="V304" i="2"/>
  <c r="V319" i="2"/>
  <c r="BD230" i="2"/>
  <c r="BD260" i="2" s="1"/>
  <c r="CH230" i="2"/>
  <c r="CH275" i="2" s="1"/>
  <c r="CH290" i="2" s="1"/>
  <c r="Z230" i="2"/>
  <c r="Z275" i="2" s="1"/>
  <c r="Z290" i="2" s="1"/>
  <c r="DL230" i="2"/>
  <c r="DL260" i="2" s="1"/>
  <c r="AO230" i="2"/>
  <c r="AO260" i="2" s="1"/>
  <c r="BS230" i="2"/>
  <c r="BS260" i="2" s="1"/>
  <c r="CW230" i="2"/>
  <c r="CW260" i="2" s="1"/>
  <c r="AD82" i="2"/>
  <c r="AD187" i="2"/>
  <c r="X68" i="2"/>
  <c r="AM68" i="2" s="1"/>
  <c r="X248" i="2"/>
  <c r="AM248" i="2"/>
  <c r="DJ248" i="2"/>
  <c r="CU248" i="2"/>
  <c r="CF248" i="2"/>
  <c r="BQ248" i="2"/>
  <c r="BB248" i="2"/>
  <c r="AF68" i="2"/>
  <c r="AU68" i="2" s="1"/>
  <c r="DC248" i="2"/>
  <c r="BJ248" i="2"/>
  <c r="BY248" i="2"/>
  <c r="DR248" i="2"/>
  <c r="CN248" i="2"/>
  <c r="AF248" i="2"/>
  <c r="AU248" i="2"/>
  <c r="CD304" i="2"/>
  <c r="CD319" i="2"/>
  <c r="Y111" i="2"/>
  <c r="CM304" i="2"/>
  <c r="CM319" i="2"/>
  <c r="AW366" i="2"/>
  <c r="AH382" i="2"/>
  <c r="AH397" i="2" s="1"/>
  <c r="AH412" i="2" s="1"/>
  <c r="AM8" i="2"/>
  <c r="X97" i="2"/>
  <c r="X127" i="2"/>
  <c r="X52" i="2"/>
  <c r="W97" i="2"/>
  <c r="W127" i="2"/>
  <c r="W52" i="2"/>
  <c r="AF111" i="2"/>
  <c r="B44" i="1"/>
  <c r="BO21" i="1"/>
  <c r="DN259" i="2"/>
  <c r="AX230" i="2"/>
  <c r="AX275" i="2" s="1"/>
  <c r="AX290" i="2" s="1"/>
  <c r="AI230" i="2"/>
  <c r="AI260" i="2" s="1"/>
  <c r="DF230" i="2"/>
  <c r="DF260" i="2" s="1"/>
  <c r="BM230" i="2"/>
  <c r="BM260" i="2" s="1"/>
  <c r="CB230" i="2"/>
  <c r="CB260" i="2" s="1"/>
  <c r="CQ230" i="2"/>
  <c r="CQ275" i="2" s="1"/>
  <c r="CQ290" i="2" s="1"/>
  <c r="T230" i="2"/>
  <c r="T260" i="2" s="1"/>
  <c r="S143" i="2"/>
  <c r="AJ128" i="2"/>
  <c r="Y68" i="2"/>
  <c r="AN68" i="2" s="1"/>
  <c r="DK248" i="2"/>
  <c r="CG248" i="2"/>
  <c r="BR248" i="2"/>
  <c r="AN248" i="2"/>
  <c r="Y248" i="2"/>
  <c r="CV248" i="2"/>
  <c r="BC248" i="2"/>
  <c r="AE68" i="2"/>
  <c r="AE248" i="2"/>
  <c r="DB248" i="2"/>
  <c r="AT248" i="2"/>
  <c r="BX248" i="2"/>
  <c r="CM248" i="2"/>
  <c r="BI248" i="2"/>
  <c r="DQ248" i="2"/>
  <c r="BU216" i="2"/>
  <c r="BF216" i="2"/>
  <c r="AQ216" i="2"/>
  <c r="CJ216" i="2"/>
  <c r="CY216" i="2"/>
  <c r="AB201" i="2"/>
  <c r="DN216" i="2"/>
  <c r="AB216" i="2"/>
  <c r="BC216" i="2"/>
  <c r="BR216" i="2"/>
  <c r="AN216" i="2"/>
  <c r="Y216" i="2"/>
  <c r="DK216" i="2"/>
  <c r="CV216" i="2"/>
  <c r="CG216" i="2"/>
  <c r="Y201" i="2"/>
  <c r="AE82" i="2"/>
  <c r="AE187" i="2"/>
  <c r="W230" i="2"/>
  <c r="W275" i="2" s="1"/>
  <c r="W290" i="2" s="1"/>
  <c r="CT230" i="2"/>
  <c r="CT260" i="2" s="1"/>
  <c r="BP230" i="2"/>
  <c r="BP260" i="2" s="1"/>
  <c r="AL230" i="2"/>
  <c r="AL275" i="2" s="1"/>
  <c r="AL290" i="2" s="1"/>
  <c r="CE230" i="2"/>
  <c r="CE275" i="2" s="1"/>
  <c r="CE290" i="2" s="1"/>
  <c r="BA230" i="2"/>
  <c r="BA260" i="2" s="1"/>
  <c r="DI230" i="2"/>
  <c r="DI275" i="2" s="1"/>
  <c r="DI290" i="2" s="1"/>
  <c r="CD216" i="2"/>
  <c r="BO216" i="2"/>
  <c r="V216" i="2"/>
  <c r="AZ216" i="2"/>
  <c r="AK216" i="2"/>
  <c r="DH216" i="2"/>
  <c r="CS216" i="2"/>
  <c r="V201" i="2"/>
  <c r="AJ259" i="2"/>
  <c r="AK8" i="2"/>
  <c r="AC274" i="2"/>
  <c r="AC289" i="2" s="1"/>
  <c r="AC304" i="2" s="1"/>
  <c r="AQ67" i="2"/>
  <c r="AB52" i="2"/>
  <c r="AB97" i="2"/>
  <c r="Z97" i="2"/>
  <c r="Z52" i="2"/>
  <c r="W111" i="2"/>
  <c r="W171" i="2" s="1"/>
  <c r="CF216" i="2"/>
  <c r="DJ216" i="2"/>
  <c r="CU216" i="2"/>
  <c r="X201" i="2"/>
  <c r="X216" i="2"/>
  <c r="AM216" i="2"/>
  <c r="BQ216" i="2"/>
  <c r="BB216" i="2"/>
  <c r="CQ304" i="2"/>
  <c r="CQ319" i="2"/>
  <c r="T82" i="2"/>
  <c r="T187" i="2"/>
  <c r="T142" i="2"/>
  <c r="AJ8" i="2"/>
  <c r="AN8" i="2"/>
  <c r="Y97" i="2"/>
  <c r="Y52" i="2"/>
  <c r="AA97" i="2"/>
  <c r="AA52" i="2"/>
  <c r="DJ274" i="2"/>
  <c r="DJ289" i="2" s="1"/>
  <c r="DJ304" i="2" s="1"/>
  <c r="AI259" i="2"/>
  <c r="AT304" i="2"/>
  <c r="AT319" i="2"/>
  <c r="Z68" i="2"/>
  <c r="AO68" i="2" s="1"/>
  <c r="AO248" i="2"/>
  <c r="DL248" i="2"/>
  <c r="Z248" i="2"/>
  <c r="BS248" i="2"/>
  <c r="BD248" i="2"/>
  <c r="CW248" i="2"/>
  <c r="CH248" i="2"/>
  <c r="DA304" i="2"/>
  <c r="DA319" i="2"/>
  <c r="BJ216" i="2"/>
  <c r="BY216" i="2"/>
  <c r="AF216" i="2"/>
  <c r="DR216" i="2"/>
  <c r="CN216" i="2"/>
  <c r="DC216" i="2"/>
  <c r="AU216" i="2"/>
  <c r="AF201" i="2"/>
  <c r="CB274" i="2"/>
  <c r="CB289" i="2" s="1"/>
  <c r="CB319" i="2" s="1"/>
  <c r="AH8" i="2"/>
  <c r="AL8" i="2"/>
  <c r="AC52" i="2"/>
  <c r="AC97" i="2"/>
  <c r="V127" i="2"/>
  <c r="V52" i="2"/>
  <c r="V97" i="2"/>
  <c r="AC82" i="2"/>
  <c r="AC187" i="2"/>
  <c r="Y230" i="2"/>
  <c r="Y275" i="2" s="1"/>
  <c r="Y290" i="2" s="1"/>
  <c r="DK230" i="2"/>
  <c r="DK260" i="2" s="1"/>
  <c r="BC230" i="2"/>
  <c r="BC260" i="2" s="1"/>
  <c r="AN230" i="2"/>
  <c r="AN260" i="2" s="1"/>
  <c r="CV230" i="2"/>
  <c r="CV260" i="2" s="1"/>
  <c r="CG230" i="2"/>
  <c r="CG275" i="2" s="1"/>
  <c r="CG290" i="2" s="1"/>
  <c r="BR230" i="2"/>
  <c r="BR260" i="2" s="1"/>
  <c r="DE214" i="2"/>
  <c r="DE229" i="2" s="1"/>
  <c r="DE244" i="2" s="1"/>
  <c r="DE259" i="2" s="1"/>
  <c r="DE274" i="2" s="1"/>
  <c r="DE289" i="2" s="1"/>
  <c r="DE304" i="2" s="1"/>
  <c r="DE319" i="2" s="1"/>
  <c r="DE334" i="2" s="1"/>
  <c r="CA229" i="2"/>
  <c r="CA244" i="2" s="1"/>
  <c r="CA259" i="2" s="1"/>
  <c r="CA274" i="2" s="1"/>
  <c r="CA289" i="2" s="1"/>
  <c r="CA304" i="2" s="1"/>
  <c r="CA319" i="2" s="1"/>
  <c r="CA334" i="2" s="1"/>
  <c r="AO319" i="2"/>
  <c r="Z111" i="2"/>
  <c r="DI216" i="2"/>
  <c r="W216" i="2"/>
  <c r="W201" i="2"/>
  <c r="BP216" i="2"/>
  <c r="BA216" i="2"/>
  <c r="CE216" i="2"/>
  <c r="CT216" i="2"/>
  <c r="AL216" i="2"/>
  <c r="CM230" i="2"/>
  <c r="CM260" i="2" s="1"/>
  <c r="DQ230" i="2"/>
  <c r="DQ260" i="2" s="1"/>
  <c r="DB230" i="2"/>
  <c r="DB260" i="2" s="1"/>
  <c r="AT230" i="2"/>
  <c r="AT260" i="2" s="1"/>
  <c r="BX230" i="2"/>
  <c r="BX275" i="2" s="1"/>
  <c r="BX290" i="2" s="1"/>
  <c r="BI230" i="2"/>
  <c r="BI260" i="2" s="1"/>
  <c r="AE230" i="2"/>
  <c r="AE275" i="2" s="1"/>
  <c r="AE290" i="2" s="1"/>
  <c r="BW230" i="2"/>
  <c r="BW260" i="2" s="1"/>
  <c r="BH230" i="2"/>
  <c r="BH275" i="2" s="1"/>
  <c r="BH290" i="2" s="1"/>
  <c r="AS230" i="2"/>
  <c r="AS275" i="2" s="1"/>
  <c r="AS290" i="2" s="1"/>
  <c r="DA230" i="2"/>
  <c r="DA260" i="2" s="1"/>
  <c r="DP230" i="2"/>
  <c r="DP275" i="2" s="1"/>
  <c r="DP290" i="2" s="1"/>
  <c r="AD230" i="2"/>
  <c r="AD260" i="2" s="1"/>
  <c r="CL230" i="2"/>
  <c r="CL275" i="2" s="1"/>
  <c r="CL290" i="2" s="1"/>
  <c r="AD68" i="2"/>
  <c r="AS68" i="2" s="1"/>
  <c r="CL248" i="2"/>
  <c r="BH248" i="2"/>
  <c r="DP248" i="2"/>
  <c r="BW248" i="2"/>
  <c r="AD248" i="2"/>
  <c r="AS248" i="2"/>
  <c r="DA248" i="2"/>
  <c r="DR259" i="2"/>
  <c r="AE274" i="2"/>
  <c r="AE289" i="2" s="1"/>
  <c r="AE319" i="2" s="1"/>
  <c r="CX230" i="2"/>
  <c r="CX260" i="2" s="1"/>
  <c r="AA230" i="2"/>
  <c r="AA260" i="2" s="1"/>
  <c r="BT230" i="2"/>
  <c r="BT275" i="2" s="1"/>
  <c r="BT290" i="2" s="1"/>
  <c r="DM230" i="2"/>
  <c r="DM260" i="2" s="1"/>
  <c r="BE230" i="2"/>
  <c r="BE275" i="2" s="1"/>
  <c r="BE290" i="2" s="1"/>
  <c r="CI230" i="2"/>
  <c r="CI275" i="2" s="1"/>
  <c r="CI290" i="2" s="1"/>
  <c r="AP230" i="2"/>
  <c r="AP275" i="2" s="1"/>
  <c r="AP290" i="2" s="1"/>
  <c r="DH230" i="2"/>
  <c r="DH260" i="2" s="1"/>
  <c r="CD230" i="2"/>
  <c r="CD260" i="2" s="1"/>
  <c r="CS230" i="2"/>
  <c r="CS260" i="2" s="1"/>
  <c r="BO230" i="2"/>
  <c r="BO275" i="2" s="1"/>
  <c r="BO290" i="2" s="1"/>
  <c r="V230" i="2"/>
  <c r="V260" i="2" s="1"/>
  <c r="AK230" i="2"/>
  <c r="AK275" i="2" s="1"/>
  <c r="AK290" i="2" s="1"/>
  <c r="AZ230" i="2"/>
  <c r="AZ260" i="2" s="1"/>
  <c r="AD304" i="2"/>
  <c r="AD319" i="2"/>
  <c r="AB274" i="2"/>
  <c r="AB289" i="2" s="1"/>
  <c r="AB304" i="2" s="1"/>
  <c r="AG126" i="2"/>
  <c r="U230" i="2"/>
  <c r="U275" i="2" s="1"/>
  <c r="U290" i="2" s="1"/>
  <c r="CC230" i="2"/>
  <c r="CC275" i="2" s="1"/>
  <c r="CC290" i="2" s="1"/>
  <c r="DG230" i="2"/>
  <c r="DG260" i="2" s="1"/>
  <c r="BN230" i="2"/>
  <c r="BN275" i="2" s="1"/>
  <c r="BN290" i="2" s="1"/>
  <c r="CR230" i="2"/>
  <c r="CR260" i="2" s="1"/>
  <c r="AJ230" i="2"/>
  <c r="AJ260" i="2" s="1"/>
  <c r="AY230" i="2"/>
  <c r="AY260" i="2" s="1"/>
  <c r="AQ259" i="2"/>
  <c r="CK259" i="2"/>
  <c r="BB230" i="2"/>
  <c r="BB275" i="2" s="1"/>
  <c r="BB290" i="2" s="1"/>
  <c r="X230" i="2"/>
  <c r="X275" i="2" s="1"/>
  <c r="X290" i="2" s="1"/>
  <c r="CF230" i="2"/>
  <c r="CF275" i="2" s="1"/>
  <c r="CF290" i="2" s="1"/>
  <c r="BQ230" i="2"/>
  <c r="BQ260" i="2" s="1"/>
  <c r="CU230" i="2"/>
  <c r="CU260" i="2" s="1"/>
  <c r="AM230" i="2"/>
  <c r="AM275" i="2" s="1"/>
  <c r="AM290" i="2" s="1"/>
  <c r="DJ230" i="2"/>
  <c r="DJ275" i="2" s="1"/>
  <c r="DJ290" i="2" s="1"/>
  <c r="AF38" i="2"/>
  <c r="V38" i="2"/>
  <c r="AE38" i="2"/>
  <c r="Z38" i="2"/>
  <c r="AD38" i="2"/>
  <c r="Y38" i="2"/>
  <c r="X38" i="2"/>
  <c r="T38" i="2"/>
  <c r="W38" i="2"/>
  <c r="AC38" i="2"/>
  <c r="AA38" i="2"/>
  <c r="AB38" i="2"/>
  <c r="U38" i="2"/>
  <c r="W68" i="2"/>
  <c r="AL68" i="2" s="1"/>
  <c r="BP248" i="2"/>
  <c r="AL248" i="2"/>
  <c r="CE248" i="2"/>
  <c r="BA248" i="2"/>
  <c r="CT248" i="2"/>
  <c r="DI248" i="2"/>
  <c r="W248" i="2"/>
  <c r="AD111" i="2"/>
  <c r="AC230" i="2"/>
  <c r="AC260" i="2" s="1"/>
  <c r="AR230" i="2"/>
  <c r="AR260" i="2" s="1"/>
  <c r="CK230" i="2"/>
  <c r="CK260" i="2" s="1"/>
  <c r="CZ230" i="2"/>
  <c r="CZ260" i="2" s="1"/>
  <c r="BV230" i="2"/>
  <c r="BV275" i="2" s="1"/>
  <c r="BV290" i="2" s="1"/>
  <c r="BG230" i="2"/>
  <c r="BG260" i="2" s="1"/>
  <c r="DO230" i="2"/>
  <c r="DO260" i="2" s="1"/>
  <c r="AP259" i="2"/>
  <c r="AW216" i="2"/>
  <c r="S231" i="2"/>
  <c r="S246" i="2" s="1"/>
  <c r="S261" i="2" s="1"/>
  <c r="S276" i="2" s="1"/>
  <c r="S291" i="2" s="1"/>
  <c r="S306" i="2" s="1"/>
  <c r="S321" i="2" s="1"/>
  <c r="S336" i="2" s="1"/>
  <c r="S352" i="2" s="1"/>
  <c r="S368" i="2" s="1"/>
  <c r="AH216" i="2"/>
  <c r="AH231" i="2" s="1"/>
  <c r="AH246" i="2" s="1"/>
  <c r="AH261" i="2" s="1"/>
  <c r="AH276" i="2" s="1"/>
  <c r="AH291" i="2" s="1"/>
  <c r="AH306" i="2" s="1"/>
  <c r="AH321" i="2" s="1"/>
  <c r="AH336" i="2" s="1"/>
  <c r="AI67" i="2"/>
  <c r="BD259" i="2"/>
  <c r="B84" i="1"/>
  <c r="B104" i="1" s="1"/>
  <c r="B63" i="1"/>
  <c r="AD43" i="1"/>
  <c r="AD63" i="1" s="1"/>
  <c r="AD52" i="2"/>
  <c r="AD97" i="2"/>
  <c r="AF97" i="2"/>
  <c r="AF52" i="2"/>
  <c r="CT274" i="2"/>
  <c r="CT289" i="2" s="1"/>
  <c r="CT304" i="2" s="1"/>
  <c r="CV259" i="2"/>
  <c r="B43" i="2"/>
  <c r="B25" i="1"/>
  <c r="AR67" i="2"/>
  <c r="Y82" i="2"/>
  <c r="Y187" i="2"/>
  <c r="CI304" i="2"/>
  <c r="V68" i="2"/>
  <c r="BO248" i="2"/>
  <c r="CS248" i="2"/>
  <c r="V248" i="2"/>
  <c r="DH248" i="2"/>
  <c r="AZ248" i="2"/>
  <c r="AK248" i="2"/>
  <c r="CD248" i="2"/>
  <c r="CG274" i="2"/>
  <c r="CG289" i="2" s="1"/>
  <c r="CG304" i="2" s="1"/>
  <c r="BF274" i="2"/>
  <c r="BF289" i="2" s="1"/>
  <c r="BF304" i="2" s="1"/>
  <c r="BM274" i="2"/>
  <c r="BM289" i="2" s="1"/>
  <c r="BM304" i="2" s="1"/>
  <c r="BN259" i="2"/>
  <c r="BC274" i="2"/>
  <c r="BC289" i="2" s="1"/>
  <c r="BC304" i="2" s="1"/>
  <c r="X82" i="2"/>
  <c r="X142" i="2"/>
  <c r="X187" i="2"/>
  <c r="AT67" i="2"/>
  <c r="AQ230" i="2"/>
  <c r="AQ260" i="2" s="1"/>
  <c r="BU230" i="2"/>
  <c r="BU260" i="2" s="1"/>
  <c r="BF230" i="2"/>
  <c r="BF260" i="2" s="1"/>
  <c r="DN230" i="2"/>
  <c r="DN260" i="2" s="1"/>
  <c r="CJ230" i="2"/>
  <c r="CJ275" i="2" s="1"/>
  <c r="CJ290" i="2" s="1"/>
  <c r="AB230" i="2"/>
  <c r="AB260" i="2" s="1"/>
  <c r="CY230" i="2"/>
  <c r="CY260" i="2" s="1"/>
  <c r="U82" i="2"/>
  <c r="U187" i="2"/>
  <c r="U142" i="2"/>
  <c r="BR259" i="2"/>
  <c r="AF10" i="2"/>
  <c r="AE10" i="2"/>
  <c r="Z10" i="2"/>
  <c r="W10" i="2"/>
  <c r="T10" i="2"/>
  <c r="U10" i="2"/>
  <c r="X10" i="2"/>
  <c r="S11" i="2"/>
  <c r="AA10" i="2"/>
  <c r="AB10" i="2"/>
  <c r="AC10" i="2"/>
  <c r="V10" i="2"/>
  <c r="AD10" i="2"/>
  <c r="Y10" i="2"/>
  <c r="CY274" i="2"/>
  <c r="CY289" i="2" s="1"/>
  <c r="CY304" i="2" s="1"/>
  <c r="AE52" i="2"/>
  <c r="AE97" i="2"/>
  <c r="Z274" i="2"/>
  <c r="Z289" i="2" s="1"/>
  <c r="Z304" i="2" s="1"/>
  <c r="AA68" i="2"/>
  <c r="AP68" i="2" s="1"/>
  <c r="AP248" i="2"/>
  <c r="AA248" i="2"/>
  <c r="DM248" i="2"/>
  <c r="CI248" i="2"/>
  <c r="BE248" i="2"/>
  <c r="CX248" i="2"/>
  <c r="BT248" i="2"/>
  <c r="AA216" i="2"/>
  <c r="AA201" i="2"/>
  <c r="CX216" i="2"/>
  <c r="AP216" i="2"/>
  <c r="CI216" i="2"/>
  <c r="BT216" i="2"/>
  <c r="BE216" i="2"/>
  <c r="DM216" i="2"/>
  <c r="V82" i="2"/>
  <c r="V187" i="2"/>
  <c r="V142" i="2"/>
  <c r="CR216" i="2"/>
  <c r="BN216" i="2"/>
  <c r="U216" i="2"/>
  <c r="U201" i="2"/>
  <c r="AY216" i="2"/>
  <c r="DG216" i="2"/>
  <c r="AJ216" i="2"/>
  <c r="CC216" i="2"/>
  <c r="CM216" i="2"/>
  <c r="DB216" i="2"/>
  <c r="BI216" i="2"/>
  <c r="DQ216" i="2"/>
  <c r="AE201" i="2"/>
  <c r="AT216" i="2"/>
  <c r="BX216" i="2"/>
  <c r="AE216" i="2"/>
  <c r="DK274" i="2"/>
  <c r="DK289" i="2" s="1"/>
  <c r="DK304" i="2" s="1"/>
  <c r="U68" i="2"/>
  <c r="AJ68" i="2" s="1"/>
  <c r="AJ248" i="2"/>
  <c r="BN248" i="2"/>
  <c r="CC248" i="2"/>
  <c r="CR248" i="2"/>
  <c r="DG248" i="2"/>
  <c r="AY248" i="2"/>
  <c r="U248" i="2"/>
  <c r="Z82" i="2"/>
  <c r="Z187" i="2"/>
  <c r="BS216" i="2"/>
  <c r="Z201" i="2"/>
  <c r="CH216" i="2"/>
  <c r="BD216" i="2"/>
  <c r="Z216" i="2"/>
  <c r="AO216" i="2"/>
  <c r="CW216" i="2"/>
  <c r="DL216" i="2"/>
  <c r="DP216" i="2"/>
  <c r="CL216" i="2"/>
  <c r="AD216" i="2"/>
  <c r="AS216" i="2"/>
  <c r="BW216" i="2"/>
  <c r="BH216" i="2"/>
  <c r="DA216" i="2"/>
  <c r="AD201" i="2"/>
  <c r="AF82" i="2"/>
  <c r="AF187" i="2"/>
  <c r="Y304" i="2"/>
  <c r="AS67" i="2"/>
  <c r="AD24" i="2"/>
  <c r="AF24" i="2"/>
  <c r="AE24" i="2"/>
  <c r="AC24" i="2"/>
  <c r="S25" i="2"/>
  <c r="Y24" i="2"/>
  <c r="W24" i="2"/>
  <c r="S54" i="2"/>
  <c r="S69" i="2" s="1"/>
  <c r="S84" i="2" s="1"/>
  <c r="S99" i="2" s="1"/>
  <c r="S114" i="2" s="1"/>
  <c r="S129" i="2" s="1"/>
  <c r="V24" i="2"/>
  <c r="S39" i="2"/>
  <c r="U24" i="2"/>
  <c r="AB24" i="2"/>
  <c r="B28" i="2"/>
  <c r="Z24" i="2"/>
  <c r="T24" i="2"/>
  <c r="AA24" i="2"/>
  <c r="X24" i="2"/>
  <c r="T68" i="2"/>
  <c r="AI68" i="2" s="1"/>
  <c r="CB248" i="2"/>
  <c r="DF248" i="2"/>
  <c r="AI248" i="2"/>
  <c r="T248" i="2"/>
  <c r="AX248" i="2"/>
  <c r="BM248" i="2"/>
  <c r="CQ248" i="2"/>
  <c r="AJ142" i="2"/>
  <c r="S157" i="2"/>
  <c r="S172" i="2" s="1"/>
  <c r="S187" i="2" s="1"/>
  <c r="S202" i="2" s="1"/>
  <c r="S217" i="2" s="1"/>
  <c r="AJ67" i="2"/>
  <c r="AK67" i="2"/>
  <c r="AG141" i="2"/>
  <c r="AA111" i="2"/>
  <c r="AI8" i="2"/>
  <c r="U52" i="2"/>
  <c r="U97" i="2"/>
  <c r="U127" i="2"/>
  <c r="AW230" i="2"/>
  <c r="AW245" i="2" s="1"/>
  <c r="AW260" i="2" s="1"/>
  <c r="AW275" i="2" s="1"/>
  <c r="AW290" i="2" s="1"/>
  <c r="AW305" i="2" s="1"/>
  <c r="AW320" i="2" s="1"/>
  <c r="AW335" i="2" s="1"/>
  <c r="CA215" i="2"/>
  <c r="BL215" i="2"/>
  <c r="DC304" i="2" l="1"/>
  <c r="DM304" i="2"/>
  <c r="T319" i="2"/>
  <c r="T382" i="2" s="1"/>
  <c r="CU319" i="2"/>
  <c r="AK319" i="2"/>
  <c r="AK397" i="2" s="1"/>
  <c r="AN319" i="2"/>
  <c r="AN334" i="2" s="1"/>
  <c r="BH319" i="2"/>
  <c r="BO304" i="2"/>
  <c r="BO366" i="2" s="1"/>
  <c r="AO275" i="2"/>
  <c r="AO290" i="2" s="1"/>
  <c r="BA319" i="2"/>
  <c r="BA382" i="2" s="1"/>
  <c r="AF275" i="2"/>
  <c r="AF290" i="2" s="1"/>
  <c r="BV319" i="2"/>
  <c r="BV334" i="2" s="1"/>
  <c r="DC275" i="2"/>
  <c r="DC290" i="2" s="1"/>
  <c r="DC320" i="2" s="1"/>
  <c r="AA112" i="2"/>
  <c r="DH319" i="2"/>
  <c r="DH366" i="2" s="1"/>
  <c r="CW319" i="2"/>
  <c r="CW334" i="2" s="1"/>
  <c r="AY319" i="2"/>
  <c r="AY397" i="2" s="1"/>
  <c r="CQ260" i="2"/>
  <c r="CQ305" i="2" s="1"/>
  <c r="AJ275" i="2"/>
  <c r="AJ290" i="2" s="1"/>
  <c r="AJ305" i="2" s="1"/>
  <c r="AZ304" i="2"/>
  <c r="AZ382" i="2" s="1"/>
  <c r="BW304" i="2"/>
  <c r="BW397" i="2" s="1"/>
  <c r="BW275" i="2"/>
  <c r="BW290" i="2" s="1"/>
  <c r="BW320" i="2" s="1"/>
  <c r="CE319" i="2"/>
  <c r="CE382" i="2" s="1"/>
  <c r="CF319" i="2"/>
  <c r="CF334" i="2" s="1"/>
  <c r="BT319" i="2"/>
  <c r="BT382" i="2" s="1"/>
  <c r="DK275" i="2"/>
  <c r="DK290" i="2" s="1"/>
  <c r="DK305" i="2" s="1"/>
  <c r="BP304" i="2"/>
  <c r="BP334" i="2" s="1"/>
  <c r="BS319" i="2"/>
  <c r="BS334" i="2" s="1"/>
  <c r="CR304" i="2"/>
  <c r="CR382" i="2" s="1"/>
  <c r="DB319" i="2"/>
  <c r="DB334" i="2" s="1"/>
  <c r="CN304" i="2"/>
  <c r="CN334" i="2" s="1"/>
  <c r="DP319" i="2"/>
  <c r="DP366" i="2" s="1"/>
  <c r="AR319" i="2"/>
  <c r="AR366" i="2" s="1"/>
  <c r="AU275" i="2"/>
  <c r="AU290" i="2" s="1"/>
  <c r="AU305" i="2" s="1"/>
  <c r="AS304" i="2"/>
  <c r="AS334" i="2" s="1"/>
  <c r="DL304" i="2"/>
  <c r="DL334" i="2" s="1"/>
  <c r="Z154" i="2" s="1"/>
  <c r="DQ304" i="2"/>
  <c r="DQ397" i="2" s="1"/>
  <c r="AA304" i="2"/>
  <c r="AA382" i="2" s="1"/>
  <c r="BB319" i="2"/>
  <c r="BB366" i="2" s="1"/>
  <c r="AU319" i="2"/>
  <c r="AU334" i="2" s="1"/>
  <c r="AZ275" i="2"/>
  <c r="AZ290" i="2" s="1"/>
  <c r="AZ305" i="2" s="1"/>
  <c r="CU275" i="2"/>
  <c r="CU290" i="2" s="1"/>
  <c r="CU320" i="2" s="1"/>
  <c r="CZ319" i="2"/>
  <c r="CZ334" i="2" s="1"/>
  <c r="DM275" i="2"/>
  <c r="DM290" i="2" s="1"/>
  <c r="DM320" i="2" s="1"/>
  <c r="DO319" i="2"/>
  <c r="DO334" i="2" s="1"/>
  <c r="AC154" i="2" s="1"/>
  <c r="Y382" i="2"/>
  <c r="BQ275" i="2"/>
  <c r="BQ290" i="2" s="1"/>
  <c r="BQ305" i="2" s="1"/>
  <c r="BC275" i="2"/>
  <c r="BC290" i="2" s="1"/>
  <c r="BC305" i="2" s="1"/>
  <c r="AQ275" i="2"/>
  <c r="AQ290" i="2" s="1"/>
  <c r="AQ320" i="2" s="1"/>
  <c r="BD275" i="2"/>
  <c r="BD290" i="2" s="1"/>
  <c r="BD305" i="2" s="1"/>
  <c r="CT275" i="2"/>
  <c r="CT290" i="2" s="1"/>
  <c r="CT320" i="2" s="1"/>
  <c r="X304" i="2"/>
  <c r="X382" i="2" s="1"/>
  <c r="AO382" i="2"/>
  <c r="DG319" i="2"/>
  <c r="DG397" i="2" s="1"/>
  <c r="BJ319" i="2"/>
  <c r="BJ334" i="2" s="1"/>
  <c r="BX319" i="2"/>
  <c r="BX382" i="2" s="1"/>
  <c r="BQ304" i="2"/>
  <c r="BQ382" i="2" s="1"/>
  <c r="CN260" i="2"/>
  <c r="CN305" i="2" s="1"/>
  <c r="CW275" i="2"/>
  <c r="CW290" i="2" s="1"/>
  <c r="CW320" i="2" s="1"/>
  <c r="BJ275" i="2"/>
  <c r="BJ290" i="2" s="1"/>
  <c r="BJ305" i="2" s="1"/>
  <c r="BE319" i="2"/>
  <c r="BE366" i="2" s="1"/>
  <c r="AM319" i="2"/>
  <c r="AM334" i="2" s="1"/>
  <c r="AA275" i="2"/>
  <c r="AA290" i="2" s="1"/>
  <c r="AA320" i="2" s="1"/>
  <c r="AE260" i="2"/>
  <c r="AE305" i="2" s="1"/>
  <c r="CS275" i="2"/>
  <c r="CS290" i="2" s="1"/>
  <c r="CS320" i="2" s="1"/>
  <c r="BG304" i="2"/>
  <c r="BG334" i="2" s="1"/>
  <c r="DA275" i="2"/>
  <c r="DA290" i="2" s="1"/>
  <c r="DA305" i="2" s="1"/>
  <c r="BY319" i="2"/>
  <c r="BY382" i="2" s="1"/>
  <c r="AF319" i="2"/>
  <c r="AF382" i="2" s="1"/>
  <c r="BO382" i="2"/>
  <c r="Z260" i="2"/>
  <c r="Z320" i="2" s="1"/>
  <c r="W304" i="2"/>
  <c r="W334" i="2" s="1"/>
  <c r="CC319" i="2"/>
  <c r="CC382" i="2" s="1"/>
  <c r="DI319" i="2"/>
  <c r="DI397" i="2" s="1"/>
  <c r="DO275" i="2"/>
  <c r="DO290" i="2" s="1"/>
  <c r="DO320" i="2" s="1"/>
  <c r="BR275" i="2"/>
  <c r="BR290" i="2" s="1"/>
  <c r="BR305" i="2" s="1"/>
  <c r="Y260" i="2"/>
  <c r="Y305" i="2" s="1"/>
  <c r="CX304" i="2"/>
  <c r="CX382" i="2" s="1"/>
  <c r="DL275" i="2"/>
  <c r="DL290" i="2" s="1"/>
  <c r="DL305" i="2" s="1"/>
  <c r="AX260" i="2"/>
  <c r="AX305" i="2" s="1"/>
  <c r="AP260" i="2"/>
  <c r="AP305" i="2" s="1"/>
  <c r="W260" i="2"/>
  <c r="W305" i="2" s="1"/>
  <c r="V112" i="2"/>
  <c r="V172" i="2" s="1"/>
  <c r="AX319" i="2"/>
  <c r="AX334" i="2" s="1"/>
  <c r="CX275" i="2"/>
  <c r="CX290" i="2" s="1"/>
  <c r="CX305" i="2" s="1"/>
  <c r="DF304" i="2"/>
  <c r="DF397" i="2" s="1"/>
  <c r="CF260" i="2"/>
  <c r="CF320" i="2" s="1"/>
  <c r="T275" i="2"/>
  <c r="T290" i="2" s="1"/>
  <c r="T320" i="2" s="1"/>
  <c r="U319" i="2"/>
  <c r="U382" i="2" s="1"/>
  <c r="AS260" i="2"/>
  <c r="AS320" i="2" s="1"/>
  <c r="CB275" i="2"/>
  <c r="CB290" i="2" s="1"/>
  <c r="CB305" i="2" s="1"/>
  <c r="AB275" i="2"/>
  <c r="AB290" i="2" s="1"/>
  <c r="AB305" i="2" s="1"/>
  <c r="DA382" i="2"/>
  <c r="W112" i="2"/>
  <c r="W172" i="2" s="1"/>
  <c r="CY275" i="2"/>
  <c r="CY290" i="2" s="1"/>
  <c r="CY320" i="2" s="1"/>
  <c r="BV382" i="2"/>
  <c r="CD275" i="2"/>
  <c r="CD290" i="2" s="1"/>
  <c r="CD305" i="2" s="1"/>
  <c r="AY275" i="2"/>
  <c r="AY290" i="2" s="1"/>
  <c r="AY305" i="2" s="1"/>
  <c r="AE112" i="2"/>
  <c r="U260" i="2"/>
  <c r="U305" i="2" s="1"/>
  <c r="BA275" i="2"/>
  <c r="BA290" i="2" s="1"/>
  <c r="BA305" i="2" s="1"/>
  <c r="CJ319" i="2"/>
  <c r="CJ366" i="2" s="1"/>
  <c r="CL319" i="2"/>
  <c r="CL366" i="2" s="1"/>
  <c r="AL319" i="2"/>
  <c r="AL382" i="2" s="1"/>
  <c r="CG260" i="2"/>
  <c r="CG320" i="2" s="1"/>
  <c r="CH319" i="2"/>
  <c r="CH382" i="2" s="1"/>
  <c r="U112" i="2"/>
  <c r="U172" i="2" s="1"/>
  <c r="AR275" i="2"/>
  <c r="AR290" i="2" s="1"/>
  <c r="AR320" i="2" s="1"/>
  <c r="V275" i="2"/>
  <c r="V290" i="2" s="1"/>
  <c r="V320" i="2" s="1"/>
  <c r="DH275" i="2"/>
  <c r="DH290" i="2" s="1"/>
  <c r="DH320" i="2" s="1"/>
  <c r="CQ382" i="2"/>
  <c r="CU382" i="2"/>
  <c r="BE260" i="2"/>
  <c r="BE320" i="2" s="1"/>
  <c r="AD112" i="2"/>
  <c r="AI275" i="2"/>
  <c r="AI290" i="2" s="1"/>
  <c r="AI305" i="2" s="1"/>
  <c r="AB112" i="2"/>
  <c r="BI382" i="2"/>
  <c r="BX260" i="2"/>
  <c r="BX305" i="2" s="1"/>
  <c r="BU319" i="2"/>
  <c r="BU382" i="2" s="1"/>
  <c r="AT275" i="2"/>
  <c r="AT290" i="2" s="1"/>
  <c r="AT305" i="2" s="1"/>
  <c r="BN260" i="2"/>
  <c r="BN320" i="2" s="1"/>
  <c r="V382" i="2"/>
  <c r="DI260" i="2"/>
  <c r="DI305" i="2" s="1"/>
  <c r="CS382" i="2"/>
  <c r="BB260" i="2"/>
  <c r="BB320" i="2" s="1"/>
  <c r="AM260" i="2"/>
  <c r="AM305" i="2" s="1"/>
  <c r="CM275" i="2"/>
  <c r="CM290" i="2" s="1"/>
  <c r="CM305" i="2" s="1"/>
  <c r="BH260" i="2"/>
  <c r="BH305" i="2" s="1"/>
  <c r="BP275" i="2"/>
  <c r="BP290" i="2" s="1"/>
  <c r="BP305" i="2" s="1"/>
  <c r="CI260" i="2"/>
  <c r="CI305" i="2" s="1"/>
  <c r="DF275" i="2"/>
  <c r="DF290" i="2" s="1"/>
  <c r="DF320" i="2" s="1"/>
  <c r="DR275" i="2"/>
  <c r="DR290" i="2" s="1"/>
  <c r="DR305" i="2" s="1"/>
  <c r="DP260" i="2"/>
  <c r="DP320" i="2" s="1"/>
  <c r="AL260" i="2"/>
  <c r="AL320" i="2" s="1"/>
  <c r="BS275" i="2"/>
  <c r="BS290" i="2" s="1"/>
  <c r="BS320" i="2" s="1"/>
  <c r="CH260" i="2"/>
  <c r="CH305" i="2" s="1"/>
  <c r="AC275" i="2"/>
  <c r="AC290" i="2" s="1"/>
  <c r="AC305" i="2" s="1"/>
  <c r="BL366" i="2"/>
  <c r="CA366" i="2" s="1"/>
  <c r="CP366" i="2" s="1"/>
  <c r="DE366" i="2" s="1"/>
  <c r="DT366" i="2" s="1"/>
  <c r="EI366" i="2" s="1"/>
  <c r="AW382" i="2"/>
  <c r="CM334" i="2"/>
  <c r="CM366" i="2"/>
  <c r="CM397" i="2"/>
  <c r="DJ260" i="2"/>
  <c r="BT260" i="2"/>
  <c r="AH383" i="2"/>
  <c r="AH398" i="2" s="1"/>
  <c r="AH413" i="2" s="1"/>
  <c r="AW367" i="2"/>
  <c r="CZ231" i="2"/>
  <c r="CZ276" i="2" s="1"/>
  <c r="CZ291" i="2" s="1"/>
  <c r="DO231" i="2"/>
  <c r="DO261" i="2" s="1"/>
  <c r="AC231" i="2"/>
  <c r="AC276" i="2" s="1"/>
  <c r="AC291" i="2" s="1"/>
  <c r="AR231" i="2"/>
  <c r="AR276" i="2" s="1"/>
  <c r="AR291" i="2" s="1"/>
  <c r="BV231" i="2"/>
  <c r="BV261" i="2" s="1"/>
  <c r="CK231" i="2"/>
  <c r="CK261" i="2" s="1"/>
  <c r="BG231" i="2"/>
  <c r="BG276" i="2" s="1"/>
  <c r="BG291" i="2" s="1"/>
  <c r="AB83" i="2"/>
  <c r="AB188" i="2"/>
  <c r="AE304" i="2"/>
  <c r="AE382" i="2" s="1"/>
  <c r="CT319" i="2"/>
  <c r="CT382" i="2" s="1"/>
  <c r="AF11" i="2"/>
  <c r="U11" i="2"/>
  <c r="V11" i="2"/>
  <c r="S12" i="2"/>
  <c r="X11" i="2"/>
  <c r="Z11" i="2"/>
  <c r="AE11" i="2"/>
  <c r="AD11" i="2"/>
  <c r="AA11" i="2"/>
  <c r="Y11" i="2"/>
  <c r="AC11" i="2"/>
  <c r="AB11" i="2"/>
  <c r="T11" i="2"/>
  <c r="W11" i="2"/>
  <c r="CF217" i="2"/>
  <c r="DJ217" i="2"/>
  <c r="BB217" i="2"/>
  <c r="BQ217" i="2"/>
  <c r="AM217" i="2"/>
  <c r="CU217" i="2"/>
  <c r="X217" i="2"/>
  <c r="X202" i="2"/>
  <c r="V83" i="2"/>
  <c r="V188" i="2"/>
  <c r="V143" i="2"/>
  <c r="AK334" i="2"/>
  <c r="AK366" i="2"/>
  <c r="T53" i="2"/>
  <c r="T98" i="2"/>
  <c r="T128" i="2"/>
  <c r="AJ319" i="2"/>
  <c r="AJ304" i="2"/>
  <c r="DK231" i="2"/>
  <c r="DK276" i="2" s="1"/>
  <c r="DK291" i="2" s="1"/>
  <c r="BC231" i="2"/>
  <c r="BC261" i="2" s="1"/>
  <c r="CG231" i="2"/>
  <c r="CG261" i="2" s="1"/>
  <c r="BR231" i="2"/>
  <c r="BR261" i="2" s="1"/>
  <c r="AN231" i="2"/>
  <c r="AN261" i="2" s="1"/>
  <c r="Y231" i="2"/>
  <c r="Y276" i="2" s="1"/>
  <c r="Y291" i="2" s="1"/>
  <c r="CV231" i="2"/>
  <c r="CV261" i="2" s="1"/>
  <c r="AJ249" i="2"/>
  <c r="DG249" i="2"/>
  <c r="CR249" i="2"/>
  <c r="U69" i="2"/>
  <c r="CC249" i="2"/>
  <c r="U249" i="2"/>
  <c r="AY249" i="2"/>
  <c r="BN249" i="2"/>
  <c r="AE69" i="2"/>
  <c r="AT69" i="2" s="1"/>
  <c r="DB249" i="2"/>
  <c r="BI249" i="2"/>
  <c r="AE249" i="2"/>
  <c r="BX249" i="2"/>
  <c r="CM249" i="2"/>
  <c r="AT249" i="2"/>
  <c r="DQ249" i="2"/>
  <c r="AL9" i="2"/>
  <c r="X128" i="2"/>
  <c r="X98" i="2"/>
  <c r="X53" i="2"/>
  <c r="AO320" i="2"/>
  <c r="AO305" i="2"/>
  <c r="DA334" i="2"/>
  <c r="DA397" i="2"/>
  <c r="DA366" i="2"/>
  <c r="AT382" i="2"/>
  <c r="CS231" i="2"/>
  <c r="CS261" i="2" s="1"/>
  <c r="V231" i="2"/>
  <c r="V261" i="2" s="1"/>
  <c r="AK231" i="2"/>
  <c r="AK276" i="2" s="1"/>
  <c r="AK291" i="2" s="1"/>
  <c r="BO231" i="2"/>
  <c r="BO261" i="2" s="1"/>
  <c r="CD231" i="2"/>
  <c r="CD276" i="2" s="1"/>
  <c r="CD291" i="2" s="1"/>
  <c r="AZ231" i="2"/>
  <c r="AZ261" i="2" s="1"/>
  <c r="DH231" i="2"/>
  <c r="DH261" i="2" s="1"/>
  <c r="BF275" i="2"/>
  <c r="BF290" i="2" s="1"/>
  <c r="BF305" i="2" s="1"/>
  <c r="CD382" i="2"/>
  <c r="BI334" i="2"/>
  <c r="BI366" i="2"/>
  <c r="BI397" i="2"/>
  <c r="AC83" i="2"/>
  <c r="AC188" i="2"/>
  <c r="AM9" i="2"/>
  <c r="AF112" i="2"/>
  <c r="S384" i="2"/>
  <c r="S399" i="2" s="1"/>
  <c r="S414" i="2" s="1"/>
  <c r="S430" i="2" s="1"/>
  <c r="S446" i="2" s="1"/>
  <c r="AH368" i="2"/>
  <c r="W83" i="2"/>
  <c r="W188" i="2"/>
  <c r="W143" i="2"/>
  <c r="Y53" i="2"/>
  <c r="Y128" i="2"/>
  <c r="Y98" i="2"/>
  <c r="AQ304" i="2"/>
  <c r="AQ319" i="2"/>
  <c r="AF305" i="2"/>
  <c r="AF320" i="2"/>
  <c r="DB275" i="2"/>
  <c r="DB290" i="2" s="1"/>
  <c r="DB305" i="2" s="1"/>
  <c r="Z83" i="2"/>
  <c r="Z188" i="2"/>
  <c r="AT334" i="2"/>
  <c r="AT366" i="2"/>
  <c r="AT397" i="2"/>
  <c r="Y112" i="2"/>
  <c r="Z112" i="2"/>
  <c r="CJ231" i="2"/>
  <c r="CJ261" i="2" s="1"/>
  <c r="DN231" i="2"/>
  <c r="DN261" i="2" s="1"/>
  <c r="CY231" i="2"/>
  <c r="CY276" i="2" s="1"/>
  <c r="CY291" i="2" s="1"/>
  <c r="BU231" i="2"/>
  <c r="BU261" i="2" s="1"/>
  <c r="BF231" i="2"/>
  <c r="BF276" i="2" s="1"/>
  <c r="BF291" i="2" s="1"/>
  <c r="AQ231" i="2"/>
  <c r="AQ261" i="2" s="1"/>
  <c r="AB231" i="2"/>
  <c r="AB261" i="2" s="1"/>
  <c r="BV260" i="2"/>
  <c r="CD334" i="2"/>
  <c r="CD397" i="2"/>
  <c r="CD366" i="2"/>
  <c r="DG275" i="2"/>
  <c r="DG290" i="2" s="1"/>
  <c r="DG320" i="2" s="1"/>
  <c r="DQ275" i="2"/>
  <c r="DQ290" i="2" s="1"/>
  <c r="DQ305" i="2" s="1"/>
  <c r="AG127" i="2"/>
  <c r="CB231" i="2"/>
  <c r="CB261" i="2" s="1"/>
  <c r="DF231" i="2"/>
  <c r="DF261" i="2" s="1"/>
  <c r="T231" i="2"/>
  <c r="T276" i="2" s="1"/>
  <c r="T291" i="2" s="1"/>
  <c r="AI231" i="2"/>
  <c r="AI276" i="2" s="1"/>
  <c r="AI291" i="2" s="1"/>
  <c r="BM231" i="2"/>
  <c r="BM261" i="2" s="1"/>
  <c r="AX231" i="2"/>
  <c r="AX276" i="2" s="1"/>
  <c r="AX291" i="2" s="1"/>
  <c r="CQ231" i="2"/>
  <c r="CQ261" i="2" s="1"/>
  <c r="X260" i="2"/>
  <c r="AK260" i="2"/>
  <c r="BM319" i="2"/>
  <c r="BM382" i="2" s="1"/>
  <c r="Z319" i="2"/>
  <c r="Z382" i="2" s="1"/>
  <c r="BR304" i="2"/>
  <c r="BR319" i="2"/>
  <c r="AD69" i="2"/>
  <c r="AS69" i="2" s="1"/>
  <c r="AD249" i="2"/>
  <c r="DP249" i="2"/>
  <c r="BH249" i="2"/>
  <c r="AS249" i="2"/>
  <c r="DA249" i="2"/>
  <c r="BW249" i="2"/>
  <c r="CL249" i="2"/>
  <c r="BN231" i="2"/>
  <c r="BN261" i="2" s="1"/>
  <c r="AY231" i="2"/>
  <c r="AY261" i="2" s="1"/>
  <c r="DG231" i="2"/>
  <c r="DG276" i="2" s="1"/>
  <c r="DG291" i="2" s="1"/>
  <c r="AJ231" i="2"/>
  <c r="AJ261" i="2" s="1"/>
  <c r="CC231" i="2"/>
  <c r="CC261" i="2" s="1"/>
  <c r="CR231" i="2"/>
  <c r="CR261" i="2" s="1"/>
  <c r="U231" i="2"/>
  <c r="U261" i="2" s="1"/>
  <c r="CU334" i="2"/>
  <c r="CU366" i="2"/>
  <c r="CU397" i="2"/>
  <c r="AH9" i="2"/>
  <c r="DK217" i="2"/>
  <c r="AN217" i="2"/>
  <c r="Y202" i="2"/>
  <c r="BC217" i="2"/>
  <c r="CG217" i="2"/>
  <c r="BR217" i="2"/>
  <c r="Y217" i="2"/>
  <c r="CV217" i="2"/>
  <c r="BL216" i="2"/>
  <c r="CA216" i="2"/>
  <c r="AW231" i="2"/>
  <c r="AW246" i="2" s="1"/>
  <c r="AW261" i="2" s="1"/>
  <c r="AW276" i="2" s="1"/>
  <c r="AW291" i="2" s="1"/>
  <c r="AW306" i="2" s="1"/>
  <c r="AW321" i="2" s="1"/>
  <c r="AW336" i="2" s="1"/>
  <c r="U98" i="2"/>
  <c r="U128" i="2"/>
  <c r="U53" i="2"/>
  <c r="AD53" i="2"/>
  <c r="AD98" i="2"/>
  <c r="CT231" i="2"/>
  <c r="CT261" i="2" s="1"/>
  <c r="BA231" i="2"/>
  <c r="BA261" i="2" s="1"/>
  <c r="DI231" i="2"/>
  <c r="DI276" i="2" s="1"/>
  <c r="DI291" i="2" s="1"/>
  <c r="W231" i="2"/>
  <c r="W276" i="2" s="1"/>
  <c r="W291" i="2" s="1"/>
  <c r="AL231" i="2"/>
  <c r="AL261" i="2" s="1"/>
  <c r="BP231" i="2"/>
  <c r="BP261" i="2" s="1"/>
  <c r="CE231" i="2"/>
  <c r="CE261" i="2" s="1"/>
  <c r="BI275" i="2"/>
  <c r="BI290" i="2" s="1"/>
  <c r="BI305" i="2" s="1"/>
  <c r="CC260" i="2"/>
  <c r="BY275" i="2"/>
  <c r="BY290" i="2" s="1"/>
  <c r="BY305" i="2" s="1"/>
  <c r="AF83" i="2"/>
  <c r="AF188" i="2"/>
  <c r="V334" i="2"/>
  <c r="V397" i="2"/>
  <c r="V366" i="2"/>
  <c r="T112" i="2"/>
  <c r="T172" i="2" s="1"/>
  <c r="DN275" i="2"/>
  <c r="DN290" i="2" s="1"/>
  <c r="DN305" i="2" s="1"/>
  <c r="AB319" i="2"/>
  <c r="AB382" i="2" s="1"/>
  <c r="T83" i="2"/>
  <c r="T143" i="2"/>
  <c r="T188" i="2"/>
  <c r="AJ320" i="2"/>
  <c r="AK9" i="2"/>
  <c r="BN304" i="2"/>
  <c r="BN319" i="2"/>
  <c r="AP319" i="2"/>
  <c r="AP304" i="2"/>
  <c r="AB98" i="2"/>
  <c r="AB53" i="2"/>
  <c r="Z98" i="2"/>
  <c r="Z53" i="2"/>
  <c r="DR304" i="2"/>
  <c r="DR319" i="2"/>
  <c r="AO334" i="2"/>
  <c r="AO366" i="2"/>
  <c r="AO397" i="2"/>
  <c r="BG217" i="2"/>
  <c r="CK217" i="2"/>
  <c r="AC217" i="2"/>
  <c r="AR217" i="2"/>
  <c r="BV217" i="2"/>
  <c r="CZ217" i="2"/>
  <c r="DO217" i="2"/>
  <c r="AC202" i="2"/>
  <c r="CQ334" i="2"/>
  <c r="CQ397" i="2"/>
  <c r="CQ366" i="2"/>
  <c r="DQ217" i="2"/>
  <c r="CM217" i="2"/>
  <c r="BI217" i="2"/>
  <c r="DB217" i="2"/>
  <c r="AE217" i="2"/>
  <c r="AE202" i="2"/>
  <c r="AT217" i="2"/>
  <c r="BX217" i="2"/>
  <c r="AE83" i="2"/>
  <c r="AE188" i="2"/>
  <c r="X83" i="2"/>
  <c r="X143" i="2"/>
  <c r="X188" i="2"/>
  <c r="AD275" i="2"/>
  <c r="AD290" i="2" s="1"/>
  <c r="AD320" i="2" s="1"/>
  <c r="CJ217" i="2"/>
  <c r="AB217" i="2"/>
  <c r="DN217" i="2"/>
  <c r="BF217" i="2"/>
  <c r="AQ217" i="2"/>
  <c r="AB202" i="2"/>
  <c r="CY217" i="2"/>
  <c r="BU217" i="2"/>
  <c r="BP217" i="2"/>
  <c r="CT217" i="2"/>
  <c r="DI217" i="2"/>
  <c r="W217" i="2"/>
  <c r="CE217" i="2"/>
  <c r="W202" i="2"/>
  <c r="BA217" i="2"/>
  <c r="AL217" i="2"/>
  <c r="CY319" i="2"/>
  <c r="CY382" i="2" s="1"/>
  <c r="BF319" i="2"/>
  <c r="BF382" i="2" s="1"/>
  <c r="AC69" i="2"/>
  <c r="AR69" i="2" s="1"/>
  <c r="AR249" i="2"/>
  <c r="CK249" i="2"/>
  <c r="AC249" i="2"/>
  <c r="BV249" i="2"/>
  <c r="CZ249" i="2"/>
  <c r="BG249" i="2"/>
  <c r="DO249" i="2"/>
  <c r="AD231" i="2"/>
  <c r="AD261" i="2" s="1"/>
  <c r="CL231" i="2"/>
  <c r="CL261" i="2" s="1"/>
  <c r="BH231" i="2"/>
  <c r="BH261" i="2" s="1"/>
  <c r="AS231" i="2"/>
  <c r="AS276" i="2" s="1"/>
  <c r="AS291" i="2" s="1"/>
  <c r="DP231" i="2"/>
  <c r="DP261" i="2" s="1"/>
  <c r="BW231" i="2"/>
  <c r="BW261" i="2" s="1"/>
  <c r="DA231" i="2"/>
  <c r="DA261" i="2" s="1"/>
  <c r="AF69" i="2"/>
  <c r="AU69" i="2" s="1"/>
  <c r="BJ249" i="2"/>
  <c r="BY249" i="2"/>
  <c r="DC249" i="2"/>
  <c r="DR249" i="2"/>
  <c r="AF249" i="2"/>
  <c r="AU249" i="2"/>
  <c r="CN249" i="2"/>
  <c r="DJ249" i="2"/>
  <c r="X249" i="2"/>
  <c r="CU249" i="2"/>
  <c r="X69" i="2"/>
  <c r="AM249" i="2"/>
  <c r="BB249" i="2"/>
  <c r="BQ249" i="2"/>
  <c r="CF249" i="2"/>
  <c r="V249" i="2"/>
  <c r="AK249" i="2"/>
  <c r="DH249" i="2"/>
  <c r="V69" i="2"/>
  <c r="AK69" i="2" s="1"/>
  <c r="AZ249" i="2"/>
  <c r="CD249" i="2"/>
  <c r="CS249" i="2"/>
  <c r="BO249" i="2"/>
  <c r="AJ9" i="2"/>
  <c r="CR217" i="2"/>
  <c r="U217" i="2"/>
  <c r="U202" i="2"/>
  <c r="AJ217" i="2"/>
  <c r="BN217" i="2"/>
  <c r="DG217" i="2"/>
  <c r="CC217" i="2"/>
  <c r="AY217" i="2"/>
  <c r="AN275" i="2"/>
  <c r="AN290" i="2" s="1"/>
  <c r="AN320" i="2" s="1"/>
  <c r="DE215" i="2"/>
  <c r="DE230" i="2" s="1"/>
  <c r="DE245" i="2" s="1"/>
  <c r="DE260" i="2" s="1"/>
  <c r="DE275" i="2" s="1"/>
  <c r="DE290" i="2" s="1"/>
  <c r="DE305" i="2" s="1"/>
  <c r="DE320" i="2" s="1"/>
  <c r="DE335" i="2" s="1"/>
  <c r="CA230" i="2"/>
  <c r="CA245" i="2" s="1"/>
  <c r="CA260" i="2" s="1"/>
  <c r="CA275" i="2" s="1"/>
  <c r="CA290" i="2" s="1"/>
  <c r="CA305" i="2" s="1"/>
  <c r="CA320" i="2" s="1"/>
  <c r="CA335" i="2" s="1"/>
  <c r="T69" i="2"/>
  <c r="AI69" i="2" s="1"/>
  <c r="T249" i="2"/>
  <c r="BM249" i="2"/>
  <c r="AX249" i="2"/>
  <c r="DF249" i="2"/>
  <c r="AI249" i="2"/>
  <c r="CQ249" i="2"/>
  <c r="CB249" i="2"/>
  <c r="W69" i="2"/>
  <c r="W249" i="2"/>
  <c r="CE249" i="2"/>
  <c r="DI249" i="2"/>
  <c r="BP249" i="2"/>
  <c r="AL249" i="2"/>
  <c r="BA249" i="2"/>
  <c r="CT249" i="2"/>
  <c r="CL260" i="2"/>
  <c r="AE231" i="2"/>
  <c r="AE261" i="2" s="1"/>
  <c r="BX231" i="2"/>
  <c r="BX261" i="2" s="1"/>
  <c r="AT231" i="2"/>
  <c r="AT261" i="2" s="1"/>
  <c r="CM231" i="2"/>
  <c r="CM276" i="2" s="1"/>
  <c r="CM291" i="2" s="1"/>
  <c r="BI231" i="2"/>
  <c r="BI261" i="2" s="1"/>
  <c r="DQ231" i="2"/>
  <c r="DQ261" i="2" s="1"/>
  <c r="DB231" i="2"/>
  <c r="DB261" i="2" s="1"/>
  <c r="T334" i="2"/>
  <c r="T397" i="2"/>
  <c r="T366" i="2"/>
  <c r="AN9" i="2"/>
  <c r="BH382" i="2"/>
  <c r="CI382" i="2"/>
  <c r="B45" i="1"/>
  <c r="BO22" i="1"/>
  <c r="AA98" i="2"/>
  <c r="AA53" i="2"/>
  <c r="AE53" i="2"/>
  <c r="AE98" i="2"/>
  <c r="DC382" i="2"/>
  <c r="AD382" i="2"/>
  <c r="AD83" i="2"/>
  <c r="AD188" i="2"/>
  <c r="AI304" i="2"/>
  <c r="AI319" i="2"/>
  <c r="DM382" i="2"/>
  <c r="BO334" i="2"/>
  <c r="BO397" i="2"/>
  <c r="Y83" i="2"/>
  <c r="Y143" i="2"/>
  <c r="Y188" i="2"/>
  <c r="DN304" i="2"/>
  <c r="DN319" i="2"/>
  <c r="CE260" i="2"/>
  <c r="AS217" i="2"/>
  <c r="DP217" i="2"/>
  <c r="BW217" i="2"/>
  <c r="DA217" i="2"/>
  <c r="CL217" i="2"/>
  <c r="AD217" i="2"/>
  <c r="BH217" i="2"/>
  <c r="AD202" i="2"/>
  <c r="CV275" i="2"/>
  <c r="CV290" i="2" s="1"/>
  <c r="CV320" i="2" s="1"/>
  <c r="CS334" i="2"/>
  <c r="CS397" i="2"/>
  <c r="CS366" i="2"/>
  <c r="BC319" i="2"/>
  <c r="BC382" i="2" s="1"/>
  <c r="BA334" i="2"/>
  <c r="BA397" i="2"/>
  <c r="BA366" i="2"/>
  <c r="AI9" i="2"/>
  <c r="AA69" i="2"/>
  <c r="AP69" i="2" s="1"/>
  <c r="CX249" i="2"/>
  <c r="AP249" i="2"/>
  <c r="BE249" i="2"/>
  <c r="DM249" i="2"/>
  <c r="AA249" i="2"/>
  <c r="BT249" i="2"/>
  <c r="CI249" i="2"/>
  <c r="Y69" i="2"/>
  <c r="AN69" i="2" s="1"/>
  <c r="Y249" i="2"/>
  <c r="BR249" i="2"/>
  <c r="CG249" i="2"/>
  <c r="BC249" i="2"/>
  <c r="AN249" i="2"/>
  <c r="CV249" i="2"/>
  <c r="DK249" i="2"/>
  <c r="DL231" i="2"/>
  <c r="DL276" i="2" s="1"/>
  <c r="DL291" i="2" s="1"/>
  <c r="CW231" i="2"/>
  <c r="CW276" i="2" s="1"/>
  <c r="CW291" i="2" s="1"/>
  <c r="BS231" i="2"/>
  <c r="BS276" i="2" s="1"/>
  <c r="BS291" i="2" s="1"/>
  <c r="CH231" i="2"/>
  <c r="CH261" i="2" s="1"/>
  <c r="Z231" i="2"/>
  <c r="Z276" i="2" s="1"/>
  <c r="Z291" i="2" s="1"/>
  <c r="BD231" i="2"/>
  <c r="BD276" i="2" s="1"/>
  <c r="BD291" i="2" s="1"/>
  <c r="AO231" i="2"/>
  <c r="AO261" i="2" s="1"/>
  <c r="BH334" i="2"/>
  <c r="BH366" i="2"/>
  <c r="BH397" i="2"/>
  <c r="AK68" i="2"/>
  <c r="CI334" i="2"/>
  <c r="CI397" i="2"/>
  <c r="CI366" i="2"/>
  <c r="BD304" i="2"/>
  <c r="BD319" i="2"/>
  <c r="AC98" i="2"/>
  <c r="AC53" i="2"/>
  <c r="V98" i="2"/>
  <c r="V53" i="2"/>
  <c r="V128" i="2"/>
  <c r="DC334" i="2"/>
  <c r="DC366" i="2"/>
  <c r="DC397" i="2"/>
  <c r="AD334" i="2"/>
  <c r="AD366" i="2"/>
  <c r="AD397" i="2"/>
  <c r="BG275" i="2"/>
  <c r="BG290" i="2" s="1"/>
  <c r="BG305" i="2" s="1"/>
  <c r="CR275" i="2"/>
  <c r="CR290" i="2" s="1"/>
  <c r="CR305" i="2" s="1"/>
  <c r="AU231" i="2"/>
  <c r="AU261" i="2" s="1"/>
  <c r="CN231" i="2"/>
  <c r="CN261" i="2" s="1"/>
  <c r="DR231" i="2"/>
  <c r="DR261" i="2" s="1"/>
  <c r="BY231" i="2"/>
  <c r="BY261" i="2" s="1"/>
  <c r="AF231" i="2"/>
  <c r="AF261" i="2" s="1"/>
  <c r="BJ231" i="2"/>
  <c r="BJ261" i="2" s="1"/>
  <c r="DC231" i="2"/>
  <c r="DC276" i="2" s="1"/>
  <c r="DC291" i="2" s="1"/>
  <c r="BU275" i="2"/>
  <c r="BU290" i="2" s="1"/>
  <c r="BU320" i="2" s="1"/>
  <c r="CJ260" i="2"/>
  <c r="AG142" i="2"/>
  <c r="DM334" i="2"/>
  <c r="AA154" i="2" s="1"/>
  <c r="DM366" i="2"/>
  <c r="DM397" i="2"/>
  <c r="X112" i="2"/>
  <c r="X172" i="2" s="1"/>
  <c r="CI217" i="2"/>
  <c r="AA217" i="2"/>
  <c r="BE217" i="2"/>
  <c r="AA202" i="2"/>
  <c r="AP217" i="2"/>
  <c r="CX217" i="2"/>
  <c r="DM217" i="2"/>
  <c r="BT217" i="2"/>
  <c r="BO260" i="2"/>
  <c r="CK275" i="2"/>
  <c r="CK290" i="2" s="1"/>
  <c r="CK305" i="2" s="1"/>
  <c r="BM275" i="2"/>
  <c r="BM290" i="2" s="1"/>
  <c r="BM305" i="2" s="1"/>
  <c r="DJ319" i="2"/>
  <c r="DJ382" i="2" s="1"/>
  <c r="DK319" i="2"/>
  <c r="DK382" i="2" s="1"/>
  <c r="AC319" i="2"/>
  <c r="AC382" i="2" s="1"/>
  <c r="CB304" i="2"/>
  <c r="CG319" i="2"/>
  <c r="CG382" i="2" s="1"/>
  <c r="AB69" i="2"/>
  <c r="AQ69" i="2" s="1"/>
  <c r="BU249" i="2"/>
  <c r="AQ249" i="2"/>
  <c r="AB249" i="2"/>
  <c r="CJ249" i="2"/>
  <c r="CY249" i="2"/>
  <c r="DN249" i="2"/>
  <c r="BF249" i="2"/>
  <c r="AF39" i="2"/>
  <c r="X39" i="2"/>
  <c r="T39" i="2"/>
  <c r="AE39" i="2"/>
  <c r="V39" i="2"/>
  <c r="W39" i="2"/>
  <c r="Z39" i="2"/>
  <c r="AA39" i="2"/>
  <c r="Y39" i="2"/>
  <c r="AB39" i="2"/>
  <c r="U39" i="2"/>
  <c r="AD39" i="2"/>
  <c r="AC39" i="2"/>
  <c r="CP215" i="2"/>
  <c r="CP230" i="2" s="1"/>
  <c r="CP245" i="2" s="1"/>
  <c r="CP260" i="2" s="1"/>
  <c r="CP275" i="2" s="1"/>
  <c r="CP290" i="2" s="1"/>
  <c r="CP305" i="2" s="1"/>
  <c r="CP320" i="2" s="1"/>
  <c r="CP335" i="2" s="1"/>
  <c r="BL230" i="2"/>
  <c r="BL245" i="2" s="1"/>
  <c r="BL260" i="2" s="1"/>
  <c r="BL275" i="2" s="1"/>
  <c r="BL290" i="2" s="1"/>
  <c r="BL305" i="2" s="1"/>
  <c r="BL320" i="2" s="1"/>
  <c r="BL335" i="2" s="1"/>
  <c r="AJ129" i="2"/>
  <c r="S144" i="2"/>
  <c r="Y334" i="2"/>
  <c r="Y366" i="2"/>
  <c r="Y397" i="2"/>
  <c r="DH217" i="2"/>
  <c r="BO217" i="2"/>
  <c r="AZ217" i="2"/>
  <c r="CD217" i="2"/>
  <c r="V202" i="2"/>
  <c r="V217" i="2"/>
  <c r="AK217" i="2"/>
  <c r="CS217" i="2"/>
  <c r="AH217" i="2"/>
  <c r="AH232" i="2" s="1"/>
  <c r="AH247" i="2" s="1"/>
  <c r="AH262" i="2" s="1"/>
  <c r="AH277" i="2" s="1"/>
  <c r="AH292" i="2" s="1"/>
  <c r="AH307" i="2" s="1"/>
  <c r="AH322" i="2" s="1"/>
  <c r="AH337" i="2" s="1"/>
  <c r="AW217" i="2"/>
  <c r="S232" i="2"/>
  <c r="S247" i="2" s="1"/>
  <c r="S262" i="2" s="1"/>
  <c r="S277" i="2" s="1"/>
  <c r="S292" i="2" s="1"/>
  <c r="S307" i="2" s="1"/>
  <c r="S322" i="2" s="1"/>
  <c r="S337" i="2" s="1"/>
  <c r="S353" i="2" s="1"/>
  <c r="S369" i="2" s="1"/>
  <c r="Z69" i="2"/>
  <c r="BS249" i="2"/>
  <c r="CH249" i="2"/>
  <c r="Z249" i="2"/>
  <c r="AO249" i="2"/>
  <c r="CW249" i="2"/>
  <c r="DL249" i="2"/>
  <c r="BD249" i="2"/>
  <c r="AO217" i="2"/>
  <c r="DL217" i="2"/>
  <c r="BS217" i="2"/>
  <c r="Z217" i="2"/>
  <c r="CW217" i="2"/>
  <c r="BD217" i="2"/>
  <c r="CH217" i="2"/>
  <c r="Z202" i="2"/>
  <c r="CZ275" i="2"/>
  <c r="CZ290" i="2" s="1"/>
  <c r="CZ305" i="2" s="1"/>
  <c r="AA231" i="2"/>
  <c r="AA276" i="2" s="1"/>
  <c r="AA291" i="2" s="1"/>
  <c r="BE231" i="2"/>
  <c r="BE261" i="2" s="1"/>
  <c r="CX231" i="2"/>
  <c r="CX276" i="2" s="1"/>
  <c r="CX291" i="2" s="1"/>
  <c r="BT231" i="2"/>
  <c r="BT276" i="2" s="1"/>
  <c r="BT291" i="2" s="1"/>
  <c r="DM231" i="2"/>
  <c r="DM261" i="2" s="1"/>
  <c r="CI231" i="2"/>
  <c r="CI261" i="2" s="1"/>
  <c r="AP231" i="2"/>
  <c r="AP261" i="2" s="1"/>
  <c r="B26" i="1"/>
  <c r="B44" i="2"/>
  <c r="AF25" i="2"/>
  <c r="X25" i="2"/>
  <c r="S26" i="2"/>
  <c r="AB25" i="2"/>
  <c r="S40" i="2"/>
  <c r="T25" i="2"/>
  <c r="AA25" i="2"/>
  <c r="AE25" i="2"/>
  <c r="AC25" i="2"/>
  <c r="S55" i="2"/>
  <c r="S70" i="2" s="1"/>
  <c r="S85" i="2" s="1"/>
  <c r="S100" i="2" s="1"/>
  <c r="S115" i="2" s="1"/>
  <c r="S130" i="2" s="1"/>
  <c r="W25" i="2"/>
  <c r="B29" i="2"/>
  <c r="U25" i="2"/>
  <c r="Z25" i="2"/>
  <c r="Y25" i="2"/>
  <c r="V25" i="2"/>
  <c r="AD25" i="2"/>
  <c r="BD320" i="2"/>
  <c r="DR217" i="2"/>
  <c r="BY217" i="2"/>
  <c r="AF217" i="2"/>
  <c r="BJ217" i="2"/>
  <c r="AF202" i="2"/>
  <c r="AU217" i="2"/>
  <c r="CN217" i="2"/>
  <c r="DC217" i="2"/>
  <c r="U83" i="2"/>
  <c r="U143" i="2"/>
  <c r="U188" i="2"/>
  <c r="AA83" i="2"/>
  <c r="AA188" i="2"/>
  <c r="CV304" i="2"/>
  <c r="CV319" i="2"/>
  <c r="AK382" i="2"/>
  <c r="W98" i="2"/>
  <c r="W53" i="2"/>
  <c r="W128" i="2"/>
  <c r="AF98" i="2"/>
  <c r="AF53" i="2"/>
  <c r="CK304" i="2"/>
  <c r="CK319" i="2"/>
  <c r="AC112" i="2"/>
  <c r="DF217" i="2"/>
  <c r="CB217" i="2"/>
  <c r="CQ217" i="2"/>
  <c r="BM217" i="2"/>
  <c r="AX217" i="2"/>
  <c r="T217" i="2"/>
  <c r="AI217" i="2"/>
  <c r="T202" i="2"/>
  <c r="X231" i="2"/>
  <c r="X276" i="2" s="1"/>
  <c r="X291" i="2" s="1"/>
  <c r="CU231" i="2"/>
  <c r="CU276" i="2" s="1"/>
  <c r="CU291" i="2" s="1"/>
  <c r="CF231" i="2"/>
  <c r="CF276" i="2" s="1"/>
  <c r="CF291" i="2" s="1"/>
  <c r="BB231" i="2"/>
  <c r="BB276" i="2" s="1"/>
  <c r="BB291" i="2" s="1"/>
  <c r="AM231" i="2"/>
  <c r="AM261" i="2" s="1"/>
  <c r="DJ231" i="2"/>
  <c r="DJ261" i="2" s="1"/>
  <c r="BQ231" i="2"/>
  <c r="BQ261" i="2" s="1"/>
  <c r="AT68" i="2"/>
  <c r="S158" i="2"/>
  <c r="S173" i="2" s="1"/>
  <c r="S188" i="2" s="1"/>
  <c r="S203" i="2" s="1"/>
  <c r="S218" i="2" s="1"/>
  <c r="AJ143" i="2"/>
  <c r="AD44" i="1"/>
  <c r="AD64" i="1" s="1"/>
  <c r="B64" i="1"/>
  <c r="B85" i="1"/>
  <c r="B105" i="1" s="1"/>
  <c r="CM382" i="2"/>
  <c r="AQ68" i="2"/>
  <c r="CW382" i="2" l="1"/>
  <c r="DQ382" i="2"/>
  <c r="AN397" i="2"/>
  <c r="AN366" i="2"/>
  <c r="AN382" i="2"/>
  <c r="CT305" i="2"/>
  <c r="AZ366" i="2"/>
  <c r="CZ382" i="2"/>
  <c r="BW366" i="2"/>
  <c r="DC305" i="2"/>
  <c r="DC335" i="2" s="1"/>
  <c r="BW382" i="2"/>
  <c r="DO397" i="2"/>
  <c r="BV397" i="2"/>
  <c r="BV366" i="2"/>
  <c r="AZ397" i="2"/>
  <c r="DL366" i="2"/>
  <c r="BW334" i="2"/>
  <c r="AZ334" i="2"/>
  <c r="BT366" i="2"/>
  <c r="AR334" i="2"/>
  <c r="BC320" i="2"/>
  <c r="BC335" i="2" s="1"/>
  <c r="Y320" i="2"/>
  <c r="AF366" i="2"/>
  <c r="BT397" i="2"/>
  <c r="BT412" i="2" s="1"/>
  <c r="CW397" i="2"/>
  <c r="CW366" i="2"/>
  <c r="CW412" i="2" s="1"/>
  <c r="AZ320" i="2"/>
  <c r="AA305" i="2"/>
  <c r="AA367" i="2" s="1"/>
  <c r="BX397" i="2"/>
  <c r="DH397" i="2"/>
  <c r="DH334" i="2"/>
  <c r="V154" i="2" s="1"/>
  <c r="DH382" i="2"/>
  <c r="DH412" i="2" s="1"/>
  <c r="BB334" i="2"/>
  <c r="BN305" i="2"/>
  <c r="BN335" i="2" s="1"/>
  <c r="DK320" i="2"/>
  <c r="DK383" i="2" s="1"/>
  <c r="AE320" i="2"/>
  <c r="AE335" i="2" s="1"/>
  <c r="AR397" i="2"/>
  <c r="AY334" i="2"/>
  <c r="BE305" i="2"/>
  <c r="CU305" i="2"/>
  <c r="CU398" i="2" s="1"/>
  <c r="AF397" i="2"/>
  <c r="BT334" i="2"/>
  <c r="AR382" i="2"/>
  <c r="AY382" i="2"/>
  <c r="AF334" i="2"/>
  <c r="BQ366" i="2"/>
  <c r="AY366" i="2"/>
  <c r="CQ320" i="2"/>
  <c r="CQ367" i="2" s="1"/>
  <c r="AX382" i="2"/>
  <c r="BW305" i="2"/>
  <c r="BW367" i="2" s="1"/>
  <c r="DL397" i="2"/>
  <c r="DQ334" i="2"/>
  <c r="AE154" i="2" s="1"/>
  <c r="BS366" i="2"/>
  <c r="AS397" i="2"/>
  <c r="DM305" i="2"/>
  <c r="DM398" i="2" s="1"/>
  <c r="CZ366" i="2"/>
  <c r="CR366" i="2"/>
  <c r="BG382" i="2"/>
  <c r="AS382" i="2"/>
  <c r="BS382" i="2"/>
  <c r="BP382" i="2"/>
  <c r="DL382" i="2"/>
  <c r="DQ366" i="2"/>
  <c r="DQ412" i="2" s="1"/>
  <c r="BS397" i="2"/>
  <c r="BP397" i="2"/>
  <c r="AS366" i="2"/>
  <c r="CX397" i="2"/>
  <c r="CZ397" i="2"/>
  <c r="CR397" i="2"/>
  <c r="AA366" i="2"/>
  <c r="AA334" i="2"/>
  <c r="DO382" i="2"/>
  <c r="BP366" i="2"/>
  <c r="CX366" i="2"/>
  <c r="AU320" i="2"/>
  <c r="AU398" i="2" s="1"/>
  <c r="CW305" i="2"/>
  <c r="CW398" i="2" s="1"/>
  <c r="CR334" i="2"/>
  <c r="AA397" i="2"/>
  <c r="AA412" i="2" s="1"/>
  <c r="CE366" i="2"/>
  <c r="CF397" i="2"/>
  <c r="CF382" i="2"/>
  <c r="BB382" i="2"/>
  <c r="AU382" i="2"/>
  <c r="BB305" i="2"/>
  <c r="BB383" i="2" s="1"/>
  <c r="CF366" i="2"/>
  <c r="DO366" i="2"/>
  <c r="AS305" i="2"/>
  <c r="AS367" i="2" s="1"/>
  <c r="CE397" i="2"/>
  <c r="AC261" i="2"/>
  <c r="AC306" i="2" s="1"/>
  <c r="CE334" i="2"/>
  <c r="AN276" i="2"/>
  <c r="AN291" i="2" s="1"/>
  <c r="AN321" i="2" s="1"/>
  <c r="BN382" i="2"/>
  <c r="CX320" i="2"/>
  <c r="CX383" i="2" s="1"/>
  <c r="DH305" i="2"/>
  <c r="DH398" i="2" s="1"/>
  <c r="X334" i="2"/>
  <c r="BG397" i="2"/>
  <c r="DB397" i="2"/>
  <c r="DI334" i="2"/>
  <c r="W154" i="2" s="1"/>
  <c r="BR276" i="2"/>
  <c r="BR291" i="2" s="1"/>
  <c r="BR321" i="2" s="1"/>
  <c r="BG366" i="2"/>
  <c r="DB366" i="2"/>
  <c r="X366" i="2"/>
  <c r="DB382" i="2"/>
  <c r="X397" i="2"/>
  <c r="DG366" i="2"/>
  <c r="DG334" i="2"/>
  <c r="U154" i="2" s="1"/>
  <c r="BB397" i="2"/>
  <c r="CN382" i="2"/>
  <c r="CZ261" i="2"/>
  <c r="CZ321" i="2" s="1"/>
  <c r="DP334" i="2"/>
  <c r="AD154" i="2" s="1"/>
  <c r="CN366" i="2"/>
  <c r="BJ320" i="2"/>
  <c r="BJ398" i="2" s="1"/>
  <c r="DP397" i="2"/>
  <c r="DI261" i="2"/>
  <c r="DI306" i="2" s="1"/>
  <c r="CN397" i="2"/>
  <c r="BS261" i="2"/>
  <c r="BS321" i="2" s="1"/>
  <c r="DP382" i="2"/>
  <c r="AO412" i="2"/>
  <c r="BE382" i="2"/>
  <c r="AQ305" i="2"/>
  <c r="AQ335" i="2" s="1"/>
  <c r="CL382" i="2"/>
  <c r="DO276" i="2"/>
  <c r="DO291" i="2" s="1"/>
  <c r="DO306" i="2" s="1"/>
  <c r="BQ320" i="2"/>
  <c r="BQ383" i="2" s="1"/>
  <c r="AU397" i="2"/>
  <c r="BE334" i="2"/>
  <c r="CL397" i="2"/>
  <c r="AP320" i="2"/>
  <c r="AP398" i="2" s="1"/>
  <c r="AU366" i="2"/>
  <c r="CL334" i="2"/>
  <c r="U320" i="2"/>
  <c r="U398" i="2" s="1"/>
  <c r="BN276" i="2"/>
  <c r="BN291" i="2" s="1"/>
  <c r="BN306" i="2" s="1"/>
  <c r="AD276" i="2"/>
  <c r="AD291" i="2" s="1"/>
  <c r="AD306" i="2" s="1"/>
  <c r="Y261" i="2"/>
  <c r="Y306" i="2" s="1"/>
  <c r="BQ397" i="2"/>
  <c r="BQ412" i="2" s="1"/>
  <c r="Z113" i="2"/>
  <c r="AI320" i="2"/>
  <c r="AI367" i="2" s="1"/>
  <c r="CS305" i="2"/>
  <c r="CS383" i="2" s="1"/>
  <c r="V305" i="2"/>
  <c r="V335" i="2" s="1"/>
  <c r="BQ334" i="2"/>
  <c r="CS276" i="2"/>
  <c r="CS291" i="2" s="1"/>
  <c r="CS306" i="2" s="1"/>
  <c r="AB320" i="2"/>
  <c r="AB335" i="2" s="1"/>
  <c r="DI320" i="2"/>
  <c r="DI383" i="2" s="1"/>
  <c r="AX366" i="2"/>
  <c r="CL276" i="2"/>
  <c r="CL291" i="2" s="1"/>
  <c r="CL306" i="2" s="1"/>
  <c r="CJ397" i="2"/>
  <c r="CN320" i="2"/>
  <c r="CN383" i="2" s="1"/>
  <c r="CY305" i="2"/>
  <c r="CY383" i="2" s="1"/>
  <c r="CJ334" i="2"/>
  <c r="AL397" i="2"/>
  <c r="BH320" i="2"/>
  <c r="BH367" i="2" s="1"/>
  <c r="DA320" i="2"/>
  <c r="DA367" i="2" s="1"/>
  <c r="AL366" i="2"/>
  <c r="BR320" i="2"/>
  <c r="BR367" i="2" s="1"/>
  <c r="BS305" i="2"/>
  <c r="BS367" i="2" s="1"/>
  <c r="U366" i="2"/>
  <c r="CM320" i="2"/>
  <c r="CM383" i="2" s="1"/>
  <c r="BY397" i="2"/>
  <c r="BA320" i="2"/>
  <c r="BA383" i="2" s="1"/>
  <c r="BY334" i="2"/>
  <c r="CM412" i="2"/>
  <c r="AL305" i="2"/>
  <c r="AL383" i="2" s="1"/>
  <c r="AC113" i="2"/>
  <c r="DP305" i="2"/>
  <c r="DP383" i="2" s="1"/>
  <c r="BU397" i="2"/>
  <c r="CC366" i="2"/>
  <c r="BJ366" i="2"/>
  <c r="DI382" i="2"/>
  <c r="BX366" i="2"/>
  <c r="BY366" i="2"/>
  <c r="AI261" i="2"/>
  <c r="AI321" i="2" s="1"/>
  <c r="CC397" i="2"/>
  <c r="AM397" i="2"/>
  <c r="DG382" i="2"/>
  <c r="U276" i="2"/>
  <c r="U291" i="2" s="1"/>
  <c r="U306" i="2" s="1"/>
  <c r="BV276" i="2"/>
  <c r="BV291" i="2" s="1"/>
  <c r="BV306" i="2" s="1"/>
  <c r="DK261" i="2"/>
  <c r="DK306" i="2" s="1"/>
  <c r="BU366" i="2"/>
  <c r="CC334" i="2"/>
  <c r="BJ397" i="2"/>
  <c r="U397" i="2"/>
  <c r="AM382" i="2"/>
  <c r="U334" i="2"/>
  <c r="BJ382" i="2"/>
  <c r="AM366" i="2"/>
  <c r="DI366" i="2"/>
  <c r="BE397" i="2"/>
  <c r="BU334" i="2"/>
  <c r="W320" i="2"/>
  <c r="W335" i="2" s="1"/>
  <c r="AM320" i="2"/>
  <c r="AM335" i="2" s="1"/>
  <c r="BX334" i="2"/>
  <c r="T305" i="2"/>
  <c r="T383" i="2" s="1"/>
  <c r="W366" i="2"/>
  <c r="AX320" i="2"/>
  <c r="AX335" i="2" s="1"/>
  <c r="CC276" i="2"/>
  <c r="CC291" i="2" s="1"/>
  <c r="CC321" i="2" s="1"/>
  <c r="CH397" i="2"/>
  <c r="CH366" i="2"/>
  <c r="CF305" i="2"/>
  <c r="CF367" i="2" s="1"/>
  <c r="W382" i="2"/>
  <c r="CG305" i="2"/>
  <c r="CG383" i="2" s="1"/>
  <c r="DR320" i="2"/>
  <c r="DR367" i="2" s="1"/>
  <c r="W397" i="2"/>
  <c r="BX320" i="2"/>
  <c r="BX335" i="2" s="1"/>
  <c r="Z305" i="2"/>
  <c r="Z383" i="2" s="1"/>
  <c r="CH334" i="2"/>
  <c r="BD261" i="2"/>
  <c r="BD306" i="2" s="1"/>
  <c r="AL276" i="2"/>
  <c r="AL291" i="2" s="1"/>
  <c r="AL306" i="2" s="1"/>
  <c r="DR382" i="2"/>
  <c r="CY261" i="2"/>
  <c r="CY306" i="2" s="1"/>
  <c r="AL334" i="2"/>
  <c r="AX397" i="2"/>
  <c r="AR305" i="2"/>
  <c r="AR383" i="2" s="1"/>
  <c r="DL320" i="2"/>
  <c r="DL383" i="2" s="1"/>
  <c r="CX334" i="2"/>
  <c r="AY320" i="2"/>
  <c r="AY383" i="2" s="1"/>
  <c r="DF382" i="2"/>
  <c r="DF366" i="2"/>
  <c r="CS412" i="2"/>
  <c r="DO305" i="2"/>
  <c r="DO398" i="2" s="1"/>
  <c r="DF334" i="2"/>
  <c r="T154" i="2" s="1"/>
  <c r="AN412" i="2"/>
  <c r="T412" i="2"/>
  <c r="AR261" i="2"/>
  <c r="AR306" i="2" s="1"/>
  <c r="CJ276" i="2"/>
  <c r="CJ291" i="2" s="1"/>
  <c r="CJ321" i="2" s="1"/>
  <c r="AB113" i="2"/>
  <c r="CJ382" i="2"/>
  <c r="CB320" i="2"/>
  <c r="CB383" i="2" s="1"/>
  <c r="BA412" i="2"/>
  <c r="AK412" i="2"/>
  <c r="DF276" i="2"/>
  <c r="DF291" i="2" s="1"/>
  <c r="DF306" i="2" s="1"/>
  <c r="BO276" i="2"/>
  <c r="BO291" i="2" s="1"/>
  <c r="BO321" i="2" s="1"/>
  <c r="X261" i="2"/>
  <c r="X306" i="2" s="1"/>
  <c r="AA113" i="2"/>
  <c r="BD383" i="2"/>
  <c r="CV382" i="2"/>
  <c r="DP276" i="2"/>
  <c r="DP291" i="2" s="1"/>
  <c r="DP321" i="2" s="1"/>
  <c r="Y412" i="2"/>
  <c r="CU412" i="2"/>
  <c r="AF383" i="2"/>
  <c r="AX261" i="2"/>
  <c r="AX321" i="2" s="1"/>
  <c r="DF305" i="2"/>
  <c r="DF398" i="2" s="1"/>
  <c r="DG305" i="2"/>
  <c r="DG383" i="2" s="1"/>
  <c r="V412" i="2"/>
  <c r="BI412" i="2"/>
  <c r="AO383" i="2"/>
  <c r="CD320" i="2"/>
  <c r="CD383" i="2" s="1"/>
  <c r="AA261" i="2"/>
  <c r="AA321" i="2" s="1"/>
  <c r="X113" i="2"/>
  <c r="X173" i="2" s="1"/>
  <c r="DL261" i="2"/>
  <c r="DL321" i="2" s="1"/>
  <c r="CK382" i="2"/>
  <c r="DA276" i="2"/>
  <c r="DA291" i="2" s="1"/>
  <c r="DA306" i="2" s="1"/>
  <c r="AU276" i="2"/>
  <c r="AU291" i="2" s="1"/>
  <c r="AU321" i="2" s="1"/>
  <c r="BI276" i="2"/>
  <c r="BI291" i="2" s="1"/>
  <c r="BI306" i="2" s="1"/>
  <c r="CQ276" i="2"/>
  <c r="CQ291" i="2" s="1"/>
  <c r="CQ306" i="2" s="1"/>
  <c r="V276" i="2"/>
  <c r="V291" i="2" s="1"/>
  <c r="V321" i="2" s="1"/>
  <c r="V113" i="2"/>
  <c r="V173" i="2" s="1"/>
  <c r="CX261" i="2"/>
  <c r="CX306" i="2" s="1"/>
  <c r="AZ412" i="2"/>
  <c r="BR382" i="2"/>
  <c r="DN276" i="2"/>
  <c r="DN291" i="2" s="1"/>
  <c r="DN306" i="2" s="1"/>
  <c r="CE276" i="2"/>
  <c r="CE291" i="2" s="1"/>
  <c r="CE321" i="2" s="1"/>
  <c r="CT397" i="2"/>
  <c r="AT412" i="2"/>
  <c r="CM261" i="2"/>
  <c r="CM306" i="2" s="1"/>
  <c r="Z334" i="2"/>
  <c r="CK276" i="2"/>
  <c r="CK291" i="2" s="1"/>
  <c r="CK321" i="2" s="1"/>
  <c r="AJ382" i="2"/>
  <c r="BI320" i="2"/>
  <c r="BI335" i="2" s="1"/>
  <c r="BG261" i="2"/>
  <c r="BG306" i="2" s="1"/>
  <c r="BJ276" i="2"/>
  <c r="BJ291" i="2" s="1"/>
  <c r="BJ306" i="2" s="1"/>
  <c r="AO276" i="2"/>
  <c r="AO291" i="2" s="1"/>
  <c r="AO321" i="2" s="1"/>
  <c r="BC276" i="2"/>
  <c r="BC291" i="2" s="1"/>
  <c r="BC321" i="2" s="1"/>
  <c r="CT276" i="2"/>
  <c r="CT291" i="2" s="1"/>
  <c r="CT306" i="2" s="1"/>
  <c r="CR276" i="2"/>
  <c r="CR291" i="2" s="1"/>
  <c r="CR306" i="2" s="1"/>
  <c r="AJ276" i="2"/>
  <c r="AJ291" i="2" s="1"/>
  <c r="AJ321" i="2" s="1"/>
  <c r="BD382" i="2"/>
  <c r="BO412" i="2"/>
  <c r="AP276" i="2"/>
  <c r="AP291" i="2" s="1"/>
  <c r="AP321" i="2" s="1"/>
  <c r="CH320" i="2"/>
  <c r="CH383" i="2" s="1"/>
  <c r="BQ276" i="2"/>
  <c r="BQ291" i="2" s="1"/>
  <c r="BQ306" i="2" s="1"/>
  <c r="AP382" i="2"/>
  <c r="DH276" i="2"/>
  <c r="DH291" i="2" s="1"/>
  <c r="DH321" i="2" s="1"/>
  <c r="DA412" i="2"/>
  <c r="BF261" i="2"/>
  <c r="BF321" i="2" s="1"/>
  <c r="CI320" i="2"/>
  <c r="CI383" i="2" s="1"/>
  <c r="AT276" i="2"/>
  <c r="AT291" i="2" s="1"/>
  <c r="AT306" i="2" s="1"/>
  <c r="AE113" i="2"/>
  <c r="BH276" i="2"/>
  <c r="BH291" i="2" s="1"/>
  <c r="BH306" i="2" s="1"/>
  <c r="AD113" i="2"/>
  <c r="CI276" i="2"/>
  <c r="CI291" i="2" s="1"/>
  <c r="CI321" i="2" s="1"/>
  <c r="CV276" i="2"/>
  <c r="CV291" i="2" s="1"/>
  <c r="CV306" i="2" s="1"/>
  <c r="BP320" i="2"/>
  <c r="BP383" i="2" s="1"/>
  <c r="AT320" i="2"/>
  <c r="AT383" i="2" s="1"/>
  <c r="DQ320" i="2"/>
  <c r="DQ335" i="2" s="1"/>
  <c r="AE155" i="2" s="1"/>
  <c r="DC383" i="2"/>
  <c r="CQ412" i="2"/>
  <c r="BX276" i="2"/>
  <c r="BX291" i="2" s="1"/>
  <c r="BX306" i="2" s="1"/>
  <c r="CT383" i="2"/>
  <c r="U203" i="2"/>
  <c r="DG218" i="2"/>
  <c r="AY218" i="2"/>
  <c r="AJ218" i="2"/>
  <c r="BN218" i="2"/>
  <c r="CC218" i="2"/>
  <c r="U218" i="2"/>
  <c r="CR218" i="2"/>
  <c r="Y70" i="2"/>
  <c r="AN70" i="2" s="1"/>
  <c r="AN250" i="2"/>
  <c r="CV250" i="2"/>
  <c r="BC250" i="2"/>
  <c r="BR250" i="2"/>
  <c r="DK250" i="2"/>
  <c r="Y250" i="2"/>
  <c r="CG250" i="2"/>
  <c r="Z84" i="2"/>
  <c r="Z189" i="2"/>
  <c r="Z144" i="2"/>
  <c r="CH276" i="2"/>
  <c r="CH291" i="2" s="1"/>
  <c r="CH321" i="2" s="1"/>
  <c r="AD40" i="2"/>
  <c r="W40" i="2"/>
  <c r="AC40" i="2"/>
  <c r="X40" i="2"/>
  <c r="Z40" i="2"/>
  <c r="AE40" i="2"/>
  <c r="Y40" i="2"/>
  <c r="U40" i="2"/>
  <c r="AF40" i="2"/>
  <c r="AB40" i="2"/>
  <c r="V40" i="2"/>
  <c r="AA40" i="2"/>
  <c r="T40" i="2"/>
  <c r="AC54" i="2"/>
  <c r="AC99" i="2"/>
  <c r="CC305" i="2"/>
  <c r="CC320" i="2"/>
  <c r="AD99" i="2"/>
  <c r="AD54" i="2"/>
  <c r="V84" i="2"/>
  <c r="V144" i="2"/>
  <c r="V189" i="2"/>
  <c r="AF276" i="2"/>
  <c r="AF291" i="2" s="1"/>
  <c r="AF321" i="2" s="1"/>
  <c r="T261" i="2"/>
  <c r="CN232" i="2"/>
  <c r="CN277" i="2" s="1"/>
  <c r="CN292" i="2" s="1"/>
  <c r="BJ232" i="2"/>
  <c r="BJ277" i="2" s="1"/>
  <c r="BJ292" i="2" s="1"/>
  <c r="AF232" i="2"/>
  <c r="AF262" i="2" s="1"/>
  <c r="DR232" i="2"/>
  <c r="DR277" i="2" s="1"/>
  <c r="DR292" i="2" s="1"/>
  <c r="BY232" i="2"/>
  <c r="BY262" i="2" s="1"/>
  <c r="DC232" i="2"/>
  <c r="DC277" i="2" s="1"/>
  <c r="DC292" i="2" s="1"/>
  <c r="AU232" i="2"/>
  <c r="AU262" i="2" s="1"/>
  <c r="V70" i="2"/>
  <c r="BO250" i="2"/>
  <c r="AK250" i="2"/>
  <c r="DH250" i="2"/>
  <c r="AZ250" i="2"/>
  <c r="V250" i="2"/>
  <c r="CS250" i="2"/>
  <c r="CD250" i="2"/>
  <c r="AE70" i="2"/>
  <c r="AT70" i="2" s="1"/>
  <c r="BX250" i="2"/>
  <c r="DB250" i="2"/>
  <c r="BI250" i="2"/>
  <c r="DQ250" i="2"/>
  <c r="AE250" i="2"/>
  <c r="CM250" i="2"/>
  <c r="AT250" i="2"/>
  <c r="CW232" i="2"/>
  <c r="CW277" i="2" s="1"/>
  <c r="CW292" i="2" s="1"/>
  <c r="BD232" i="2"/>
  <c r="BD262" i="2" s="1"/>
  <c r="AO232" i="2"/>
  <c r="AO262" i="2" s="1"/>
  <c r="BS232" i="2"/>
  <c r="BS277" i="2" s="1"/>
  <c r="BS292" i="2" s="1"/>
  <c r="CH232" i="2"/>
  <c r="CH277" i="2" s="1"/>
  <c r="CH292" i="2" s="1"/>
  <c r="DL232" i="2"/>
  <c r="DL277" i="2" s="1"/>
  <c r="DL292" i="2" s="1"/>
  <c r="Z232" i="2"/>
  <c r="Z262" i="2" s="1"/>
  <c r="AA54" i="2"/>
  <c r="AA99" i="2"/>
  <c r="BX383" i="2"/>
  <c r="AE398" i="2"/>
  <c r="Y335" i="2"/>
  <c r="Y367" i="2"/>
  <c r="Y398" i="2"/>
  <c r="DN334" i="2"/>
  <c r="AB154" i="2" s="1"/>
  <c r="DN397" i="2"/>
  <c r="DN366" i="2"/>
  <c r="AZ276" i="2"/>
  <c r="AZ291" i="2" s="1"/>
  <c r="AZ321" i="2" s="1"/>
  <c r="DC412" i="2"/>
  <c r="DI232" i="2"/>
  <c r="DI277" i="2" s="1"/>
  <c r="DI292" i="2" s="1"/>
  <c r="CE232" i="2"/>
  <c r="CE277" i="2" s="1"/>
  <c r="CE292" i="2" s="1"/>
  <c r="W232" i="2"/>
  <c r="W262" i="2" s="1"/>
  <c r="AL232" i="2"/>
  <c r="AL262" i="2" s="1"/>
  <c r="CT232" i="2"/>
  <c r="CT262" i="2" s="1"/>
  <c r="BP232" i="2"/>
  <c r="BP277" i="2" s="1"/>
  <c r="BP292" i="2" s="1"/>
  <c r="BA232" i="2"/>
  <c r="BA277" i="2" s="1"/>
  <c r="BA292" i="2" s="1"/>
  <c r="AK261" i="2"/>
  <c r="BY276" i="2"/>
  <c r="BY291" i="2" s="1"/>
  <c r="BY306" i="2" s="1"/>
  <c r="AJ335" i="2"/>
  <c r="AJ398" i="2"/>
  <c r="AJ367" i="2"/>
  <c r="CP216" i="2"/>
  <c r="CP231" i="2" s="1"/>
  <c r="CP246" i="2" s="1"/>
  <c r="CP261" i="2" s="1"/>
  <c r="CP276" i="2" s="1"/>
  <c r="CP291" i="2" s="1"/>
  <c r="CP306" i="2" s="1"/>
  <c r="CP321" i="2" s="1"/>
  <c r="CP336" i="2" s="1"/>
  <c r="BL231" i="2"/>
  <c r="BL246" i="2" s="1"/>
  <c r="BL261" i="2" s="1"/>
  <c r="BL276" i="2" s="1"/>
  <c r="BL291" i="2" s="1"/>
  <c r="BL306" i="2" s="1"/>
  <c r="BL321" i="2" s="1"/>
  <c r="BL336" i="2" s="1"/>
  <c r="AU335" i="2"/>
  <c r="X305" i="2"/>
  <c r="X320" i="2"/>
  <c r="BT261" i="2"/>
  <c r="DJ276" i="2"/>
  <c r="DJ291" i="2" s="1"/>
  <c r="DJ306" i="2" s="1"/>
  <c r="AO335" i="2"/>
  <c r="AO367" i="2"/>
  <c r="AO398" i="2"/>
  <c r="DG261" i="2"/>
  <c r="CW261" i="2"/>
  <c r="AJ334" i="2"/>
  <c r="AJ397" i="2"/>
  <c r="AJ366" i="2"/>
  <c r="T113" i="2"/>
  <c r="T173" i="2" s="1"/>
  <c r="DH218" i="2"/>
  <c r="BO218" i="2"/>
  <c r="CD218" i="2"/>
  <c r="AZ218" i="2"/>
  <c r="AK218" i="2"/>
  <c r="CS218" i="2"/>
  <c r="V203" i="2"/>
  <c r="V218" i="2"/>
  <c r="DC261" i="2"/>
  <c r="CV305" i="2"/>
  <c r="BU305" i="2"/>
  <c r="BU383" i="2" s="1"/>
  <c r="BM366" i="2"/>
  <c r="Z366" i="2"/>
  <c r="AD305" i="2"/>
  <c r="AD383" i="2" s="1"/>
  <c r="DN320" i="2"/>
  <c r="DN383" i="2" s="1"/>
  <c r="CG334" i="2"/>
  <c r="CY366" i="2"/>
  <c r="B86" i="1"/>
  <c r="B106" i="1" s="1"/>
  <c r="AD45" i="1"/>
  <c r="AD65" i="1" s="1"/>
  <c r="B65" i="1"/>
  <c r="W84" i="2"/>
  <c r="W144" i="2"/>
  <c r="W189" i="2"/>
  <c r="BI218" i="2"/>
  <c r="DQ218" i="2"/>
  <c r="BX218" i="2"/>
  <c r="AE218" i="2"/>
  <c r="AT218" i="2"/>
  <c r="DB218" i="2"/>
  <c r="AE203" i="2"/>
  <c r="CM218" i="2"/>
  <c r="BX232" i="2"/>
  <c r="BX277" i="2" s="1"/>
  <c r="BX292" i="2" s="1"/>
  <c r="AE232" i="2"/>
  <c r="AE262" i="2" s="1"/>
  <c r="AT232" i="2"/>
  <c r="AT262" i="2" s="1"/>
  <c r="BI232" i="2"/>
  <c r="BI277" i="2" s="1"/>
  <c r="BI292" i="2" s="1"/>
  <c r="DB232" i="2"/>
  <c r="DB262" i="2" s="1"/>
  <c r="CM232" i="2"/>
  <c r="CM277" i="2" s="1"/>
  <c r="CM292" i="2" s="1"/>
  <c r="DQ232" i="2"/>
  <c r="DQ277" i="2" s="1"/>
  <c r="DQ292" i="2" s="1"/>
  <c r="CQ218" i="2"/>
  <c r="T218" i="2"/>
  <c r="T203" i="2"/>
  <c r="AI218" i="2"/>
  <c r="CB218" i="2"/>
  <c r="BM218" i="2"/>
  <c r="DF218" i="2"/>
  <c r="AX218" i="2"/>
  <c r="V350" i="2"/>
  <c r="DL218" i="2"/>
  <c r="AO218" i="2"/>
  <c r="CH218" i="2"/>
  <c r="CW218" i="2"/>
  <c r="Z218" i="2"/>
  <c r="Z203" i="2"/>
  <c r="BS218" i="2"/>
  <c r="BD218" i="2"/>
  <c r="AC218" i="2"/>
  <c r="CZ218" i="2"/>
  <c r="BV218" i="2"/>
  <c r="DO218" i="2"/>
  <c r="CK218" i="2"/>
  <c r="BG218" i="2"/>
  <c r="AR218" i="2"/>
  <c r="AC203" i="2"/>
  <c r="BT305" i="2"/>
  <c r="BT320" i="2"/>
  <c r="DK397" i="2"/>
  <c r="BM334" i="2"/>
  <c r="DK398" i="2"/>
  <c r="CZ320" i="2"/>
  <c r="CZ383" i="2" s="1"/>
  <c r="AC366" i="2"/>
  <c r="CY334" i="2"/>
  <c r="BV232" i="2"/>
  <c r="BV262" i="2" s="1"/>
  <c r="AR232" i="2"/>
  <c r="AR262" i="2" s="1"/>
  <c r="CK232" i="2"/>
  <c r="CK262" i="2" s="1"/>
  <c r="CZ232" i="2"/>
  <c r="CZ262" i="2" s="1"/>
  <c r="BG232" i="2"/>
  <c r="BG277" i="2" s="1"/>
  <c r="BG292" i="2" s="1"/>
  <c r="AC232" i="2"/>
  <c r="AC262" i="2" s="1"/>
  <c r="DO232" i="2"/>
  <c r="DO262" i="2" s="1"/>
  <c r="DR334" i="2"/>
  <c r="AF154" i="2" s="1"/>
  <c r="DR366" i="2"/>
  <c r="DR397" i="2"/>
  <c r="AG143" i="2"/>
  <c r="BJ218" i="2"/>
  <c r="BY218" i="2"/>
  <c r="CN218" i="2"/>
  <c r="AF218" i="2"/>
  <c r="DR218" i="2"/>
  <c r="DC218" i="2"/>
  <c r="AU218" i="2"/>
  <c r="AF203" i="2"/>
  <c r="Y232" i="2"/>
  <c r="Y277" i="2" s="1"/>
  <c r="Y292" i="2" s="1"/>
  <c r="DK232" i="2"/>
  <c r="DK277" i="2" s="1"/>
  <c r="DK292" i="2" s="1"/>
  <c r="AN232" i="2"/>
  <c r="AN277" i="2" s="1"/>
  <c r="AN292" i="2" s="1"/>
  <c r="BR232" i="2"/>
  <c r="BR262" i="2" s="1"/>
  <c r="BC232" i="2"/>
  <c r="BC277" i="2" s="1"/>
  <c r="BC292" i="2" s="1"/>
  <c r="CV232" i="2"/>
  <c r="CV262" i="2" s="1"/>
  <c r="CG232" i="2"/>
  <c r="CG277" i="2" s="1"/>
  <c r="CG292" i="2" s="1"/>
  <c r="BR334" i="2"/>
  <c r="BR366" i="2"/>
  <c r="BR397" i="2"/>
  <c r="AF335" i="2"/>
  <c r="AF367" i="2"/>
  <c r="AF398" i="2"/>
  <c r="CD412" i="2"/>
  <c r="DK366" i="2"/>
  <c r="BM320" i="2"/>
  <c r="BM383" i="2" s="1"/>
  <c r="AC397" i="2"/>
  <c r="CS321" i="2"/>
  <c r="DR276" i="2"/>
  <c r="DR291" i="2" s="1"/>
  <c r="DR321" i="2" s="1"/>
  <c r="CE218" i="2"/>
  <c r="AL218" i="2"/>
  <c r="W203" i="2"/>
  <c r="BA218" i="2"/>
  <c r="BP218" i="2"/>
  <c r="CT218" i="2"/>
  <c r="DI218" i="2"/>
  <c r="W218" i="2"/>
  <c r="CW335" i="2"/>
  <c r="CW367" i="2"/>
  <c r="U84" i="2"/>
  <c r="U144" i="2"/>
  <c r="U189" i="2"/>
  <c r="DJ305" i="2"/>
  <c r="DJ320" i="2"/>
  <c r="DK334" i="2"/>
  <c r="Y154" i="2" s="1"/>
  <c r="AC334" i="2"/>
  <c r="AE334" i="2"/>
  <c r="AE366" i="2"/>
  <c r="AE397" i="2"/>
  <c r="BC366" i="2"/>
  <c r="DJ366" i="2"/>
  <c r="AB366" i="2"/>
  <c r="CR320" i="2"/>
  <c r="CR383" i="2" s="1"/>
  <c r="AC320" i="2"/>
  <c r="AC383" i="2" s="1"/>
  <c r="AN305" i="2"/>
  <c r="BF397" i="2"/>
  <c r="Z99" i="2"/>
  <c r="Z54" i="2"/>
  <c r="Z129" i="2"/>
  <c r="CB334" i="2"/>
  <c r="CB366" i="2"/>
  <c r="CB397" i="2"/>
  <c r="BO305" i="2"/>
  <c r="BO320" i="2"/>
  <c r="BX367" i="2"/>
  <c r="BX398" i="2"/>
  <c r="DP232" i="2"/>
  <c r="DP277" i="2" s="1"/>
  <c r="DP292" i="2" s="1"/>
  <c r="DA232" i="2"/>
  <c r="DA262" i="2" s="1"/>
  <c r="CL232" i="2"/>
  <c r="CL277" i="2" s="1"/>
  <c r="CL292" i="2" s="1"/>
  <c r="AD232" i="2"/>
  <c r="AD277" i="2" s="1"/>
  <c r="AD292" i="2" s="1"/>
  <c r="AS232" i="2"/>
  <c r="AS262" i="2" s="1"/>
  <c r="BW232" i="2"/>
  <c r="BW262" i="2" s="1"/>
  <c r="BH232" i="2"/>
  <c r="BH277" i="2" s="1"/>
  <c r="BH292" i="2" s="1"/>
  <c r="U70" i="2"/>
  <c r="CC250" i="2"/>
  <c r="U250" i="2"/>
  <c r="AJ250" i="2"/>
  <c r="AY250" i="2"/>
  <c r="DG250" i="2"/>
  <c r="BN250" i="2"/>
  <c r="CR250" i="2"/>
  <c r="V54" i="2"/>
  <c r="V99" i="2"/>
  <c r="V129" i="2"/>
  <c r="AF113" i="2"/>
  <c r="AB70" i="2"/>
  <c r="AQ70" i="2" s="1"/>
  <c r="AQ250" i="2"/>
  <c r="BU250" i="2"/>
  <c r="CY250" i="2"/>
  <c r="BF250" i="2"/>
  <c r="AB250" i="2"/>
  <c r="CJ250" i="2"/>
  <c r="DN250" i="2"/>
  <c r="X84" i="2"/>
  <c r="X144" i="2"/>
  <c r="X189" i="2"/>
  <c r="CB276" i="2"/>
  <c r="CB291" i="2" s="1"/>
  <c r="CB306" i="2" s="1"/>
  <c r="BB261" i="2"/>
  <c r="AE276" i="2"/>
  <c r="AE291" i="2" s="1"/>
  <c r="AE306" i="2" s="1"/>
  <c r="CT335" i="2"/>
  <c r="CT398" i="2"/>
  <c r="CT367" i="2"/>
  <c r="BP276" i="2"/>
  <c r="BP291" i="2" s="1"/>
  <c r="BP321" i="2" s="1"/>
  <c r="BU276" i="2"/>
  <c r="BU291" i="2" s="1"/>
  <c r="BU306" i="2" s="1"/>
  <c r="BD335" i="2"/>
  <c r="BD367" i="2"/>
  <c r="BD398" i="2"/>
  <c r="W70" i="2"/>
  <c r="AL70" i="2" s="1"/>
  <c r="BP250" i="2"/>
  <c r="CT250" i="2"/>
  <c r="DI250" i="2"/>
  <c r="CE250" i="2"/>
  <c r="BA250" i="2"/>
  <c r="AL250" i="2"/>
  <c r="W250" i="2"/>
  <c r="AE26" i="2"/>
  <c r="AF26" i="2"/>
  <c r="AD26" i="2"/>
  <c r="AC26" i="2"/>
  <c r="S56" i="2"/>
  <c r="S71" i="2" s="1"/>
  <c r="S86" i="2" s="1"/>
  <c r="S101" i="2" s="1"/>
  <c r="S116" i="2" s="1"/>
  <c r="S131" i="2" s="1"/>
  <c r="S41" i="2"/>
  <c r="U26" i="2"/>
  <c r="AA26" i="2"/>
  <c r="T26" i="2"/>
  <c r="V26" i="2"/>
  <c r="S27" i="2"/>
  <c r="Z26" i="2"/>
  <c r="AB26" i="2"/>
  <c r="B30" i="2"/>
  <c r="W26" i="2"/>
  <c r="X26" i="2"/>
  <c r="Y26" i="2"/>
  <c r="DC398" i="2"/>
  <c r="BS262" i="2"/>
  <c r="U129" i="2"/>
  <c r="U99" i="2"/>
  <c r="U54" i="2"/>
  <c r="T54" i="2"/>
  <c r="T99" i="2"/>
  <c r="T129" i="2"/>
  <c r="BD334" i="2"/>
  <c r="BD366" i="2"/>
  <c r="BD397" i="2"/>
  <c r="AA84" i="2"/>
  <c r="AA189" i="2"/>
  <c r="AM276" i="2"/>
  <c r="AM291" i="2" s="1"/>
  <c r="AM306" i="2" s="1"/>
  <c r="AS218" i="2"/>
  <c r="BH218" i="2"/>
  <c r="CL218" i="2"/>
  <c r="DA218" i="2"/>
  <c r="DP218" i="2"/>
  <c r="BW218" i="2"/>
  <c r="AD218" i="2"/>
  <c r="AD203" i="2"/>
  <c r="BH412" i="2"/>
  <c r="AL69" i="2"/>
  <c r="Z261" i="2"/>
  <c r="W261" i="2"/>
  <c r="BN334" i="2"/>
  <c r="BN366" i="2"/>
  <c r="BN397" i="2"/>
  <c r="BW276" i="2"/>
  <c r="BW291" i="2" s="1"/>
  <c r="BW321" i="2" s="1"/>
  <c r="U113" i="2"/>
  <c r="U173" i="2" s="1"/>
  <c r="BN383" i="2"/>
  <c r="BV305" i="2"/>
  <c r="BV320" i="2"/>
  <c r="CF261" i="2"/>
  <c r="AQ382" i="2"/>
  <c r="AH384" i="2"/>
  <c r="AH399" i="2" s="1"/>
  <c r="AH414" i="2" s="1"/>
  <c r="AW368" i="2"/>
  <c r="BM276" i="2"/>
  <c r="BM291" i="2" s="1"/>
  <c r="BM306" i="2" s="1"/>
  <c r="BA276" i="2"/>
  <c r="BA291" i="2" s="1"/>
  <c r="BA306" i="2" s="1"/>
  <c r="BE276" i="2"/>
  <c r="BE291" i="2" s="1"/>
  <c r="BE306" i="2" s="1"/>
  <c r="AZ383" i="2"/>
  <c r="AE84" i="2"/>
  <c r="AE189" i="2"/>
  <c r="AB276" i="2"/>
  <c r="AB291" i="2" s="1"/>
  <c r="AB306" i="2" s="1"/>
  <c r="CU261" i="2"/>
  <c r="BE383" i="2"/>
  <c r="AM232" i="2"/>
  <c r="AM262" i="2" s="1"/>
  <c r="DJ232" i="2"/>
  <c r="DJ262" i="2" s="1"/>
  <c r="BQ232" i="2"/>
  <c r="BQ262" i="2" s="1"/>
  <c r="BB232" i="2"/>
  <c r="BB262" i="2" s="1"/>
  <c r="X232" i="2"/>
  <c r="X262" i="2" s="1"/>
  <c r="CU232" i="2"/>
  <c r="CU277" i="2" s="1"/>
  <c r="CU292" i="2" s="1"/>
  <c r="CF232" i="2"/>
  <c r="CF262" i="2" s="1"/>
  <c r="DM276" i="2"/>
  <c r="DM291" i="2" s="1"/>
  <c r="DM306" i="2" s="1"/>
  <c r="CK320" i="2"/>
  <c r="CK383" i="2" s="1"/>
  <c r="BC397" i="2"/>
  <c r="BG320" i="2"/>
  <c r="BG383" i="2" s="1"/>
  <c r="CT366" i="2"/>
  <c r="DJ397" i="2"/>
  <c r="AB397" i="2"/>
  <c r="CY367" i="2"/>
  <c r="BF366" i="2"/>
  <c r="CU367" i="2"/>
  <c r="BO23" i="1"/>
  <c r="B46" i="1"/>
  <c r="S159" i="2"/>
  <c r="S174" i="2" s="1"/>
  <c r="S189" i="2" s="1"/>
  <c r="S204" i="2" s="1"/>
  <c r="S219" i="2" s="1"/>
  <c r="AJ144" i="2"/>
  <c r="CK334" i="2"/>
  <c r="CK397" i="2"/>
  <c r="CK366" i="2"/>
  <c r="T70" i="2"/>
  <c r="AI70" i="2" s="1"/>
  <c r="T250" i="2"/>
  <c r="AX250" i="2"/>
  <c r="CQ250" i="2"/>
  <c r="DF250" i="2"/>
  <c r="BM250" i="2"/>
  <c r="CB250" i="2"/>
  <c r="AI250" i="2"/>
  <c r="AE54" i="2"/>
  <c r="AE99" i="2"/>
  <c r="CE305" i="2"/>
  <c r="CE320" i="2"/>
  <c r="AF84" i="2"/>
  <c r="AF189" i="2"/>
  <c r="BM232" i="2"/>
  <c r="BM262" i="2" s="1"/>
  <c r="AX232" i="2"/>
  <c r="AX262" i="2" s="1"/>
  <c r="DF232" i="2"/>
  <c r="DF262" i="2" s="1"/>
  <c r="AI232" i="2"/>
  <c r="AI262" i="2" s="1"/>
  <c r="T232" i="2"/>
  <c r="T262" i="2" s="1"/>
  <c r="CB232" i="2"/>
  <c r="CB262" i="2" s="1"/>
  <c r="CQ232" i="2"/>
  <c r="CQ262" i="2" s="1"/>
  <c r="CI218" i="2"/>
  <c r="BE218" i="2"/>
  <c r="AA218" i="2"/>
  <c r="CX218" i="2"/>
  <c r="BT218" i="2"/>
  <c r="AP218" i="2"/>
  <c r="DM218" i="2"/>
  <c r="AA203" i="2"/>
  <c r="S145" i="2"/>
  <c r="AJ130" i="2"/>
  <c r="X70" i="2"/>
  <c r="AM250" i="2"/>
  <c r="BQ250" i="2"/>
  <c r="BB250" i="2"/>
  <c r="DJ250" i="2"/>
  <c r="CU250" i="2"/>
  <c r="X250" i="2"/>
  <c r="CF250" i="2"/>
  <c r="DQ276" i="2"/>
  <c r="DQ291" i="2" s="1"/>
  <c r="DQ306" i="2" s="1"/>
  <c r="AO69" i="2"/>
  <c r="AY276" i="2"/>
  <c r="AY291" i="2" s="1"/>
  <c r="AY306" i="2" s="1"/>
  <c r="AB99" i="2"/>
  <c r="AB54" i="2"/>
  <c r="X129" i="2"/>
  <c r="X54" i="2"/>
  <c r="X99" i="2"/>
  <c r="DM232" i="2"/>
  <c r="DM262" i="2" s="1"/>
  <c r="CI232" i="2"/>
  <c r="CI262" i="2" s="1"/>
  <c r="AP232" i="2"/>
  <c r="AP262" i="2" s="1"/>
  <c r="AA232" i="2"/>
  <c r="AA277" i="2" s="1"/>
  <c r="AA292" i="2" s="1"/>
  <c r="BE232" i="2"/>
  <c r="BE262" i="2" s="1"/>
  <c r="BT232" i="2"/>
  <c r="BT262" i="2" s="1"/>
  <c r="CX232" i="2"/>
  <c r="CX277" i="2" s="1"/>
  <c r="CX292" i="2" s="1"/>
  <c r="CI398" i="2"/>
  <c r="BC398" i="2"/>
  <c r="Y84" i="2"/>
  <c r="Y189" i="2"/>
  <c r="Y144" i="2"/>
  <c r="AQ276" i="2"/>
  <c r="AQ291" i="2" s="1"/>
  <c r="AQ321" i="2" s="1"/>
  <c r="AI382" i="2"/>
  <c r="CL305" i="2"/>
  <c r="CL320" i="2"/>
  <c r="CC232" i="2"/>
  <c r="CC262" i="2" s="1"/>
  <c r="CR232" i="2"/>
  <c r="CR262" i="2" s="1"/>
  <c r="U232" i="2"/>
  <c r="U277" i="2" s="1"/>
  <c r="U292" i="2" s="1"/>
  <c r="AJ232" i="2"/>
  <c r="AJ277" i="2" s="1"/>
  <c r="AJ292" i="2" s="1"/>
  <c r="AY232" i="2"/>
  <c r="AY262" i="2" s="1"/>
  <c r="DG232" i="2"/>
  <c r="DG277" i="2" s="1"/>
  <c r="DG292" i="2" s="1"/>
  <c r="BN232" i="2"/>
  <c r="BN262" i="2" s="1"/>
  <c r="AS261" i="2"/>
  <c r="DB276" i="2"/>
  <c r="DB291" i="2" s="1"/>
  <c r="DB306" i="2" s="1"/>
  <c r="BQ218" i="2"/>
  <c r="CU218" i="2"/>
  <c r="AM218" i="2"/>
  <c r="X218" i="2"/>
  <c r="BB218" i="2"/>
  <c r="DJ218" i="2"/>
  <c r="CF218" i="2"/>
  <c r="X203" i="2"/>
  <c r="BN398" i="2"/>
  <c r="BN367" i="2"/>
  <c r="AD84" i="2"/>
  <c r="AD189" i="2"/>
  <c r="AQ334" i="2"/>
  <c r="AQ366" i="2"/>
  <c r="AQ397" i="2"/>
  <c r="CG276" i="2"/>
  <c r="CG291" i="2" s="1"/>
  <c r="CG306" i="2" s="1"/>
  <c r="CN276" i="2"/>
  <c r="CN291" i="2" s="1"/>
  <c r="CN306" i="2" s="1"/>
  <c r="AZ335" i="2"/>
  <c r="AZ367" i="2"/>
  <c r="AZ398" i="2"/>
  <c r="AJ69" i="2"/>
  <c r="CD261" i="2"/>
  <c r="BE335" i="2"/>
  <c r="BE398" i="2"/>
  <c r="BE367" i="2"/>
  <c r="CY218" i="2"/>
  <c r="BF218" i="2"/>
  <c r="BU218" i="2"/>
  <c r="AQ218" i="2"/>
  <c r="DN218" i="2"/>
  <c r="AB203" i="2"/>
  <c r="CJ218" i="2"/>
  <c r="AB218" i="2"/>
  <c r="BC334" i="2"/>
  <c r="BS335" i="2"/>
  <c r="CT334" i="2"/>
  <c r="DJ334" i="2"/>
  <c r="X154" i="2" s="1"/>
  <c r="AB334" i="2"/>
  <c r="BY320" i="2"/>
  <c r="BY383" i="2" s="1"/>
  <c r="BF320" i="2"/>
  <c r="BF383" i="2" s="1"/>
  <c r="CG397" i="2"/>
  <c r="DB320" i="2"/>
  <c r="DB383" i="2" s="1"/>
  <c r="BF334" i="2"/>
  <c r="AA70" i="2"/>
  <c r="AP70" i="2" s="1"/>
  <c r="BT250" i="2"/>
  <c r="AP250" i="2"/>
  <c r="BE250" i="2"/>
  <c r="CI250" i="2"/>
  <c r="CX250" i="2"/>
  <c r="DM250" i="2"/>
  <c r="AA250" i="2"/>
  <c r="DH232" i="2"/>
  <c r="DH277" i="2" s="1"/>
  <c r="DH292" i="2" s="1"/>
  <c r="CS232" i="2"/>
  <c r="CS262" i="2" s="1"/>
  <c r="V232" i="2"/>
  <c r="V262" i="2" s="1"/>
  <c r="AK232" i="2"/>
  <c r="AK262" i="2" s="1"/>
  <c r="BO232" i="2"/>
  <c r="BO262" i="2" s="1"/>
  <c r="CD232" i="2"/>
  <c r="CD277" i="2" s="1"/>
  <c r="CD292" i="2" s="1"/>
  <c r="AZ232" i="2"/>
  <c r="AZ262" i="2" s="1"/>
  <c r="Z70" i="2"/>
  <c r="AO70" i="2" s="1"/>
  <c r="CW250" i="2"/>
  <c r="Z250" i="2"/>
  <c r="CH250" i="2"/>
  <c r="BS250" i="2"/>
  <c r="DL250" i="2"/>
  <c r="BD250" i="2"/>
  <c r="AO250" i="2"/>
  <c r="W129" i="2"/>
  <c r="W99" i="2"/>
  <c r="W54" i="2"/>
  <c r="CJ305" i="2"/>
  <c r="CJ320" i="2"/>
  <c r="T84" i="2"/>
  <c r="T189" i="2"/>
  <c r="T144" i="2"/>
  <c r="S233" i="2"/>
  <c r="S248" i="2" s="1"/>
  <c r="S263" i="2" s="1"/>
  <c r="S278" i="2" s="1"/>
  <c r="S293" i="2" s="1"/>
  <c r="S308" i="2" s="1"/>
  <c r="S323" i="2" s="1"/>
  <c r="S338" i="2" s="1"/>
  <c r="S354" i="2" s="1"/>
  <c r="S370" i="2" s="1"/>
  <c r="AH218" i="2"/>
  <c r="AH233" i="2" s="1"/>
  <c r="AH248" i="2" s="1"/>
  <c r="AH263" i="2" s="1"/>
  <c r="AH278" i="2" s="1"/>
  <c r="AH293" i="2" s="1"/>
  <c r="AH308" i="2" s="1"/>
  <c r="AH323" i="2" s="1"/>
  <c r="AH338" i="2" s="1"/>
  <c r="AW218" i="2"/>
  <c r="CV334" i="2"/>
  <c r="CV397" i="2"/>
  <c r="CV366" i="2"/>
  <c r="S385" i="2"/>
  <c r="S400" i="2" s="1"/>
  <c r="S415" i="2" s="1"/>
  <c r="S431" i="2" s="1"/>
  <c r="S447" i="2" s="1"/>
  <c r="AH369" i="2"/>
  <c r="CV218" i="2"/>
  <c r="CG218" i="2"/>
  <c r="AN218" i="2"/>
  <c r="Y218" i="2"/>
  <c r="BR218" i="2"/>
  <c r="DK218" i="2"/>
  <c r="Y203" i="2"/>
  <c r="BC218" i="2"/>
  <c r="DI321" i="2"/>
  <c r="B45" i="2"/>
  <c r="B27" i="1"/>
  <c r="CA217" i="2"/>
  <c r="AW232" i="2"/>
  <c r="AW247" i="2" s="1"/>
  <c r="AW262" i="2" s="1"/>
  <c r="AW277" i="2" s="1"/>
  <c r="AW292" i="2" s="1"/>
  <c r="AW307" i="2" s="1"/>
  <c r="AW322" i="2" s="1"/>
  <c r="AW337" i="2" s="1"/>
  <c r="BL217" i="2"/>
  <c r="CI412" i="2"/>
  <c r="W113" i="2"/>
  <c r="W173" i="2" s="1"/>
  <c r="AD70" i="2"/>
  <c r="BH250" i="2"/>
  <c r="AS250" i="2"/>
  <c r="CL250" i="2"/>
  <c r="DA250" i="2"/>
  <c r="AD250" i="2"/>
  <c r="DP250" i="2"/>
  <c r="BW250" i="2"/>
  <c r="AC70" i="2"/>
  <c r="AC250" i="2"/>
  <c r="CK250" i="2"/>
  <c r="AR250" i="2"/>
  <c r="DO250" i="2"/>
  <c r="BG250" i="2"/>
  <c r="CZ250" i="2"/>
  <c r="BV250" i="2"/>
  <c r="AF70" i="2"/>
  <c r="AU250" i="2"/>
  <c r="CN250" i="2"/>
  <c r="BJ250" i="2"/>
  <c r="DC250" i="2"/>
  <c r="AF250" i="2"/>
  <c r="BY250" i="2"/>
  <c r="DR250" i="2"/>
  <c r="Y99" i="2"/>
  <c r="Y129" i="2"/>
  <c r="Y54" i="2"/>
  <c r="AF99" i="2"/>
  <c r="AF54" i="2"/>
  <c r="AB84" i="2"/>
  <c r="AB189" i="2"/>
  <c r="BW412" i="2"/>
  <c r="AE383" i="2"/>
  <c r="Y383" i="2"/>
  <c r="DN382" i="2"/>
  <c r="DM412" i="2"/>
  <c r="AI334" i="2"/>
  <c r="AI397" i="2"/>
  <c r="AI366" i="2"/>
  <c r="AD412" i="2"/>
  <c r="BB335" i="2"/>
  <c r="BB367" i="2"/>
  <c r="AM69" i="2"/>
  <c r="AC84" i="2"/>
  <c r="AC189" i="2"/>
  <c r="BU232" i="2"/>
  <c r="BU277" i="2" s="1"/>
  <c r="BU292" i="2" s="1"/>
  <c r="CY232" i="2"/>
  <c r="CY262" i="2" s="1"/>
  <c r="AB232" i="2"/>
  <c r="AB262" i="2" s="1"/>
  <c r="CJ232" i="2"/>
  <c r="CJ262" i="2" s="1"/>
  <c r="AQ232" i="2"/>
  <c r="AQ277" i="2" s="1"/>
  <c r="AQ292" i="2" s="1"/>
  <c r="BF232" i="2"/>
  <c r="BF262" i="2" s="1"/>
  <c r="DN232" i="2"/>
  <c r="DN262" i="2" s="1"/>
  <c r="DH383" i="2"/>
  <c r="AP334" i="2"/>
  <c r="AP366" i="2"/>
  <c r="AP397" i="2"/>
  <c r="AJ383" i="2"/>
  <c r="CA231" i="2"/>
  <c r="CA246" i="2" s="1"/>
  <c r="CA261" i="2" s="1"/>
  <c r="CA276" i="2" s="1"/>
  <c r="CA291" i="2" s="1"/>
  <c r="CA306" i="2" s="1"/>
  <c r="CA321" i="2" s="1"/>
  <c r="CA336" i="2" s="1"/>
  <c r="DE216" i="2"/>
  <c r="DE231" i="2" s="1"/>
  <c r="DE246" i="2" s="1"/>
  <c r="DE261" i="2" s="1"/>
  <c r="DE276" i="2" s="1"/>
  <c r="DE291" i="2" s="1"/>
  <c r="DE306" i="2" s="1"/>
  <c r="DE321" i="2" s="1"/>
  <c r="DE336" i="2" s="1"/>
  <c r="AK320" i="2"/>
  <c r="AK305" i="2"/>
  <c r="Y113" i="2"/>
  <c r="Y173" i="2" s="1"/>
  <c r="AG128" i="2"/>
  <c r="AF12" i="2"/>
  <c r="AA12" i="2"/>
  <c r="AB12" i="2"/>
  <c r="U12" i="2"/>
  <c r="Z12" i="2"/>
  <c r="V12" i="2"/>
  <c r="AE12" i="2"/>
  <c r="X12" i="2"/>
  <c r="W12" i="2"/>
  <c r="AD12" i="2"/>
  <c r="S13" i="2"/>
  <c r="Y12" i="2"/>
  <c r="T12" i="2"/>
  <c r="AC12" i="2"/>
  <c r="AW383" i="2"/>
  <c r="BL367" i="2"/>
  <c r="CA367" i="2" s="1"/>
  <c r="CP367" i="2" s="1"/>
  <c r="DE367" i="2" s="1"/>
  <c r="DT367" i="2" s="1"/>
  <c r="EI367" i="2" s="1"/>
  <c r="BL382" i="2"/>
  <c r="CA382" i="2" s="1"/>
  <c r="AW397" i="2"/>
  <c r="BM397" i="2"/>
  <c r="Z397" i="2"/>
  <c r="CG366" i="2"/>
  <c r="CY397" i="2"/>
  <c r="CB382" i="2"/>
  <c r="BV412" i="2" l="1"/>
  <c r="DL412" i="2"/>
  <c r="CY321" i="2"/>
  <c r="CU383" i="2"/>
  <c r="CU413" i="2" s="1"/>
  <c r="CX412" i="2"/>
  <c r="DR383" i="2"/>
  <c r="AA335" i="2"/>
  <c r="CZ306" i="2"/>
  <c r="CZ384" i="2" s="1"/>
  <c r="BB398" i="2"/>
  <c r="BC367" i="2"/>
  <c r="BC383" i="2"/>
  <c r="BC413" i="2" s="1"/>
  <c r="CW383" i="2"/>
  <c r="AU367" i="2"/>
  <c r="AE367" i="2"/>
  <c r="AE413" i="2" s="1"/>
  <c r="BS412" i="2"/>
  <c r="AU383" i="2"/>
  <c r="CM398" i="2"/>
  <c r="CY335" i="2"/>
  <c r="DC367" i="2"/>
  <c r="DC413" i="2" s="1"/>
  <c r="DK367" i="2"/>
  <c r="DK413" i="2" s="1"/>
  <c r="Y321" i="2"/>
  <c r="Y384" i="2" s="1"/>
  <c r="DK335" i="2"/>
  <c r="Y155" i="2" s="1"/>
  <c r="BS383" i="2"/>
  <c r="AR412" i="2"/>
  <c r="AI306" i="2"/>
  <c r="BS398" i="2"/>
  <c r="AN306" i="2"/>
  <c r="AN384" i="2" s="1"/>
  <c r="CG398" i="2"/>
  <c r="AF412" i="2"/>
  <c r="AA383" i="2"/>
  <c r="BX412" i="2"/>
  <c r="CF412" i="2"/>
  <c r="CR412" i="2"/>
  <c r="AA398" i="2"/>
  <c r="X412" i="2"/>
  <c r="CN398" i="2"/>
  <c r="DR335" i="2"/>
  <c r="AF155" i="2" s="1"/>
  <c r="U412" i="2"/>
  <c r="V306" i="2"/>
  <c r="CE412" i="2"/>
  <c r="CZ412" i="2"/>
  <c r="DR398" i="2"/>
  <c r="DR413" i="2" s="1"/>
  <c r="AY412" i="2"/>
  <c r="CN367" i="2"/>
  <c r="CU335" i="2"/>
  <c r="CQ335" i="2"/>
  <c r="CQ383" i="2"/>
  <c r="AE350" i="2"/>
  <c r="N23" i="2" s="1"/>
  <c r="CQ398" i="2"/>
  <c r="AS335" i="2"/>
  <c r="AS383" i="2"/>
  <c r="DK321" i="2"/>
  <c r="DK384" i="2" s="1"/>
  <c r="BW335" i="2"/>
  <c r="BP412" i="2"/>
  <c r="AA350" i="2"/>
  <c r="DL398" i="2"/>
  <c r="BW383" i="2"/>
  <c r="DL335" i="2"/>
  <c r="Z155" i="2" s="1"/>
  <c r="CW262" i="2"/>
  <c r="CW322" i="2" s="1"/>
  <c r="DH367" i="2"/>
  <c r="DH413" i="2" s="1"/>
  <c r="DP412" i="2"/>
  <c r="AS412" i="2"/>
  <c r="BC306" i="2"/>
  <c r="BC384" i="2" s="1"/>
  <c r="DM335" i="2"/>
  <c r="AA155" i="2" s="1"/>
  <c r="BW398" i="2"/>
  <c r="BP398" i="2"/>
  <c r="DL367" i="2"/>
  <c r="W398" i="2"/>
  <c r="CX367" i="2"/>
  <c r="DH335" i="2"/>
  <c r="V155" i="2" s="1"/>
  <c r="BG412" i="2"/>
  <c r="DO412" i="2"/>
  <c r="AM383" i="2"/>
  <c r="AC321" i="2"/>
  <c r="AC336" i="2" s="1"/>
  <c r="CX398" i="2"/>
  <c r="CB398" i="2"/>
  <c r="CB413" i="2" s="1"/>
  <c r="DM383" i="2"/>
  <c r="DM413" i="2" s="1"/>
  <c r="BX262" i="2"/>
  <c r="BX307" i="2" s="1"/>
  <c r="BI383" i="2"/>
  <c r="DM367" i="2"/>
  <c r="CX335" i="2"/>
  <c r="BJ367" i="2"/>
  <c r="AS398" i="2"/>
  <c r="DF335" i="2"/>
  <c r="T155" i="2" s="1"/>
  <c r="U321" i="2"/>
  <c r="U399" i="2" s="1"/>
  <c r="AB383" i="2"/>
  <c r="AP335" i="2"/>
  <c r="AJ306" i="2"/>
  <c r="AJ336" i="2" s="1"/>
  <c r="DH306" i="2"/>
  <c r="DH384" i="2" s="1"/>
  <c r="DG412" i="2"/>
  <c r="DB412" i="2"/>
  <c r="Z412" i="2"/>
  <c r="BH335" i="2"/>
  <c r="CS367" i="2"/>
  <c r="DL306" i="2"/>
  <c r="DL336" i="2" s="1"/>
  <c r="Z156" i="2" s="1"/>
  <c r="BI398" i="2"/>
  <c r="CN412" i="2"/>
  <c r="AL321" i="2"/>
  <c r="AL384" i="2" s="1"/>
  <c r="BB412" i="2"/>
  <c r="CQ321" i="2"/>
  <c r="CQ384" i="2" s="1"/>
  <c r="CT321" i="2"/>
  <c r="CT336" i="2" s="1"/>
  <c r="DQ398" i="2"/>
  <c r="CB367" i="2"/>
  <c r="CR321" i="2"/>
  <c r="CR336" i="2" s="1"/>
  <c r="DG398" i="2"/>
  <c r="DQ367" i="2"/>
  <c r="BV321" i="2"/>
  <c r="BV384" i="2" s="1"/>
  <c r="DQ383" i="2"/>
  <c r="BS306" i="2"/>
  <c r="BS399" i="2" s="1"/>
  <c r="V383" i="2"/>
  <c r="CN335" i="2"/>
  <c r="DO367" i="2"/>
  <c r="Z367" i="2"/>
  <c r="AX383" i="2"/>
  <c r="CF383" i="2"/>
  <c r="BR306" i="2"/>
  <c r="BR384" i="2" s="1"/>
  <c r="U383" i="2"/>
  <c r="AY398" i="2"/>
  <c r="BP367" i="2"/>
  <c r="U335" i="2"/>
  <c r="Z398" i="2"/>
  <c r="Z413" i="2" s="1"/>
  <c r="BP335" i="2"/>
  <c r="CI335" i="2"/>
  <c r="V398" i="2"/>
  <c r="CF335" i="2"/>
  <c r="BR398" i="2"/>
  <c r="V367" i="2"/>
  <c r="AL398" i="2"/>
  <c r="AL277" i="2"/>
  <c r="AL292" i="2" s="1"/>
  <c r="AL307" i="2" s="1"/>
  <c r="BN321" i="2"/>
  <c r="BN399" i="2" s="1"/>
  <c r="BR335" i="2"/>
  <c r="BQ335" i="2"/>
  <c r="T367" i="2"/>
  <c r="DA383" i="2"/>
  <c r="BX321" i="2"/>
  <c r="BX336" i="2" s="1"/>
  <c r="AU412" i="2"/>
  <c r="CI367" i="2"/>
  <c r="CI413" i="2" s="1"/>
  <c r="AL367" i="2"/>
  <c r="DO321" i="2"/>
  <c r="DO336" i="2" s="1"/>
  <c r="AC156" i="2" s="1"/>
  <c r="T398" i="2"/>
  <c r="BR383" i="2"/>
  <c r="BR413" i="2" s="1"/>
  <c r="DA335" i="2"/>
  <c r="CL321" i="2"/>
  <c r="CL336" i="2" s="1"/>
  <c r="BE412" i="2"/>
  <c r="BQ398" i="2"/>
  <c r="BQ367" i="2"/>
  <c r="AL335" i="2"/>
  <c r="BQ321" i="2"/>
  <c r="BQ336" i="2" s="1"/>
  <c r="T335" i="2"/>
  <c r="U367" i="2"/>
  <c r="CC412" i="2"/>
  <c r="CL412" i="2"/>
  <c r="DF412" i="2"/>
  <c r="BY412" i="2"/>
  <c r="W367" i="2"/>
  <c r="AI383" i="2"/>
  <c r="BD321" i="2"/>
  <c r="BD384" i="2" s="1"/>
  <c r="AI398" i="2"/>
  <c r="CC306" i="2"/>
  <c r="CC384" i="2" s="1"/>
  <c r="CT412" i="2"/>
  <c r="BG321" i="2"/>
  <c r="BG399" i="2" s="1"/>
  <c r="DP367" i="2"/>
  <c r="DI335" i="2"/>
  <c r="W155" i="2" s="1"/>
  <c r="BH321" i="2"/>
  <c r="BH384" i="2" s="1"/>
  <c r="CE306" i="2"/>
  <c r="CE336" i="2" s="1"/>
  <c r="AI335" i="2"/>
  <c r="BJ383" i="2"/>
  <c r="DO383" i="2"/>
  <c r="DO413" i="2" s="1"/>
  <c r="W383" i="2"/>
  <c r="CG335" i="2"/>
  <c r="DI367" i="2"/>
  <c r="AX306" i="2"/>
  <c r="AX336" i="2" s="1"/>
  <c r="DP398" i="2"/>
  <c r="DO277" i="2"/>
  <c r="DO292" i="2" s="1"/>
  <c r="DO307" i="2" s="1"/>
  <c r="AX367" i="2"/>
  <c r="DP335" i="2"/>
  <c r="AD155" i="2" s="1"/>
  <c r="AB398" i="2"/>
  <c r="AQ398" i="2"/>
  <c r="X321" i="2"/>
  <c r="X399" i="2" s="1"/>
  <c r="AP383" i="2"/>
  <c r="AL412" i="2"/>
  <c r="CD335" i="2"/>
  <c r="CM367" i="2"/>
  <c r="CM413" i="2" s="1"/>
  <c r="BP262" i="2"/>
  <c r="BP307" i="2" s="1"/>
  <c r="CM335" i="2"/>
  <c r="DI398" i="2"/>
  <c r="AP367" i="2"/>
  <c r="AX398" i="2"/>
  <c r="AF350" i="2"/>
  <c r="O23" i="2" s="1"/>
  <c r="CF398" i="2"/>
  <c r="AB367" i="2"/>
  <c r="AQ367" i="2"/>
  <c r="BI321" i="2"/>
  <c r="BI384" i="2" s="1"/>
  <c r="W412" i="2"/>
  <c r="CG367" i="2"/>
  <c r="BJ335" i="2"/>
  <c r="DO335" i="2"/>
  <c r="AC155" i="2" s="1"/>
  <c r="AQ383" i="2"/>
  <c r="W350" i="2"/>
  <c r="F23" i="2" s="1"/>
  <c r="CY398" i="2"/>
  <c r="CY413" i="2" s="1"/>
  <c r="BI367" i="2"/>
  <c r="AD350" i="2"/>
  <c r="M23" i="2" s="1"/>
  <c r="AN262" i="2"/>
  <c r="AN307" i="2" s="1"/>
  <c r="CY412" i="2"/>
  <c r="AO277" i="2"/>
  <c r="AO292" i="2" s="1"/>
  <c r="AO307" i="2" s="1"/>
  <c r="CY384" i="2"/>
  <c r="AA306" i="2"/>
  <c r="AA336" i="2" s="1"/>
  <c r="DA398" i="2"/>
  <c r="DI412" i="2"/>
  <c r="CH412" i="2"/>
  <c r="AD262" i="2"/>
  <c r="AD307" i="2" s="1"/>
  <c r="BD413" i="2"/>
  <c r="AF277" i="2"/>
  <c r="AF292" i="2" s="1"/>
  <c r="AF307" i="2" s="1"/>
  <c r="AR367" i="2"/>
  <c r="CS398" i="2"/>
  <c r="BA398" i="2"/>
  <c r="CB335" i="2"/>
  <c r="AM398" i="2"/>
  <c r="CJ412" i="2"/>
  <c r="AX412" i="2"/>
  <c r="BC412" i="2"/>
  <c r="DF383" i="2"/>
  <c r="U350" i="2"/>
  <c r="D23" i="2" s="1"/>
  <c r="BH398" i="2"/>
  <c r="AR398" i="2"/>
  <c r="CS335" i="2"/>
  <c r="BA367" i="2"/>
  <c r="AM367" i="2"/>
  <c r="AD321" i="2"/>
  <c r="AD384" i="2" s="1"/>
  <c r="BH383" i="2"/>
  <c r="BJ412" i="2"/>
  <c r="BV383" i="2"/>
  <c r="AR335" i="2"/>
  <c r="BA335" i="2"/>
  <c r="AI384" i="2"/>
  <c r="X277" i="2"/>
  <c r="X292" i="2" s="1"/>
  <c r="X322" i="2" s="1"/>
  <c r="CC383" i="2"/>
  <c r="AE114" i="2"/>
  <c r="Z335" i="2"/>
  <c r="AI277" i="2"/>
  <c r="AI292" i="2" s="1"/>
  <c r="AI322" i="2" s="1"/>
  <c r="AF413" i="2"/>
  <c r="AM412" i="2"/>
  <c r="BU412" i="2"/>
  <c r="BT277" i="2"/>
  <c r="BT292" i="2" s="1"/>
  <c r="BT322" i="2" s="1"/>
  <c r="DP306" i="2"/>
  <c r="DP384" i="2" s="1"/>
  <c r="DJ412" i="2"/>
  <c r="DK412" i="2"/>
  <c r="CH306" i="2"/>
  <c r="CH384" i="2" s="1"/>
  <c r="Y114" i="2"/>
  <c r="Y174" i="2" s="1"/>
  <c r="W114" i="2"/>
  <c r="W174" i="2" s="1"/>
  <c r="AP277" i="2"/>
  <c r="AP292" i="2" s="1"/>
  <c r="AP307" i="2" s="1"/>
  <c r="CJ306" i="2"/>
  <c r="CJ384" i="2" s="1"/>
  <c r="AY367" i="2"/>
  <c r="BF306" i="2"/>
  <c r="BF368" i="2" s="1"/>
  <c r="DF367" i="2"/>
  <c r="AO413" i="2"/>
  <c r="DG335" i="2"/>
  <c r="U155" i="2" s="1"/>
  <c r="BA262" i="2"/>
  <c r="BA307" i="2" s="1"/>
  <c r="CV412" i="2"/>
  <c r="BH262" i="2"/>
  <c r="BH322" i="2" s="1"/>
  <c r="CG412" i="2"/>
  <c r="DL262" i="2"/>
  <c r="DL322" i="2" s="1"/>
  <c r="CX321" i="2"/>
  <c r="CX384" i="2" s="1"/>
  <c r="AY335" i="2"/>
  <c r="BI262" i="2"/>
  <c r="BI322" i="2" s="1"/>
  <c r="BO306" i="2"/>
  <c r="BO384" i="2" s="1"/>
  <c r="DG367" i="2"/>
  <c r="AC277" i="2"/>
  <c r="AC292" i="2" s="1"/>
  <c r="AC307" i="2" s="1"/>
  <c r="AU277" i="2"/>
  <c r="AU292" i="2" s="1"/>
  <c r="AU322" i="2" s="1"/>
  <c r="DF321" i="2"/>
  <c r="DF384" i="2" s="1"/>
  <c r="BF412" i="2"/>
  <c r="DA321" i="2"/>
  <c r="DA384" i="2" s="1"/>
  <c r="AR321" i="2"/>
  <c r="AR384" i="2" s="1"/>
  <c r="BE277" i="2"/>
  <c r="BE292" i="2" s="1"/>
  <c r="BE307" i="2" s="1"/>
  <c r="BN412" i="2"/>
  <c r="CB412" i="2"/>
  <c r="DP262" i="2"/>
  <c r="DP322" i="2" s="1"/>
  <c r="AU306" i="2"/>
  <c r="AU399" i="2" s="1"/>
  <c r="BD277" i="2"/>
  <c r="BD292" i="2" s="1"/>
  <c r="BD322" i="2" s="1"/>
  <c r="CH262" i="2"/>
  <c r="CH307" i="2" s="1"/>
  <c r="U114" i="2"/>
  <c r="U174" i="2" s="1"/>
  <c r="BO383" i="2"/>
  <c r="CD367" i="2"/>
  <c r="CK306" i="2"/>
  <c r="CK384" i="2" s="1"/>
  <c r="BM335" i="2"/>
  <c r="CS384" i="2"/>
  <c r="AT398" i="2"/>
  <c r="AT367" i="2"/>
  <c r="DR262" i="2"/>
  <c r="DR322" i="2" s="1"/>
  <c r="BQ277" i="2"/>
  <c r="BQ292" i="2" s="1"/>
  <c r="BQ322" i="2" s="1"/>
  <c r="DN335" i="2"/>
  <c r="AB155" i="2" s="1"/>
  <c r="X114" i="2"/>
  <c r="X174" i="2" s="1"/>
  <c r="CH367" i="2"/>
  <c r="U262" i="2"/>
  <c r="U307" i="2" s="1"/>
  <c r="T350" i="2"/>
  <c r="C23" i="2" s="1"/>
  <c r="DG262" i="2"/>
  <c r="DG307" i="2" s="1"/>
  <c r="BV277" i="2"/>
  <c r="BV292" i="2" s="1"/>
  <c r="BV307" i="2" s="1"/>
  <c r="DA277" i="2"/>
  <c r="DA292" i="2" s="1"/>
  <c r="DA307" i="2" s="1"/>
  <c r="CL262" i="2"/>
  <c r="CL322" i="2" s="1"/>
  <c r="DK262" i="2"/>
  <c r="DK307" i="2" s="1"/>
  <c r="AB277" i="2"/>
  <c r="AB292" i="2" s="1"/>
  <c r="AB307" i="2" s="1"/>
  <c r="W277" i="2"/>
  <c r="W292" i="2" s="1"/>
  <c r="W307" i="2" s="1"/>
  <c r="AT277" i="2"/>
  <c r="AT292" i="2" s="1"/>
  <c r="AT322" i="2" s="1"/>
  <c r="V428" i="2"/>
  <c r="E39" i="2" s="1"/>
  <c r="Y350" i="2"/>
  <c r="H23" i="2" s="1"/>
  <c r="CT413" i="2"/>
  <c r="CJ277" i="2"/>
  <c r="CJ292" i="2" s="1"/>
  <c r="CJ307" i="2" s="1"/>
  <c r="CH398" i="2"/>
  <c r="BY277" i="2"/>
  <c r="BY292" i="2" s="1"/>
  <c r="BY307" i="2" s="1"/>
  <c r="V384" i="2"/>
  <c r="BM412" i="2"/>
  <c r="CH335" i="2"/>
  <c r="CL383" i="2"/>
  <c r="CE383" i="2"/>
  <c r="Z350" i="2"/>
  <c r="I23" i="2" s="1"/>
  <c r="CD398" i="2"/>
  <c r="CM321" i="2"/>
  <c r="CM384" i="2" s="1"/>
  <c r="DR306" i="2"/>
  <c r="DR399" i="2" s="1"/>
  <c r="AF306" i="2"/>
  <c r="AF384" i="2" s="1"/>
  <c r="BO277" i="2"/>
  <c r="BO292" i="2" s="1"/>
  <c r="BO307" i="2" s="1"/>
  <c r="BJ262" i="2"/>
  <c r="BJ322" i="2" s="1"/>
  <c r="CE262" i="2"/>
  <c r="CE307" i="2" s="1"/>
  <c r="DN321" i="2"/>
  <c r="DN336" i="2" s="1"/>
  <c r="AB156" i="2" s="1"/>
  <c r="AK383" i="2"/>
  <c r="AJ413" i="2"/>
  <c r="AP306" i="2"/>
  <c r="AP384" i="2" s="1"/>
  <c r="CI277" i="2"/>
  <c r="CI292" i="2" s="1"/>
  <c r="CI307" i="2" s="1"/>
  <c r="DQ262" i="2"/>
  <c r="DQ322" i="2" s="1"/>
  <c r="AB114" i="2"/>
  <c r="BN277" i="2"/>
  <c r="BN292" i="2" s="1"/>
  <c r="BN307" i="2" s="1"/>
  <c r="BN413" i="2"/>
  <c r="CI306" i="2"/>
  <c r="CI384" i="2" s="1"/>
  <c r="BJ321" i="2"/>
  <c r="BJ384" i="2" s="1"/>
  <c r="AT335" i="2"/>
  <c r="BR412" i="2"/>
  <c r="CV321" i="2"/>
  <c r="CV368" i="2" s="1"/>
  <c r="AY277" i="2"/>
  <c r="AY292" i="2" s="1"/>
  <c r="AY322" i="2" s="1"/>
  <c r="AJ412" i="2"/>
  <c r="X383" i="2"/>
  <c r="AO306" i="2"/>
  <c r="AO336" i="2" s="1"/>
  <c r="DB367" i="2"/>
  <c r="AQ262" i="2"/>
  <c r="AQ307" i="2" s="1"/>
  <c r="AU413" i="2"/>
  <c r="AP412" i="2"/>
  <c r="BB413" i="2"/>
  <c r="AB350" i="2"/>
  <c r="K23" i="2" s="1"/>
  <c r="CK412" i="2"/>
  <c r="CM262" i="2"/>
  <c r="CM307" i="2" s="1"/>
  <c r="DH262" i="2"/>
  <c r="DH307" i="2" s="1"/>
  <c r="X350" i="2"/>
  <c r="G23" i="2" s="1"/>
  <c r="DR412" i="2"/>
  <c r="DB277" i="2"/>
  <c r="DB292" i="2" s="1"/>
  <c r="DB322" i="2" s="1"/>
  <c r="BG398" i="2"/>
  <c r="BR277" i="2"/>
  <c r="BR292" i="2" s="1"/>
  <c r="BR322" i="2" s="1"/>
  <c r="AF114" i="2"/>
  <c r="CY277" i="2"/>
  <c r="CY292" i="2" s="1"/>
  <c r="CY307" i="2" s="1"/>
  <c r="BW277" i="2"/>
  <c r="BW292" i="2" s="1"/>
  <c r="BW307" i="2" s="1"/>
  <c r="DI262" i="2"/>
  <c r="DI322" i="2" s="1"/>
  <c r="DM277" i="2"/>
  <c r="DM292" i="2" s="1"/>
  <c r="DM307" i="2" s="1"/>
  <c r="AT321" i="2"/>
  <c r="AT384" i="2" s="1"/>
  <c r="BM277" i="2"/>
  <c r="BM292" i="2" s="1"/>
  <c r="BM322" i="2" s="1"/>
  <c r="AX277" i="2"/>
  <c r="AX292" i="2" s="1"/>
  <c r="AX307" i="2" s="1"/>
  <c r="BD412" i="2"/>
  <c r="AC412" i="2"/>
  <c r="BB277" i="2"/>
  <c r="BB292" i="2" s="1"/>
  <c r="BB307" i="2" s="1"/>
  <c r="BC262" i="2"/>
  <c r="BC307" i="2" s="1"/>
  <c r="CZ277" i="2"/>
  <c r="CZ292" i="2" s="1"/>
  <c r="CZ307" i="2" s="1"/>
  <c r="DQ321" i="2"/>
  <c r="DQ399" i="2" s="1"/>
  <c r="BS413" i="2"/>
  <c r="Y413" i="2"/>
  <c r="CJ383" i="2"/>
  <c r="AB412" i="2"/>
  <c r="AE412" i="2"/>
  <c r="DJ383" i="2"/>
  <c r="AA114" i="2"/>
  <c r="B47" i="1"/>
  <c r="BO24" i="1"/>
  <c r="DI336" i="2"/>
  <c r="W156" i="2" s="1"/>
  <c r="DI399" i="2"/>
  <c r="DI368" i="2"/>
  <c r="X85" i="2"/>
  <c r="X190" i="2"/>
  <c r="X145" i="2"/>
  <c r="U85" i="2"/>
  <c r="U190" i="2"/>
  <c r="U145" i="2"/>
  <c r="BW413" i="2"/>
  <c r="T71" i="2"/>
  <c r="AI71" i="2" s="1"/>
  <c r="AI251" i="2"/>
  <c r="BM251" i="2"/>
  <c r="AX251" i="2"/>
  <c r="CB251" i="2"/>
  <c r="DF251" i="2"/>
  <c r="T251" i="2"/>
  <c r="CQ251" i="2"/>
  <c r="AN233" i="2"/>
  <c r="AN278" i="2" s="1"/>
  <c r="AN293" i="2" s="1"/>
  <c r="Y233" i="2"/>
  <c r="Y278" i="2" s="1"/>
  <c r="Y293" i="2" s="1"/>
  <c r="CV233" i="2"/>
  <c r="CV278" i="2" s="1"/>
  <c r="CV293" i="2" s="1"/>
  <c r="CG233" i="2"/>
  <c r="CG278" i="2" s="1"/>
  <c r="CG293" i="2" s="1"/>
  <c r="BC233" i="2"/>
  <c r="BC278" i="2" s="1"/>
  <c r="BC293" i="2" s="1"/>
  <c r="DK233" i="2"/>
  <c r="DK263" i="2" s="1"/>
  <c r="BR233" i="2"/>
  <c r="BR278" i="2" s="1"/>
  <c r="BR293" i="2" s="1"/>
  <c r="Y262" i="2"/>
  <c r="X71" i="2"/>
  <c r="AM71" i="2" s="1"/>
  <c r="BB251" i="2"/>
  <c r="AM251" i="2"/>
  <c r="CU251" i="2"/>
  <c r="CF251" i="2"/>
  <c r="X251" i="2"/>
  <c r="BQ251" i="2"/>
  <c r="DJ251" i="2"/>
  <c r="BL232" i="2"/>
  <c r="BL247" i="2" s="1"/>
  <c r="BL262" i="2" s="1"/>
  <c r="BL277" i="2" s="1"/>
  <c r="BL292" i="2" s="1"/>
  <c r="BL307" i="2" s="1"/>
  <c r="BL322" i="2" s="1"/>
  <c r="BL337" i="2" s="1"/>
  <c r="CP217" i="2"/>
  <c r="CP232" i="2" s="1"/>
  <c r="CP247" i="2" s="1"/>
  <c r="CP262" i="2" s="1"/>
  <c r="CP277" i="2" s="1"/>
  <c r="CP292" i="2" s="1"/>
  <c r="CP307" i="2" s="1"/>
  <c r="CP322" i="2" s="1"/>
  <c r="CP337" i="2" s="1"/>
  <c r="AK335" i="2"/>
  <c r="AK367" i="2"/>
  <c r="AK398" i="2"/>
  <c r="CR368" i="2"/>
  <c r="CR399" i="2"/>
  <c r="DI384" i="2"/>
  <c r="AM70" i="2"/>
  <c r="U336" i="2"/>
  <c r="CB277" i="2"/>
  <c r="CB292" i="2" s="1"/>
  <c r="CB307" i="2" s="1"/>
  <c r="T85" i="2"/>
  <c r="T145" i="2"/>
  <c r="T190" i="2"/>
  <c r="AW219" i="2"/>
  <c r="S234" i="2"/>
  <c r="S249" i="2" s="1"/>
  <c r="S264" i="2" s="1"/>
  <c r="S279" i="2" s="1"/>
  <c r="S294" i="2" s="1"/>
  <c r="S309" i="2" s="1"/>
  <c r="S324" i="2" s="1"/>
  <c r="S339" i="2" s="1"/>
  <c r="S355" i="2" s="1"/>
  <c r="S371" i="2" s="1"/>
  <c r="AH219" i="2"/>
  <c r="AH234" i="2" s="1"/>
  <c r="AH249" i="2" s="1"/>
  <c r="AH264" i="2" s="1"/>
  <c r="AH279" i="2" s="1"/>
  <c r="AH294" i="2" s="1"/>
  <c r="AH309" i="2" s="1"/>
  <c r="AH324" i="2" s="1"/>
  <c r="AH339" i="2" s="1"/>
  <c r="AZ413" i="2"/>
  <c r="AQ412" i="2"/>
  <c r="AJ262" i="2"/>
  <c r="AE27" i="2"/>
  <c r="AD27" i="2"/>
  <c r="AF27" i="2"/>
  <c r="AA27" i="2"/>
  <c r="U27" i="2"/>
  <c r="Y27" i="2"/>
  <c r="S57" i="2"/>
  <c r="S72" i="2" s="1"/>
  <c r="S87" i="2" s="1"/>
  <c r="S102" i="2" s="1"/>
  <c r="S117" i="2" s="1"/>
  <c r="S132" i="2" s="1"/>
  <c r="B31" i="2"/>
  <c r="X27" i="2"/>
  <c r="S42" i="2"/>
  <c r="AB27" i="2"/>
  <c r="T27" i="2"/>
  <c r="Z27" i="2"/>
  <c r="W27" i="2"/>
  <c r="AC27" i="2"/>
  <c r="V27" i="2"/>
  <c r="S28" i="2"/>
  <c r="AD71" i="2"/>
  <c r="DA251" i="2"/>
  <c r="BW251" i="2"/>
  <c r="BH251" i="2"/>
  <c r="AD251" i="2"/>
  <c r="DP251" i="2"/>
  <c r="CL251" i="2"/>
  <c r="AS251" i="2"/>
  <c r="AS71" i="2"/>
  <c r="DC262" i="2"/>
  <c r="Z277" i="2"/>
  <c r="Z292" i="2" s="1"/>
  <c r="Z322" i="2" s="1"/>
  <c r="CF277" i="2"/>
  <c r="CF292" i="2" s="1"/>
  <c r="CF322" i="2" s="1"/>
  <c r="BT383" i="2"/>
  <c r="CD233" i="2"/>
  <c r="CD278" i="2" s="1"/>
  <c r="CD293" i="2" s="1"/>
  <c r="V233" i="2"/>
  <c r="V263" i="2" s="1"/>
  <c r="DH233" i="2"/>
  <c r="DH263" i="2" s="1"/>
  <c r="BO233" i="2"/>
  <c r="BO278" i="2" s="1"/>
  <c r="BO293" i="2" s="1"/>
  <c r="AK233" i="2"/>
  <c r="AK263" i="2" s="1"/>
  <c r="AZ233" i="2"/>
  <c r="AZ263" i="2" s="1"/>
  <c r="CS233" i="2"/>
  <c r="CS263" i="2" s="1"/>
  <c r="AK321" i="2"/>
  <c r="AK306" i="2"/>
  <c r="AE55" i="2"/>
  <c r="AE100" i="2"/>
  <c r="DL219" i="2"/>
  <c r="Z219" i="2"/>
  <c r="CH219" i="2"/>
  <c r="AO219" i="2"/>
  <c r="Z204" i="2"/>
  <c r="CW219" i="2"/>
  <c r="BS219" i="2"/>
  <c r="BD219" i="2"/>
  <c r="BM367" i="2"/>
  <c r="AY321" i="2"/>
  <c r="AY384" i="2" s="1"/>
  <c r="DN398" i="2"/>
  <c r="AZ306" i="2"/>
  <c r="BW306" i="2"/>
  <c r="AF85" i="2"/>
  <c r="AF190" i="2"/>
  <c r="BG262" i="2"/>
  <c r="AE85" i="2"/>
  <c r="AE190" i="2"/>
  <c r="T100" i="2"/>
  <c r="T130" i="2"/>
  <c r="T55" i="2"/>
  <c r="Z55" i="2"/>
  <c r="Z130" i="2"/>
  <c r="Z100" i="2"/>
  <c r="AN399" i="2"/>
  <c r="AN368" i="2"/>
  <c r="AC398" i="2"/>
  <c r="Y71" i="2"/>
  <c r="AN71" i="2" s="1"/>
  <c r="CG251" i="2"/>
  <c r="DK251" i="2"/>
  <c r="Y251" i="2"/>
  <c r="BC251" i="2"/>
  <c r="BR251" i="2"/>
  <c r="CV251" i="2"/>
  <c r="AN251" i="2"/>
  <c r="AJ70" i="2"/>
  <c r="J23" i="2"/>
  <c r="AN335" i="2"/>
  <c r="AN367" i="2"/>
  <c r="AN398" i="2"/>
  <c r="CE384" i="2"/>
  <c r="CC277" i="2"/>
  <c r="CC292" i="2" s="1"/>
  <c r="CC307" i="2" s="1"/>
  <c r="AD335" i="2"/>
  <c r="AD367" i="2"/>
  <c r="AD398" i="2"/>
  <c r="CV335" i="2"/>
  <c r="CV398" i="2"/>
  <c r="CV367" i="2"/>
  <c r="CW306" i="2"/>
  <c r="CW321" i="2"/>
  <c r="CR277" i="2"/>
  <c r="CR292" i="2" s="1"/>
  <c r="CR322" i="2" s="1"/>
  <c r="V85" i="2"/>
  <c r="V145" i="2"/>
  <c r="V190" i="2"/>
  <c r="AA100" i="2"/>
  <c r="AA55" i="2"/>
  <c r="AA130" i="2"/>
  <c r="X55" i="2"/>
  <c r="X130" i="2"/>
  <c r="X100" i="2"/>
  <c r="BG367" i="2"/>
  <c r="AC367" i="2"/>
  <c r="BE321" i="2"/>
  <c r="BE384" i="2" s="1"/>
  <c r="DB398" i="2"/>
  <c r="CR398" i="2"/>
  <c r="BF399" i="2"/>
  <c r="BF277" i="2"/>
  <c r="BF292" i="2" s="1"/>
  <c r="BF307" i="2" s="1"/>
  <c r="DC306" i="2"/>
  <c r="DC321" i="2"/>
  <c r="DG306" i="2"/>
  <c r="DG321" i="2"/>
  <c r="BT306" i="2"/>
  <c r="BT321" i="2"/>
  <c r="CG262" i="2"/>
  <c r="AK70" i="2"/>
  <c r="CC335" i="2"/>
  <c r="CC398" i="2"/>
  <c r="CC367" i="2"/>
  <c r="V55" i="2"/>
  <c r="V130" i="2"/>
  <c r="V100" i="2"/>
  <c r="AC55" i="2"/>
  <c r="AC100" i="2"/>
  <c r="AD368" i="2"/>
  <c r="DM321" i="2"/>
  <c r="DM384" i="2" s="1"/>
  <c r="AM321" i="2"/>
  <c r="AM384" i="2" s="1"/>
  <c r="BG335" i="2"/>
  <c r="BA321" i="2"/>
  <c r="BA384" i="2" s="1"/>
  <c r="AQ306" i="2"/>
  <c r="AQ384" i="2" s="1"/>
  <c r="AC335" i="2"/>
  <c r="DB335" i="2"/>
  <c r="CR367" i="2"/>
  <c r="AT233" i="2"/>
  <c r="AT263" i="2" s="1"/>
  <c r="DB233" i="2"/>
  <c r="DB263" i="2" s="1"/>
  <c r="BX233" i="2"/>
  <c r="BX263" i="2" s="1"/>
  <c r="CM233" i="2"/>
  <c r="CM263" i="2" s="1"/>
  <c r="BI233" i="2"/>
  <c r="BI278" i="2" s="1"/>
  <c r="BI293" i="2" s="1"/>
  <c r="AE233" i="2"/>
  <c r="AE263" i="2" s="1"/>
  <c r="DQ233" i="2"/>
  <c r="DQ263" i="2" s="1"/>
  <c r="BP219" i="2"/>
  <c r="DI219" i="2"/>
  <c r="BA219" i="2"/>
  <c r="AL219" i="2"/>
  <c r="CE219" i="2"/>
  <c r="W219" i="2"/>
  <c r="W204" i="2"/>
  <c r="CT219" i="2"/>
  <c r="AS277" i="2"/>
  <c r="AS292" i="2" s="1"/>
  <c r="AS322" i="2" s="1"/>
  <c r="AB100" i="2"/>
  <c r="AB55" i="2"/>
  <c r="W55" i="2"/>
  <c r="W130" i="2"/>
  <c r="W100" i="2"/>
  <c r="CB321" i="2"/>
  <c r="CB384" i="2" s="1"/>
  <c r="AN383" i="2"/>
  <c r="BU321" i="2"/>
  <c r="BU384" i="2" s="1"/>
  <c r="CK367" i="2"/>
  <c r="BF367" i="2"/>
  <c r="BY367" i="2"/>
  <c r="AB321" i="2"/>
  <c r="AB384" i="2" s="1"/>
  <c r="CZ398" i="2"/>
  <c r="CR335" i="2"/>
  <c r="BC336" i="2"/>
  <c r="BC368" i="2"/>
  <c r="BC399" i="2"/>
  <c r="BL218" i="2"/>
  <c r="AW233" i="2"/>
  <c r="AW248" i="2" s="1"/>
  <c r="AW263" i="2" s="1"/>
  <c r="AW278" i="2" s="1"/>
  <c r="AW293" i="2" s="1"/>
  <c r="AW308" i="2" s="1"/>
  <c r="AW323" i="2" s="1"/>
  <c r="AW338" i="2" s="1"/>
  <c r="CA218" i="2"/>
  <c r="AI412" i="2"/>
  <c r="CF306" i="2"/>
  <c r="CF321" i="2"/>
  <c r="V71" i="2"/>
  <c r="AZ251" i="2"/>
  <c r="CD251" i="2"/>
  <c r="BO251" i="2"/>
  <c r="CS251" i="2"/>
  <c r="V251" i="2"/>
  <c r="DH251" i="2"/>
  <c r="AK251" i="2"/>
  <c r="BL397" i="2"/>
  <c r="BL412" i="2" s="1"/>
  <c r="AW412" i="2"/>
  <c r="AS306" i="2"/>
  <c r="AS321" i="2"/>
  <c r="AE71" i="2"/>
  <c r="AT71" i="2" s="1"/>
  <c r="AE251" i="2"/>
  <c r="DB251" i="2"/>
  <c r="CM251" i="2"/>
  <c r="AT251" i="2"/>
  <c r="BI251" i="2"/>
  <c r="DQ251" i="2"/>
  <c r="BX251" i="2"/>
  <c r="AD85" i="2"/>
  <c r="AD190" i="2"/>
  <c r="S386" i="2"/>
  <c r="S401" i="2" s="1"/>
  <c r="S416" i="2" s="1"/>
  <c r="S432" i="2" s="1"/>
  <c r="S448" i="2" s="1"/>
  <c r="AH370" i="2"/>
  <c r="CS277" i="2"/>
  <c r="CS292" i="2" s="1"/>
  <c r="CS307" i="2" s="1"/>
  <c r="S160" i="2"/>
  <c r="S175" i="2" s="1"/>
  <c r="S190" i="2" s="1"/>
  <c r="S205" i="2" s="1"/>
  <c r="S220" i="2" s="1"/>
  <c r="AJ145" i="2"/>
  <c r="BV335" i="2"/>
  <c r="BV367" i="2"/>
  <c r="BV398" i="2"/>
  <c r="AA71" i="2"/>
  <c r="AP71" i="2" s="1"/>
  <c r="DM251" i="2"/>
  <c r="AP251" i="2"/>
  <c r="AA251" i="2"/>
  <c r="BT251" i="2"/>
  <c r="CX251" i="2"/>
  <c r="BE251" i="2"/>
  <c r="CI251" i="2"/>
  <c r="V114" i="2"/>
  <c r="V174" i="2" s="1"/>
  <c r="Z114" i="2"/>
  <c r="Z174" i="2" s="1"/>
  <c r="DN412" i="2"/>
  <c r="AG144" i="2"/>
  <c r="CE335" i="2"/>
  <c r="CE398" i="2"/>
  <c r="CE367" i="2"/>
  <c r="CU306" i="2"/>
  <c r="CU321" i="2"/>
  <c r="W306" i="2"/>
  <c r="W321" i="2"/>
  <c r="BL383" i="2"/>
  <c r="CA383" i="2" s="1"/>
  <c r="AW398" i="2"/>
  <c r="BF219" i="2"/>
  <c r="AB219" i="2"/>
  <c r="AB204" i="2"/>
  <c r="CY219" i="2"/>
  <c r="CJ219" i="2"/>
  <c r="AQ219" i="2"/>
  <c r="DN219" i="2"/>
  <c r="BU219" i="2"/>
  <c r="AK277" i="2"/>
  <c r="AK292" i="2" s="1"/>
  <c r="AK307" i="2" s="1"/>
  <c r="AI336" i="2"/>
  <c r="AI368" i="2"/>
  <c r="AI399" i="2"/>
  <c r="AH385" i="2"/>
  <c r="AH400" i="2" s="1"/>
  <c r="AH415" i="2" s="1"/>
  <c r="AW369" i="2"/>
  <c r="T219" i="2"/>
  <c r="AI219" i="2"/>
  <c r="DF219" i="2"/>
  <c r="T204" i="2"/>
  <c r="AX219" i="2"/>
  <c r="BM219" i="2"/>
  <c r="CB219" i="2"/>
  <c r="CQ219" i="2"/>
  <c r="CT384" i="2"/>
  <c r="AA85" i="2"/>
  <c r="AA145" i="2"/>
  <c r="AA190" i="2"/>
  <c r="BH219" i="2"/>
  <c r="CL219" i="2"/>
  <c r="AD219" i="2"/>
  <c r="DP219" i="2"/>
  <c r="BW219" i="2"/>
  <c r="AS219" i="2"/>
  <c r="DA219" i="2"/>
  <c r="AD204" i="2"/>
  <c r="CN262" i="2"/>
  <c r="DR219" i="2"/>
  <c r="BJ219" i="2"/>
  <c r="CN219" i="2"/>
  <c r="AF204" i="2"/>
  <c r="AU219" i="2"/>
  <c r="BY219" i="2"/>
  <c r="AF219" i="2"/>
  <c r="DC219" i="2"/>
  <c r="CV277" i="2"/>
  <c r="CV292" i="2" s="1"/>
  <c r="CV307" i="2" s="1"/>
  <c r="AG129" i="2"/>
  <c r="B28" i="1"/>
  <c r="B46" i="2"/>
  <c r="Z41" i="2"/>
  <c r="AA41" i="2"/>
  <c r="T41" i="2"/>
  <c r="AC41" i="2"/>
  <c r="U41" i="2"/>
  <c r="W41" i="2"/>
  <c r="AB41" i="2"/>
  <c r="AD41" i="2"/>
  <c r="Y41" i="2"/>
  <c r="V41" i="2"/>
  <c r="AF41" i="2"/>
  <c r="X41" i="2"/>
  <c r="AE41" i="2"/>
  <c r="DF277" i="2"/>
  <c r="DF292" i="2" s="1"/>
  <c r="DF307" i="2" s="1"/>
  <c r="BB306" i="2"/>
  <c r="BB321" i="2"/>
  <c r="AM219" i="2"/>
  <c r="DJ219" i="2"/>
  <c r="BQ219" i="2"/>
  <c r="CF219" i="2"/>
  <c r="BB219" i="2"/>
  <c r="X204" i="2"/>
  <c r="CU219" i="2"/>
  <c r="X219" i="2"/>
  <c r="AZ277" i="2"/>
  <c r="AZ292" i="2" s="1"/>
  <c r="AZ322" i="2" s="1"/>
  <c r="CD262" i="2"/>
  <c r="BO335" i="2"/>
  <c r="BO398" i="2"/>
  <c r="BO367" i="2"/>
  <c r="DH399" i="2"/>
  <c r="DN277" i="2"/>
  <c r="DN292" i="2" s="1"/>
  <c r="DN307" i="2" s="1"/>
  <c r="CQ233" i="2"/>
  <c r="CQ263" i="2" s="1"/>
  <c r="BM233" i="2"/>
  <c r="BM278" i="2" s="1"/>
  <c r="BM293" i="2" s="1"/>
  <c r="DF233" i="2"/>
  <c r="DF263" i="2" s="1"/>
  <c r="CB233" i="2"/>
  <c r="CB278" i="2" s="1"/>
  <c r="CB293" i="2" s="1"/>
  <c r="T233" i="2"/>
  <c r="T278" i="2" s="1"/>
  <c r="T293" i="2" s="1"/>
  <c r="AI233" i="2"/>
  <c r="AI263" i="2" s="1"/>
  <c r="AX233" i="2"/>
  <c r="AX263" i="2" s="1"/>
  <c r="AM277" i="2"/>
  <c r="AM292" i="2" s="1"/>
  <c r="AM307" i="2" s="1"/>
  <c r="CK277" i="2"/>
  <c r="CK292" i="2" s="1"/>
  <c r="CK307" i="2" s="1"/>
  <c r="BX413" i="2"/>
  <c r="T277" i="2"/>
  <c r="T292" i="2" s="1"/>
  <c r="T307" i="2" s="1"/>
  <c r="CT277" i="2"/>
  <c r="CT292" i="2" s="1"/>
  <c r="CT307" i="2" s="1"/>
  <c r="AF100" i="2"/>
  <c r="AF55" i="2"/>
  <c r="AD100" i="2"/>
  <c r="AD55" i="2"/>
  <c r="DB321" i="2"/>
  <c r="DB384" i="2" s="1"/>
  <c r="BY321" i="2"/>
  <c r="BY384" i="2" s="1"/>
  <c r="AE321" i="2"/>
  <c r="AE384" i="2" s="1"/>
  <c r="DJ321" i="2"/>
  <c r="DJ384" i="2" s="1"/>
  <c r="CV383" i="2"/>
  <c r="CK398" i="2"/>
  <c r="BF398" i="2"/>
  <c r="BY398" i="2"/>
  <c r="CN321" i="2"/>
  <c r="CN384" i="2" s="1"/>
  <c r="CZ367" i="2"/>
  <c r="CG321" i="2"/>
  <c r="CG384" i="2" s="1"/>
  <c r="AB85" i="2"/>
  <c r="AB190" i="2"/>
  <c r="BP233" i="2"/>
  <c r="BP278" i="2" s="1"/>
  <c r="BP293" i="2" s="1"/>
  <c r="CT233" i="2"/>
  <c r="CT263" i="2" s="1"/>
  <c r="AL233" i="2"/>
  <c r="AL278" i="2" s="1"/>
  <c r="AL293" i="2" s="1"/>
  <c r="BA233" i="2"/>
  <c r="BA263" i="2" s="1"/>
  <c r="DI233" i="2"/>
  <c r="DI263" i="2" s="1"/>
  <c r="W233" i="2"/>
  <c r="W263" i="2" s="1"/>
  <c r="CE233" i="2"/>
  <c r="CE263" i="2" s="1"/>
  <c r="CW233" i="2"/>
  <c r="CW278" i="2" s="1"/>
  <c r="CW293" i="2" s="1"/>
  <c r="Z233" i="2"/>
  <c r="Z263" i="2" s="1"/>
  <c r="DL233" i="2"/>
  <c r="DL263" i="2" s="1"/>
  <c r="BS233" i="2"/>
  <c r="BS278" i="2" s="1"/>
  <c r="BS293" i="2" s="1"/>
  <c r="CH233" i="2"/>
  <c r="CH263" i="2" s="1"/>
  <c r="BD233" i="2"/>
  <c r="BD263" i="2" s="1"/>
  <c r="AO233" i="2"/>
  <c r="AO263" i="2" s="1"/>
  <c r="AC85" i="2"/>
  <c r="AC190" i="2"/>
  <c r="BE413" i="2"/>
  <c r="BU262" i="2"/>
  <c r="B66" i="1"/>
  <c r="AD46" i="1"/>
  <c r="AD66" i="1" s="1"/>
  <c r="B87" i="1"/>
  <c r="B107" i="1" s="1"/>
  <c r="CJ335" i="2"/>
  <c r="CJ367" i="2"/>
  <c r="CJ398" i="2"/>
  <c r="W71" i="2"/>
  <c r="AL71" i="2" s="1"/>
  <c r="AL251" i="2"/>
  <c r="BP251" i="2"/>
  <c r="DI251" i="2"/>
  <c r="W251" i="2"/>
  <c r="CT251" i="2"/>
  <c r="CE251" i="2"/>
  <c r="BA251" i="2"/>
  <c r="AS70" i="2"/>
  <c r="CA232" i="2"/>
  <c r="CA247" i="2" s="1"/>
  <c r="CA262" i="2" s="1"/>
  <c r="CA277" i="2" s="1"/>
  <c r="CA292" i="2" s="1"/>
  <c r="CA307" i="2" s="1"/>
  <c r="CA322" i="2" s="1"/>
  <c r="CA337" i="2" s="1"/>
  <c r="DE217" i="2"/>
  <c r="DE232" i="2" s="1"/>
  <c r="DE247" i="2" s="1"/>
  <c r="DE262" i="2" s="1"/>
  <c r="DE277" i="2" s="1"/>
  <c r="DE292" i="2" s="1"/>
  <c r="DE307" i="2" s="1"/>
  <c r="DE322" i="2" s="1"/>
  <c r="DE337" i="2" s="1"/>
  <c r="AR277" i="2"/>
  <c r="AR292" i="2" s="1"/>
  <c r="AR307" i="2" s="1"/>
  <c r="DK219" i="2"/>
  <c r="BC219" i="2"/>
  <c r="BR219" i="2"/>
  <c r="AN219" i="2"/>
  <c r="CG219" i="2"/>
  <c r="CV219" i="2"/>
  <c r="Y204" i="2"/>
  <c r="Y219" i="2"/>
  <c r="DL307" i="2"/>
  <c r="CX262" i="2"/>
  <c r="BI219" i="2"/>
  <c r="AT219" i="2"/>
  <c r="DQ219" i="2"/>
  <c r="BX219" i="2"/>
  <c r="AE219" i="2"/>
  <c r="CM219" i="2"/>
  <c r="DB219" i="2"/>
  <c r="AE204" i="2"/>
  <c r="AW384" i="2"/>
  <c r="BL368" i="2"/>
  <c r="CA368" i="2" s="1"/>
  <c r="CP368" i="2" s="1"/>
  <c r="DE368" i="2" s="1"/>
  <c r="DT368" i="2" s="1"/>
  <c r="EI368" i="2" s="1"/>
  <c r="BV322" i="2"/>
  <c r="Z306" i="2"/>
  <c r="Z321" i="2"/>
  <c r="AA219" i="2"/>
  <c r="DM219" i="2"/>
  <c r="CX219" i="2"/>
  <c r="AP219" i="2"/>
  <c r="CI219" i="2"/>
  <c r="BE219" i="2"/>
  <c r="BT219" i="2"/>
  <c r="AA204" i="2"/>
  <c r="T114" i="2"/>
  <c r="T174" i="2" s="1"/>
  <c r="BS322" i="2"/>
  <c r="BS307" i="2"/>
  <c r="AB71" i="2"/>
  <c r="AQ71" i="2" s="1"/>
  <c r="BU251" i="2"/>
  <c r="AB251" i="2"/>
  <c r="CJ251" i="2"/>
  <c r="AQ251" i="2"/>
  <c r="DN251" i="2"/>
  <c r="BF251" i="2"/>
  <c r="CY251" i="2"/>
  <c r="S146" i="2"/>
  <c r="AJ131" i="2"/>
  <c r="DJ277" i="2"/>
  <c r="DJ292" i="2" s="1"/>
  <c r="DJ307" i="2" s="1"/>
  <c r="BD336" i="2"/>
  <c r="AE277" i="2"/>
  <c r="AE292" i="2" s="1"/>
  <c r="AE307" i="2" s="1"/>
  <c r="CZ233" i="2"/>
  <c r="CZ263" i="2" s="1"/>
  <c r="AR233" i="2"/>
  <c r="AR263" i="2" s="1"/>
  <c r="BV233" i="2"/>
  <c r="BV263" i="2" s="1"/>
  <c r="CK233" i="2"/>
  <c r="CK278" i="2" s="1"/>
  <c r="CK293" i="2" s="1"/>
  <c r="DO233" i="2"/>
  <c r="DO263" i="2" s="1"/>
  <c r="AC233" i="2"/>
  <c r="AC278" i="2" s="1"/>
  <c r="AC293" i="2" s="1"/>
  <c r="BG233" i="2"/>
  <c r="BG263" i="2" s="1"/>
  <c r="BU335" i="2"/>
  <c r="BU398" i="2"/>
  <c r="BU367" i="2"/>
  <c r="AA262" i="2"/>
  <c r="V277" i="2"/>
  <c r="V292" i="2" s="1"/>
  <c r="V307" i="2" s="1"/>
  <c r="AD114" i="2"/>
  <c r="U100" i="2"/>
  <c r="U55" i="2"/>
  <c r="U130" i="2"/>
  <c r="CQ277" i="2"/>
  <c r="CQ292" i="2" s="1"/>
  <c r="CQ307" i="2" s="1"/>
  <c r="Y85" i="2"/>
  <c r="Y145" i="2"/>
  <c r="Y190" i="2"/>
  <c r="DG233" i="2"/>
  <c r="DG278" i="2" s="1"/>
  <c r="DG293" i="2" s="1"/>
  <c r="AY233" i="2"/>
  <c r="AY278" i="2" s="1"/>
  <c r="AY293" i="2" s="1"/>
  <c r="CC233" i="2"/>
  <c r="CC263" i="2" s="1"/>
  <c r="BN233" i="2"/>
  <c r="BN263" i="2" s="1"/>
  <c r="CR233" i="2"/>
  <c r="CR263" i="2" s="1"/>
  <c r="U233" i="2"/>
  <c r="U263" i="2" s="1"/>
  <c r="AJ233" i="2"/>
  <c r="AJ263" i="2" s="1"/>
  <c r="BP306" i="2"/>
  <c r="CK335" i="2"/>
  <c r="BM321" i="2"/>
  <c r="BM384" i="2" s="1"/>
  <c r="BF335" i="2"/>
  <c r="BY335" i="2"/>
  <c r="CZ335" i="2"/>
  <c r="AF71" i="2"/>
  <c r="AU71" i="2" s="1"/>
  <c r="BJ251" i="2"/>
  <c r="AF251" i="2"/>
  <c r="AU251" i="2"/>
  <c r="CN251" i="2"/>
  <c r="DR251" i="2"/>
  <c r="DC251" i="2"/>
  <c r="BY251" i="2"/>
  <c r="U219" i="2"/>
  <c r="CR219" i="2"/>
  <c r="U204" i="2"/>
  <c r="DG219" i="2"/>
  <c r="AJ219" i="2"/>
  <c r="BN219" i="2"/>
  <c r="AY219" i="2"/>
  <c r="CC219" i="2"/>
  <c r="CE368" i="2"/>
  <c r="BT335" i="2"/>
  <c r="BT398" i="2"/>
  <c r="BT367" i="2"/>
  <c r="Z85" i="2"/>
  <c r="Z145" i="2"/>
  <c r="Z190" i="2"/>
  <c r="AA233" i="2"/>
  <c r="AA278" i="2" s="1"/>
  <c r="AA293" i="2" s="1"/>
  <c r="AP233" i="2"/>
  <c r="AP278" i="2" s="1"/>
  <c r="AP293" i="2" s="1"/>
  <c r="CX233" i="2"/>
  <c r="CX278" i="2" s="1"/>
  <c r="CX293" i="2" s="1"/>
  <c r="BT233" i="2"/>
  <c r="BT278" i="2" s="1"/>
  <c r="BT293" i="2" s="1"/>
  <c r="DM233" i="2"/>
  <c r="DM278" i="2" s="1"/>
  <c r="DM293" i="2" s="1"/>
  <c r="CI233" i="2"/>
  <c r="CI263" i="2" s="1"/>
  <c r="BE233" i="2"/>
  <c r="BE278" i="2" s="1"/>
  <c r="BE293" i="2" s="1"/>
  <c r="CP382" i="2"/>
  <c r="CA397" i="2"/>
  <c r="CA412" i="2" s="1"/>
  <c r="BR336" i="2"/>
  <c r="BR399" i="2"/>
  <c r="Y368" i="2"/>
  <c r="CL335" i="2"/>
  <c r="CL398" i="2"/>
  <c r="CL367" i="2"/>
  <c r="DF336" i="2"/>
  <c r="T156" i="2" s="1"/>
  <c r="DF368" i="2"/>
  <c r="CZ336" i="2"/>
  <c r="CZ399" i="2"/>
  <c r="W85" i="2"/>
  <c r="W190" i="2"/>
  <c r="W145" i="2"/>
  <c r="DJ233" i="2"/>
  <c r="DJ278" i="2" s="1"/>
  <c r="DJ293" i="2" s="1"/>
  <c r="BQ233" i="2"/>
  <c r="BQ263" i="2" s="1"/>
  <c r="CF233" i="2"/>
  <c r="CF278" i="2" s="1"/>
  <c r="CF293" i="2" s="1"/>
  <c r="BB233" i="2"/>
  <c r="BB278" i="2" s="1"/>
  <c r="BB293" i="2" s="1"/>
  <c r="AM233" i="2"/>
  <c r="AM278" i="2" s="1"/>
  <c r="AM293" i="2" s="1"/>
  <c r="X233" i="2"/>
  <c r="X278" i="2" s="1"/>
  <c r="X293" i="2" s="1"/>
  <c r="CU233" i="2"/>
  <c r="CU278" i="2" s="1"/>
  <c r="CU293" i="2" s="1"/>
  <c r="AS233" i="2"/>
  <c r="AS278" i="2" s="1"/>
  <c r="AS293" i="2" s="1"/>
  <c r="DP233" i="2"/>
  <c r="DP278" i="2" s="1"/>
  <c r="DP293" i="2" s="1"/>
  <c r="AD233" i="2"/>
  <c r="AD263" i="2" s="1"/>
  <c r="CL233" i="2"/>
  <c r="CL263" i="2" s="1"/>
  <c r="DA233" i="2"/>
  <c r="DA263" i="2" s="1"/>
  <c r="BH233" i="2"/>
  <c r="BH278" i="2" s="1"/>
  <c r="BH293" i="2" s="1"/>
  <c r="BW233" i="2"/>
  <c r="BW278" i="2" s="1"/>
  <c r="BW293" i="2" s="1"/>
  <c r="U71" i="2"/>
  <c r="AJ71" i="2" s="1"/>
  <c r="CC251" i="2"/>
  <c r="AJ251" i="2"/>
  <c r="CR251" i="2"/>
  <c r="BN251" i="2"/>
  <c r="AY251" i="2"/>
  <c r="DG251" i="2"/>
  <c r="U251" i="2"/>
  <c r="AE13" i="2"/>
  <c r="X13" i="2"/>
  <c r="AF13" i="2"/>
  <c r="Z13" i="2"/>
  <c r="W13" i="2"/>
  <c r="V13" i="2"/>
  <c r="S14" i="2"/>
  <c r="T13" i="2"/>
  <c r="AC13" i="2"/>
  <c r="Y13" i="2"/>
  <c r="U13" i="2"/>
  <c r="AA13" i="2"/>
  <c r="AB13" i="2"/>
  <c r="AD13" i="2"/>
  <c r="CU262" i="2"/>
  <c r="AU70" i="2"/>
  <c r="AR70" i="2"/>
  <c r="CK219" i="2"/>
  <c r="AC219" i="2"/>
  <c r="BG219" i="2"/>
  <c r="DO219" i="2"/>
  <c r="AR219" i="2"/>
  <c r="BV219" i="2"/>
  <c r="AC204" i="2"/>
  <c r="CZ219" i="2"/>
  <c r="V336" i="2"/>
  <c r="V399" i="2"/>
  <c r="V368" i="2"/>
  <c r="AI307" i="2"/>
  <c r="AC384" i="2"/>
  <c r="DN233" i="2"/>
  <c r="DN263" i="2" s="1"/>
  <c r="CJ233" i="2"/>
  <c r="CJ263" i="2" s="1"/>
  <c r="AB233" i="2"/>
  <c r="AB263" i="2" s="1"/>
  <c r="BF233" i="2"/>
  <c r="BF278" i="2" s="1"/>
  <c r="BF293" i="2" s="1"/>
  <c r="AQ233" i="2"/>
  <c r="AQ263" i="2" s="1"/>
  <c r="BU233" i="2"/>
  <c r="BU278" i="2" s="1"/>
  <c r="BU293" i="2" s="1"/>
  <c r="CY233" i="2"/>
  <c r="CY263" i="2" s="1"/>
  <c r="CD321" i="2"/>
  <c r="CD306" i="2"/>
  <c r="U384" i="2"/>
  <c r="Z71" i="2"/>
  <c r="BD251" i="2"/>
  <c r="BS251" i="2"/>
  <c r="DL251" i="2"/>
  <c r="Z251" i="2"/>
  <c r="AO251" i="2"/>
  <c r="CH251" i="2"/>
  <c r="CW251" i="2"/>
  <c r="AC71" i="2"/>
  <c r="AR71" i="2" s="1"/>
  <c r="CZ251" i="2"/>
  <c r="BG251" i="2"/>
  <c r="CK251" i="2"/>
  <c r="AC251" i="2"/>
  <c r="BV251" i="2"/>
  <c r="DO251" i="2"/>
  <c r="AR251" i="2"/>
  <c r="CY336" i="2"/>
  <c r="CY399" i="2"/>
  <c r="CY368" i="2"/>
  <c r="CW413" i="2"/>
  <c r="AC350" i="2"/>
  <c r="DJ335" i="2"/>
  <c r="X155" i="2" s="1"/>
  <c r="DJ398" i="2"/>
  <c r="DJ367" i="2"/>
  <c r="CS336" i="2"/>
  <c r="CS399" i="2"/>
  <c r="CS368" i="2"/>
  <c r="CN233" i="2"/>
  <c r="CN278" i="2" s="1"/>
  <c r="CN293" i="2" s="1"/>
  <c r="DC233" i="2"/>
  <c r="DC263" i="2" s="1"/>
  <c r="BJ233" i="2"/>
  <c r="BJ278" i="2" s="1"/>
  <c r="BJ293" i="2" s="1"/>
  <c r="DR233" i="2"/>
  <c r="DR263" i="2" s="1"/>
  <c r="AU233" i="2"/>
  <c r="AU263" i="2" s="1"/>
  <c r="AF233" i="2"/>
  <c r="AF263" i="2" s="1"/>
  <c r="BY233" i="2"/>
  <c r="BY278" i="2" s="1"/>
  <c r="BY293" i="2" s="1"/>
  <c r="E23" i="2"/>
  <c r="X335" i="2"/>
  <c r="X398" i="2"/>
  <c r="X367" i="2"/>
  <c r="T306" i="2"/>
  <c r="T321" i="2"/>
  <c r="CS219" i="2"/>
  <c r="AK219" i="2"/>
  <c r="V219" i="2"/>
  <c r="V204" i="2"/>
  <c r="BO219" i="2"/>
  <c r="CD219" i="2"/>
  <c r="DH219" i="2"/>
  <c r="AZ219" i="2"/>
  <c r="AC114" i="2"/>
  <c r="Y130" i="2"/>
  <c r="Y100" i="2"/>
  <c r="Y55" i="2"/>
  <c r="BM398" i="2"/>
  <c r="DN367" i="2"/>
  <c r="BD399" i="2" l="1"/>
  <c r="CQ336" i="2"/>
  <c r="DN368" i="2"/>
  <c r="AO384" i="2"/>
  <c r="CR384" i="2"/>
  <c r="CZ368" i="2"/>
  <c r="CZ414" i="2" s="1"/>
  <c r="Y399" i="2"/>
  <c r="BD368" i="2"/>
  <c r="Y263" i="2"/>
  <c r="AA413" i="2"/>
  <c r="T413" i="2"/>
  <c r="CG413" i="2"/>
  <c r="CX413" i="2"/>
  <c r="CE399" i="2"/>
  <c r="AD399" i="2"/>
  <c r="BR368" i="2"/>
  <c r="BH336" i="2"/>
  <c r="DK336" i="2"/>
  <c r="Y156" i="2" s="1"/>
  <c r="CU384" i="2"/>
  <c r="BS336" i="2"/>
  <c r="AS413" i="2"/>
  <c r="AU307" i="2"/>
  <c r="AU337" i="2" s="1"/>
  <c r="BX322" i="2"/>
  <c r="CT368" i="2"/>
  <c r="AD336" i="2"/>
  <c r="DG384" i="2"/>
  <c r="AO322" i="2"/>
  <c r="AO337" i="2" s="1"/>
  <c r="DK399" i="2"/>
  <c r="DK414" i="2" s="1"/>
  <c r="CT399" i="2"/>
  <c r="CT414" i="2" s="1"/>
  <c r="BS368" i="2"/>
  <c r="BS414" i="2" s="1"/>
  <c r="BS384" i="2"/>
  <c r="Y336" i="2"/>
  <c r="AX399" i="2"/>
  <c r="BH368" i="2"/>
  <c r="DK368" i="2"/>
  <c r="BH307" i="2"/>
  <c r="BH385" i="2" s="1"/>
  <c r="DR368" i="2"/>
  <c r="CS413" i="2"/>
  <c r="AN336" i="2"/>
  <c r="AF322" i="2"/>
  <c r="AF385" i="2" s="1"/>
  <c r="DP413" i="2"/>
  <c r="AN263" i="2"/>
  <c r="U368" i="2"/>
  <c r="BI413" i="2"/>
  <c r="AP336" i="2"/>
  <c r="X384" i="2"/>
  <c r="BQ384" i="2"/>
  <c r="DI413" i="2"/>
  <c r="AB413" i="2"/>
  <c r="BV399" i="2"/>
  <c r="AN322" i="2"/>
  <c r="AN400" i="2" s="1"/>
  <c r="BV368" i="2"/>
  <c r="BV414" i="2" s="1"/>
  <c r="AR336" i="2"/>
  <c r="CH336" i="2"/>
  <c r="BV336" i="2"/>
  <c r="AD322" i="2"/>
  <c r="AD385" i="2" s="1"/>
  <c r="DG413" i="2"/>
  <c r="AA351" i="2"/>
  <c r="CI368" i="2"/>
  <c r="CN413" i="2"/>
  <c r="CQ368" i="2"/>
  <c r="BH399" i="2"/>
  <c r="BH414" i="2" s="1"/>
  <c r="CH368" i="2"/>
  <c r="X336" i="2"/>
  <c r="W413" i="2"/>
  <c r="BQ399" i="2"/>
  <c r="AX368" i="2"/>
  <c r="DO399" i="2"/>
  <c r="DO384" i="2"/>
  <c r="AX384" i="2"/>
  <c r="AX414" i="2" s="1"/>
  <c r="BN384" i="2"/>
  <c r="BA413" i="2"/>
  <c r="AD428" i="2"/>
  <c r="AD444" i="2" s="1"/>
  <c r="DL413" i="2"/>
  <c r="BQ368" i="2"/>
  <c r="AF351" i="2"/>
  <c r="O24" i="2" s="1"/>
  <c r="O22" i="1" s="1"/>
  <c r="DO368" i="2"/>
  <c r="X368" i="2"/>
  <c r="BF384" i="2"/>
  <c r="BF414" i="2" s="1"/>
  <c r="AE428" i="2"/>
  <c r="N39" i="2" s="1"/>
  <c r="CQ413" i="2"/>
  <c r="CQ399" i="2"/>
  <c r="DF413" i="2"/>
  <c r="CF413" i="2"/>
  <c r="U413" i="2"/>
  <c r="V413" i="2"/>
  <c r="DL384" i="2"/>
  <c r="AM413" i="2"/>
  <c r="DQ413" i="2"/>
  <c r="CM322" i="2"/>
  <c r="CM385" i="2" s="1"/>
  <c r="DL368" i="2"/>
  <c r="DN399" i="2"/>
  <c r="AC322" i="2"/>
  <c r="AC337" i="2" s="1"/>
  <c r="CC368" i="2"/>
  <c r="BM413" i="2"/>
  <c r="CC399" i="2"/>
  <c r="AR399" i="2"/>
  <c r="BQ413" i="2"/>
  <c r="CW307" i="2"/>
  <c r="CW369" i="2" s="1"/>
  <c r="BN322" i="2"/>
  <c r="BN385" i="2" s="1"/>
  <c r="DH368" i="2"/>
  <c r="DH414" i="2" s="1"/>
  <c r="AJ368" i="2"/>
  <c r="Z351" i="2"/>
  <c r="I24" i="2" s="1"/>
  <c r="I22" i="1" s="1"/>
  <c r="DH336" i="2"/>
  <c r="V156" i="2" s="1"/>
  <c r="AJ399" i="2"/>
  <c r="AU368" i="2"/>
  <c r="AJ384" i="2"/>
  <c r="CJ322" i="2"/>
  <c r="CJ385" i="2" s="1"/>
  <c r="W428" i="2"/>
  <c r="W444" i="2" s="1"/>
  <c r="DR336" i="2"/>
  <c r="AF156" i="2" s="1"/>
  <c r="BH413" i="2"/>
  <c r="DA413" i="2"/>
  <c r="BP413" i="2"/>
  <c r="AB322" i="2"/>
  <c r="AB400" i="2" s="1"/>
  <c r="CK399" i="2"/>
  <c r="AU336" i="2"/>
  <c r="DO322" i="2"/>
  <c r="DO385" i="2" s="1"/>
  <c r="DL399" i="2"/>
  <c r="CK336" i="2"/>
  <c r="CL384" i="2"/>
  <c r="AP368" i="2"/>
  <c r="BE322" i="2"/>
  <c r="BE400" i="2" s="1"/>
  <c r="DK322" i="2"/>
  <c r="DK385" i="2" s="1"/>
  <c r="BO368" i="2"/>
  <c r="BO414" i="2" s="1"/>
  <c r="AC368" i="2"/>
  <c r="AQ413" i="2"/>
  <c r="BO399" i="2"/>
  <c r="AC399" i="2"/>
  <c r="BJ413" i="2"/>
  <c r="W351" i="2"/>
  <c r="F24" i="2" s="1"/>
  <c r="F22" i="1" s="1"/>
  <c r="DP368" i="2"/>
  <c r="BN368" i="2"/>
  <c r="BN336" i="2"/>
  <c r="AL368" i="2"/>
  <c r="AL414" i="2" s="1"/>
  <c r="CI399" i="2"/>
  <c r="CJ399" i="2"/>
  <c r="CM399" i="2"/>
  <c r="Z428" i="2"/>
  <c r="I39" i="2" s="1"/>
  <c r="DP336" i="2"/>
  <c r="AD156" i="2" s="1"/>
  <c r="CI336" i="2"/>
  <c r="CJ336" i="2"/>
  <c r="CM368" i="2"/>
  <c r="DP399" i="2"/>
  <c r="AL399" i="2"/>
  <c r="AL336" i="2"/>
  <c r="CL307" i="2"/>
  <c r="CL400" i="2" s="1"/>
  <c r="BT307" i="2"/>
  <c r="BT337" i="2" s="1"/>
  <c r="AP413" i="2"/>
  <c r="AL413" i="2"/>
  <c r="AX322" i="2"/>
  <c r="AX400" i="2" s="1"/>
  <c r="CJ368" i="2"/>
  <c r="DH322" i="2"/>
  <c r="DH400" i="2" s="1"/>
  <c r="BA322" i="2"/>
  <c r="CM336" i="2"/>
  <c r="BO336" i="2"/>
  <c r="BP263" i="2"/>
  <c r="BP323" i="2" s="1"/>
  <c r="BF413" i="2"/>
  <c r="W322" i="2"/>
  <c r="W369" i="2" s="1"/>
  <c r="BG384" i="2"/>
  <c r="AR368" i="2"/>
  <c r="AR414" i="2" s="1"/>
  <c r="BG336" i="2"/>
  <c r="CC413" i="2"/>
  <c r="DN384" i="2"/>
  <c r="DG322" i="2"/>
  <c r="DG385" i="2" s="1"/>
  <c r="CC336" i="2"/>
  <c r="CV384" i="2"/>
  <c r="DF399" i="2"/>
  <c r="DF414" i="2" s="1"/>
  <c r="CX336" i="2"/>
  <c r="BG368" i="2"/>
  <c r="AF428" i="2"/>
  <c r="AF444" i="2" s="1"/>
  <c r="AA384" i="2"/>
  <c r="AR413" i="2"/>
  <c r="BO322" i="2"/>
  <c r="BO385" i="2" s="1"/>
  <c r="CD413" i="2"/>
  <c r="CQ278" i="2"/>
  <c r="CQ293" i="2" s="1"/>
  <c r="CQ308" i="2" s="1"/>
  <c r="AA368" i="2"/>
  <c r="AF115" i="2"/>
  <c r="DA322" i="2"/>
  <c r="DA337" i="2" s="1"/>
  <c r="BX399" i="2"/>
  <c r="BI307" i="2"/>
  <c r="BI369" i="2" s="1"/>
  <c r="BI368" i="2"/>
  <c r="AT307" i="2"/>
  <c r="AT385" i="2" s="1"/>
  <c r="CL368" i="2"/>
  <c r="CV399" i="2"/>
  <c r="AL322" i="2"/>
  <c r="V351" i="2"/>
  <c r="E24" i="2" s="1"/>
  <c r="E22" i="1" s="1"/>
  <c r="AA399" i="2"/>
  <c r="BI399" i="2"/>
  <c r="CX368" i="2"/>
  <c r="BP322" i="2"/>
  <c r="BP385" i="2" s="1"/>
  <c r="BX368" i="2"/>
  <c r="BI336" i="2"/>
  <c r="CL399" i="2"/>
  <c r="CV336" i="2"/>
  <c r="AA428" i="2"/>
  <c r="AA444" i="2" s="1"/>
  <c r="BX384" i="2"/>
  <c r="AX413" i="2"/>
  <c r="AI413" i="2"/>
  <c r="DI307" i="2"/>
  <c r="DI385" i="2" s="1"/>
  <c r="V444" i="2"/>
  <c r="CX399" i="2"/>
  <c r="DA368" i="2"/>
  <c r="AY413" i="2"/>
  <c r="X428" i="2"/>
  <c r="G39" i="2" s="1"/>
  <c r="AD414" i="2"/>
  <c r="AF399" i="2"/>
  <c r="Y414" i="2"/>
  <c r="CE278" i="2"/>
  <c r="CE293" i="2" s="1"/>
  <c r="X307" i="2"/>
  <c r="X385" i="2" s="1"/>
  <c r="U115" i="2"/>
  <c r="U175" i="2" s="1"/>
  <c r="AF368" i="2"/>
  <c r="DQ384" i="2"/>
  <c r="AO368" i="2"/>
  <c r="BW322" i="2"/>
  <c r="BW369" i="2" s="1"/>
  <c r="CH413" i="2"/>
  <c r="Z429" i="2" s="1"/>
  <c r="I40" i="2" s="1"/>
  <c r="V278" i="2"/>
  <c r="V293" i="2" s="1"/>
  <c r="BC263" i="2"/>
  <c r="BR307" i="2"/>
  <c r="BR385" i="2" s="1"/>
  <c r="AF336" i="2"/>
  <c r="AO399" i="2"/>
  <c r="T351" i="2"/>
  <c r="C24" i="2" s="1"/>
  <c r="AP322" i="2"/>
  <c r="AP337" i="2" s="1"/>
  <c r="AC428" i="2"/>
  <c r="L39" i="2" s="1"/>
  <c r="AZ278" i="2"/>
  <c r="AZ293" i="2" s="1"/>
  <c r="AZ323" i="2" s="1"/>
  <c r="DQ278" i="2"/>
  <c r="DQ293" i="2" s="1"/>
  <c r="DQ323" i="2" s="1"/>
  <c r="BY322" i="2"/>
  <c r="BY385" i="2" s="1"/>
  <c r="DR384" i="2"/>
  <c r="AC115" i="2"/>
  <c r="BU413" i="2"/>
  <c r="AY307" i="2"/>
  <c r="AY385" i="2" s="1"/>
  <c r="X115" i="2"/>
  <c r="X175" i="2" s="1"/>
  <c r="CE322" i="2"/>
  <c r="CE385" i="2" s="1"/>
  <c r="DQ336" i="2"/>
  <c r="AE156" i="2" s="1"/>
  <c r="AI414" i="2"/>
  <c r="BH263" i="2"/>
  <c r="BH308" i="2" s="1"/>
  <c r="CF384" i="2"/>
  <c r="BQ307" i="2"/>
  <c r="BQ385" i="2" s="1"/>
  <c r="BV385" i="2"/>
  <c r="CS414" i="2"/>
  <c r="BR414" i="2"/>
  <c r="CH399" i="2"/>
  <c r="CD263" i="2"/>
  <c r="CD308" i="2" s="1"/>
  <c r="BF336" i="2"/>
  <c r="AA263" i="2"/>
  <c r="AA308" i="2" s="1"/>
  <c r="AR278" i="2"/>
  <c r="AR293" i="2" s="1"/>
  <c r="AR308" i="2" s="1"/>
  <c r="AE278" i="2"/>
  <c r="AE293" i="2" s="1"/>
  <c r="AE323" i="2" s="1"/>
  <c r="BY263" i="2"/>
  <c r="BY308" i="2" s="1"/>
  <c r="CH322" i="2"/>
  <c r="CH385" i="2" s="1"/>
  <c r="BM263" i="2"/>
  <c r="BM323" i="2" s="1"/>
  <c r="DQ368" i="2"/>
  <c r="AU384" i="2"/>
  <c r="AU414" i="2" s="1"/>
  <c r="T384" i="2"/>
  <c r="V414" i="2"/>
  <c r="CK368" i="2"/>
  <c r="U428" i="2"/>
  <c r="U444" i="2" s="1"/>
  <c r="AT278" i="2"/>
  <c r="AT293" i="2" s="1"/>
  <c r="AT323" i="2" s="1"/>
  <c r="BD278" i="2"/>
  <c r="BD293" i="2" s="1"/>
  <c r="BD323" i="2" s="1"/>
  <c r="CV263" i="2"/>
  <c r="CV323" i="2" s="1"/>
  <c r="BY413" i="2"/>
  <c r="AT368" i="2"/>
  <c r="DP307" i="2"/>
  <c r="DP385" i="2" s="1"/>
  <c r="DR307" i="2"/>
  <c r="DR369" i="2" s="1"/>
  <c r="Z307" i="2"/>
  <c r="Z385" i="2" s="1"/>
  <c r="Y428" i="2"/>
  <c r="Y444" i="2" s="1"/>
  <c r="AC413" i="2"/>
  <c r="BO413" i="2"/>
  <c r="AK384" i="2"/>
  <c r="W384" i="2"/>
  <c r="DA399" i="2"/>
  <c r="X351" i="2"/>
  <c r="CJ278" i="2"/>
  <c r="CJ293" i="2" s="1"/>
  <c r="CJ308" i="2" s="1"/>
  <c r="CN263" i="2"/>
  <c r="CN308" i="2" s="1"/>
  <c r="U351" i="2"/>
  <c r="D24" i="2" s="1"/>
  <c r="D22" i="1" s="1"/>
  <c r="CR413" i="2"/>
  <c r="BG413" i="2"/>
  <c r="DA336" i="2"/>
  <c r="CG263" i="2"/>
  <c r="CG323" i="2" s="1"/>
  <c r="AD413" i="2"/>
  <c r="BJ307" i="2"/>
  <c r="BJ385" i="2" s="1"/>
  <c r="DN413" i="2"/>
  <c r="AP399" i="2"/>
  <c r="CH278" i="2"/>
  <c r="CH293" i="2" s="1"/>
  <c r="CH323" i="2" s="1"/>
  <c r="DL278" i="2"/>
  <c r="DL293" i="2" s="1"/>
  <c r="DL308" i="2" s="1"/>
  <c r="DK278" i="2"/>
  <c r="DK293" i="2" s="1"/>
  <c r="DK323" i="2" s="1"/>
  <c r="DQ307" i="2"/>
  <c r="DQ337" i="2" s="1"/>
  <c r="AE157" i="2" s="1"/>
  <c r="AY263" i="2"/>
  <c r="AY308" i="2" s="1"/>
  <c r="AE351" i="2"/>
  <c r="N24" i="2" s="1"/>
  <c r="N22" i="1" s="1"/>
  <c r="BJ336" i="2"/>
  <c r="AY399" i="2"/>
  <c r="CZ322" i="2"/>
  <c r="CZ337" i="2" s="1"/>
  <c r="DM322" i="2"/>
  <c r="DM385" i="2" s="1"/>
  <c r="CI322" i="2"/>
  <c r="CI385" i="2" s="1"/>
  <c r="U322" i="2"/>
  <c r="U385" i="2" s="1"/>
  <c r="AT399" i="2"/>
  <c r="Y351" i="2"/>
  <c r="H24" i="2" s="1"/>
  <c r="H22" i="1" s="1"/>
  <c r="T115" i="2"/>
  <c r="T175" i="2" s="1"/>
  <c r="AT413" i="2"/>
  <c r="CZ413" i="2"/>
  <c r="AT336" i="2"/>
  <c r="BC322" i="2"/>
  <c r="BC385" i="2" s="1"/>
  <c r="DB413" i="2"/>
  <c r="BJ399" i="2"/>
  <c r="AK413" i="2"/>
  <c r="BD307" i="2"/>
  <c r="BD369" i="2" s="1"/>
  <c r="AG350" i="2"/>
  <c r="Q350" i="2" s="1"/>
  <c r="P350" i="2" s="1"/>
  <c r="CL413" i="2"/>
  <c r="DH278" i="2"/>
  <c r="DH293" i="2" s="1"/>
  <c r="DH308" i="2" s="1"/>
  <c r="DI278" i="2"/>
  <c r="DI293" i="2" s="1"/>
  <c r="DI323" i="2" s="1"/>
  <c r="BV413" i="2"/>
  <c r="BJ368" i="2"/>
  <c r="DB307" i="2"/>
  <c r="DB385" i="2" s="1"/>
  <c r="Z384" i="2"/>
  <c r="DC384" i="2"/>
  <c r="DJ322" i="2"/>
  <c r="DJ337" i="2" s="1"/>
  <c r="X157" i="2" s="1"/>
  <c r="AK322" i="2"/>
  <c r="AK385" i="2" s="1"/>
  <c r="AY368" i="2"/>
  <c r="AB278" i="2"/>
  <c r="AB293" i="2" s="1"/>
  <c r="AB323" i="2" s="1"/>
  <c r="BQ278" i="2"/>
  <c r="BQ293" i="2" s="1"/>
  <c r="BQ323" i="2" s="1"/>
  <c r="AX278" i="2"/>
  <c r="AX293" i="2" s="1"/>
  <c r="AX308" i="2" s="1"/>
  <c r="CF307" i="2"/>
  <c r="CF337" i="2" s="1"/>
  <c r="AQ322" i="2"/>
  <c r="AQ385" i="2" s="1"/>
  <c r="CY322" i="2"/>
  <c r="CY385" i="2" s="1"/>
  <c r="DM399" i="2"/>
  <c r="BF263" i="2"/>
  <c r="BF323" i="2" s="1"/>
  <c r="CY414" i="2"/>
  <c r="AB351" i="2"/>
  <c r="K24" i="2" s="1"/>
  <c r="K22" i="1" s="1"/>
  <c r="DG263" i="2"/>
  <c r="DG308" i="2" s="1"/>
  <c r="AD278" i="2"/>
  <c r="AD293" i="2" s="1"/>
  <c r="AD308" i="2" s="1"/>
  <c r="BT263" i="2"/>
  <c r="BT308" i="2" s="1"/>
  <c r="W278" i="2"/>
  <c r="W293" i="2" s="1"/>
  <c r="W308" i="2" s="1"/>
  <c r="AN413" i="2"/>
  <c r="AB115" i="2"/>
  <c r="CS278" i="2"/>
  <c r="CS293" i="2" s="1"/>
  <c r="CS308" i="2" s="1"/>
  <c r="AM368" i="2"/>
  <c r="BM307" i="2"/>
  <c r="BM385" i="2" s="1"/>
  <c r="CJ413" i="2"/>
  <c r="BB263" i="2"/>
  <c r="BB323" i="2" s="1"/>
  <c r="CI414" i="2"/>
  <c r="AQ278" i="2"/>
  <c r="AQ293" i="2" s="1"/>
  <c r="AQ323" i="2" s="1"/>
  <c r="BV278" i="2"/>
  <c r="BV293" i="2" s="1"/>
  <c r="BV308" i="2" s="1"/>
  <c r="CK263" i="2"/>
  <c r="CK323" i="2" s="1"/>
  <c r="BB322" i="2"/>
  <c r="BB385" i="2" s="1"/>
  <c r="X413" i="2"/>
  <c r="DJ413" i="2"/>
  <c r="CE413" i="2"/>
  <c r="CR414" i="2"/>
  <c r="CK413" i="2"/>
  <c r="AC263" i="2"/>
  <c r="AC308" i="2" s="1"/>
  <c r="BD414" i="2"/>
  <c r="BB384" i="2"/>
  <c r="AM263" i="2"/>
  <c r="AM308" i="2" s="1"/>
  <c r="AA115" i="2"/>
  <c r="AA175" i="2" s="1"/>
  <c r="DI414" i="2"/>
  <c r="BU368" i="2"/>
  <c r="V14" i="2"/>
  <c r="U14" i="2"/>
  <c r="S15" i="2"/>
  <c r="Z14" i="2"/>
  <c r="AC14" i="2"/>
  <c r="AA14" i="2"/>
  <c r="T14" i="2"/>
  <c r="AF14" i="2"/>
  <c r="X14" i="2"/>
  <c r="W14" i="2"/>
  <c r="AD14" i="2"/>
  <c r="AB14" i="2"/>
  <c r="Y14" i="2"/>
  <c r="AE14" i="2"/>
  <c r="CD384" i="2"/>
  <c r="DL385" i="2"/>
  <c r="AS234" i="2"/>
  <c r="AS279" i="2" s="1"/>
  <c r="AS294" i="2" s="1"/>
  <c r="DA234" i="2"/>
  <c r="DA279" i="2" s="1"/>
  <c r="DA294" i="2" s="1"/>
  <c r="AD234" i="2"/>
  <c r="AD264" i="2" s="1"/>
  <c r="BW234" i="2"/>
  <c r="BW279" i="2" s="1"/>
  <c r="BW294" i="2" s="1"/>
  <c r="DP234" i="2"/>
  <c r="DP279" i="2" s="1"/>
  <c r="DP294" i="2" s="1"/>
  <c r="BH234" i="2"/>
  <c r="BH279" i="2" s="1"/>
  <c r="BH294" i="2" s="1"/>
  <c r="CL234" i="2"/>
  <c r="CL279" i="2" s="1"/>
  <c r="CL294" i="2" s="1"/>
  <c r="AI385" i="2"/>
  <c r="DE382" i="2"/>
  <c r="CP397" i="2"/>
  <c r="CP412" i="2" s="1"/>
  <c r="BJ263" i="2"/>
  <c r="Z86" i="2"/>
  <c r="Z146" i="2"/>
  <c r="Z191" i="2"/>
  <c r="DP263" i="2"/>
  <c r="CW220" i="2"/>
  <c r="Z220" i="2"/>
  <c r="CH220" i="2"/>
  <c r="DL220" i="2"/>
  <c r="Z205" i="2"/>
  <c r="BD220" i="2"/>
  <c r="BS220" i="2"/>
  <c r="AO220" i="2"/>
  <c r="AJ234" i="2"/>
  <c r="AJ264" i="2" s="1"/>
  <c r="CC234" i="2"/>
  <c r="CC264" i="2" s="1"/>
  <c r="CR234" i="2"/>
  <c r="CR279" i="2" s="1"/>
  <c r="CR294" i="2" s="1"/>
  <c r="BN234" i="2"/>
  <c r="BN279" i="2" s="1"/>
  <c r="BN294" i="2" s="1"/>
  <c r="AY234" i="2"/>
  <c r="AY279" i="2" s="1"/>
  <c r="AY294" i="2" s="1"/>
  <c r="U234" i="2"/>
  <c r="U279" i="2" s="1"/>
  <c r="U294" i="2" s="1"/>
  <c r="DG234" i="2"/>
  <c r="DG279" i="2" s="1"/>
  <c r="DG294" i="2" s="1"/>
  <c r="BP336" i="2"/>
  <c r="BP368" i="2"/>
  <c r="BP399" i="2"/>
  <c r="BR220" i="2"/>
  <c r="Y220" i="2"/>
  <c r="BC220" i="2"/>
  <c r="AN220" i="2"/>
  <c r="DK220" i="2"/>
  <c r="CV220" i="2"/>
  <c r="CG220" i="2"/>
  <c r="Y205" i="2"/>
  <c r="BW263" i="2"/>
  <c r="CX263" i="2"/>
  <c r="F21" i="1"/>
  <c r="AD115" i="2"/>
  <c r="BO263" i="2"/>
  <c r="V56" i="2"/>
  <c r="V101" i="2"/>
  <c r="V131" i="2"/>
  <c r="AA56" i="2"/>
  <c r="AA131" i="2"/>
  <c r="AA101" i="2"/>
  <c r="DA400" i="2"/>
  <c r="DA369" i="2"/>
  <c r="DM263" i="2"/>
  <c r="DP220" i="2"/>
  <c r="CL220" i="2"/>
  <c r="BW220" i="2"/>
  <c r="BH220" i="2"/>
  <c r="AD220" i="2"/>
  <c r="AD205" i="2"/>
  <c r="DA220" i="2"/>
  <c r="AS220" i="2"/>
  <c r="AS336" i="2"/>
  <c r="AS399" i="2"/>
  <c r="AS368" i="2"/>
  <c r="CZ278" i="2"/>
  <c r="CZ293" i="2" s="1"/>
  <c r="CZ308" i="2" s="1"/>
  <c r="BT384" i="2"/>
  <c r="CW263" i="2"/>
  <c r="BX385" i="2"/>
  <c r="AK278" i="2"/>
  <c r="AK293" i="2" s="1"/>
  <c r="AK308" i="2" s="1"/>
  <c r="BI263" i="2"/>
  <c r="BY220" i="2"/>
  <c r="AU220" i="2"/>
  <c r="BJ220" i="2"/>
  <c r="CN220" i="2"/>
  <c r="AF205" i="2"/>
  <c r="DR220" i="2"/>
  <c r="DC220" i="2"/>
  <c r="AF220" i="2"/>
  <c r="BD234" i="2"/>
  <c r="BD279" i="2" s="1"/>
  <c r="BD294" i="2" s="1"/>
  <c r="CH234" i="2"/>
  <c r="CH279" i="2" s="1"/>
  <c r="CH294" i="2" s="1"/>
  <c r="BS234" i="2"/>
  <c r="BS264" i="2" s="1"/>
  <c r="CW234" i="2"/>
  <c r="Z234" i="2"/>
  <c r="Z264" i="2" s="1"/>
  <c r="AO234" i="2"/>
  <c r="AO264" i="2" s="1"/>
  <c r="DL234" i="2"/>
  <c r="DL279" i="2" s="1"/>
  <c r="DL294" i="2" s="1"/>
  <c r="BX278" i="2"/>
  <c r="BX293" i="2" s="1"/>
  <c r="BX308" i="2" s="1"/>
  <c r="BS263" i="2"/>
  <c r="T72" i="2"/>
  <c r="AI72" i="2" s="1"/>
  <c r="AI252" i="2"/>
  <c r="DF252" i="2"/>
  <c r="BM252" i="2"/>
  <c r="CQ252" i="2"/>
  <c r="T252" i="2"/>
  <c r="CB252" i="2"/>
  <c r="AX252" i="2"/>
  <c r="AA72" i="2"/>
  <c r="AP72" i="2" s="1"/>
  <c r="AA252" i="2"/>
  <c r="BT252" i="2"/>
  <c r="BE252" i="2"/>
  <c r="AP252" i="2"/>
  <c r="DM252" i="2"/>
  <c r="CX252" i="2"/>
  <c r="CI252" i="2"/>
  <c r="AL385" i="2"/>
  <c r="AP263" i="2"/>
  <c r="X86" i="2"/>
  <c r="X191" i="2"/>
  <c r="X146" i="2"/>
  <c r="D21" i="1"/>
  <c r="T322" i="2"/>
  <c r="T385" i="2" s="1"/>
  <c r="BF322" i="2"/>
  <c r="BF385" i="2" s="1"/>
  <c r="CS322" i="2"/>
  <c r="CS385" i="2" s="1"/>
  <c r="BA336" i="2"/>
  <c r="CQ322" i="2"/>
  <c r="CQ385" i="2" s="1"/>
  <c r="AE322" i="2"/>
  <c r="AE385" i="2" s="1"/>
  <c r="AS307" i="2"/>
  <c r="DB399" i="2"/>
  <c r="AB336" i="2"/>
  <c r="Y101" i="2"/>
  <c r="Y131" i="2"/>
  <c r="Y56" i="2"/>
  <c r="Z56" i="2"/>
  <c r="Z131" i="2"/>
  <c r="Z101" i="2"/>
  <c r="V86" i="2"/>
  <c r="V191" i="2"/>
  <c r="V146" i="2"/>
  <c r="BL233" i="2"/>
  <c r="BL248" i="2" s="1"/>
  <c r="BL263" i="2" s="1"/>
  <c r="BL278" i="2" s="1"/>
  <c r="BL293" i="2" s="1"/>
  <c r="BL308" i="2" s="1"/>
  <c r="BL323" i="2" s="1"/>
  <c r="BL338" i="2" s="1"/>
  <c r="CP218" i="2"/>
  <c r="CP233" i="2" s="1"/>
  <c r="CP248" i="2" s="1"/>
  <c r="CP263" i="2" s="1"/>
  <c r="CP278" i="2" s="1"/>
  <c r="CP293" i="2" s="1"/>
  <c r="CP308" i="2" s="1"/>
  <c r="CP323" i="2" s="1"/>
  <c r="CP338" i="2" s="1"/>
  <c r="BT336" i="2"/>
  <c r="BT368" i="2"/>
  <c r="BT399" i="2"/>
  <c r="AY400" i="2"/>
  <c r="BX337" i="2"/>
  <c r="BX400" i="2"/>
  <c r="BX369" i="2"/>
  <c r="AL263" i="2"/>
  <c r="J21" i="1"/>
  <c r="BG278" i="2"/>
  <c r="BG293" i="2" s="1"/>
  <c r="BG308" i="2" s="1"/>
  <c r="BA278" i="2"/>
  <c r="BA293" i="2" s="1"/>
  <c r="BA308" i="2" s="1"/>
  <c r="DC307" i="2"/>
  <c r="DC322" i="2"/>
  <c r="AB72" i="2"/>
  <c r="AQ72" i="2" s="1"/>
  <c r="BF252" i="2"/>
  <c r="CY252" i="2"/>
  <c r="AB252" i="2"/>
  <c r="CJ252" i="2"/>
  <c r="AQ252" i="2"/>
  <c r="BU252" i="2"/>
  <c r="DN252" i="2"/>
  <c r="AF72" i="2"/>
  <c r="AU72" i="2" s="1"/>
  <c r="CN252" i="2"/>
  <c r="BY252" i="2"/>
  <c r="BJ252" i="2"/>
  <c r="DC252" i="2"/>
  <c r="DR252" i="2"/>
  <c r="AU252" i="2"/>
  <c r="AF252" i="2"/>
  <c r="AL337" i="2"/>
  <c r="AL400" i="2"/>
  <c r="AL369" i="2"/>
  <c r="CY278" i="2"/>
  <c r="CY293" i="2" s="1"/>
  <c r="CY308" i="2" s="1"/>
  <c r="AS263" i="2"/>
  <c r="V322" i="2"/>
  <c r="V385" i="2" s="1"/>
  <c r="CB368" i="2"/>
  <c r="DB368" i="2"/>
  <c r="CQ323" i="2"/>
  <c r="CD336" i="2"/>
  <c r="CD368" i="2"/>
  <c r="CD399" i="2"/>
  <c r="CX307" i="2"/>
  <c r="CX322" i="2"/>
  <c r="V234" i="2"/>
  <c r="V264" i="2" s="1"/>
  <c r="AZ234" i="2"/>
  <c r="AZ264" i="2" s="1"/>
  <c r="DH234" i="2"/>
  <c r="DH279" i="2" s="1"/>
  <c r="DH294" i="2" s="1"/>
  <c r="BO234" i="2"/>
  <c r="BO279" i="2" s="1"/>
  <c r="BO294" i="2" s="1"/>
  <c r="AK234" i="2"/>
  <c r="AK264" i="2" s="1"/>
  <c r="CD234" i="2"/>
  <c r="CD264" i="2" s="1"/>
  <c r="CS234" i="2"/>
  <c r="CS264" i="2" s="1"/>
  <c r="AI337" i="2"/>
  <c r="AI369" i="2"/>
  <c r="AI400" i="2"/>
  <c r="Z336" i="2"/>
  <c r="Z399" i="2"/>
  <c r="Z368" i="2"/>
  <c r="BB336" i="2"/>
  <c r="BB368" i="2"/>
  <c r="BB399" i="2"/>
  <c r="AW220" i="2"/>
  <c r="S235" i="2"/>
  <c r="S250" i="2" s="1"/>
  <c r="S265" i="2" s="1"/>
  <c r="S280" i="2" s="1"/>
  <c r="S295" i="2" s="1"/>
  <c r="S310" i="2" s="1"/>
  <c r="S325" i="2" s="1"/>
  <c r="S340" i="2" s="1"/>
  <c r="S356" i="2" s="1"/>
  <c r="S372" i="2" s="1"/>
  <c r="AH220" i="2"/>
  <c r="AH235" i="2" s="1"/>
  <c r="AH250" i="2" s="1"/>
  <c r="AH265" i="2" s="1"/>
  <c r="AH280" i="2" s="1"/>
  <c r="AH295" i="2" s="1"/>
  <c r="AH310" i="2" s="1"/>
  <c r="AH325" i="2" s="1"/>
  <c r="AH340" i="2" s="1"/>
  <c r="AE86" i="2"/>
  <c r="AE191" i="2"/>
  <c r="AQ336" i="2"/>
  <c r="AQ399" i="2"/>
  <c r="AQ368" i="2"/>
  <c r="DR278" i="2"/>
  <c r="DR293" i="2" s="1"/>
  <c r="DR308" i="2" s="1"/>
  <c r="Z115" i="2"/>
  <c r="Z175" i="2" s="1"/>
  <c r="BW336" i="2"/>
  <c r="BW399" i="2"/>
  <c r="BW368" i="2"/>
  <c r="AN414" i="2"/>
  <c r="AF400" i="2"/>
  <c r="AF369" i="2"/>
  <c r="AD86" i="2"/>
  <c r="AD191" i="2"/>
  <c r="Y42" i="2"/>
  <c r="AF42" i="2"/>
  <c r="Z42" i="2"/>
  <c r="AE42" i="2"/>
  <c r="AD42" i="2"/>
  <c r="AB42" i="2"/>
  <c r="AC42" i="2"/>
  <c r="AA42" i="2"/>
  <c r="W42" i="2"/>
  <c r="V42" i="2"/>
  <c r="T42" i="2"/>
  <c r="X42" i="2"/>
  <c r="U42" i="2"/>
  <c r="AD72" i="2"/>
  <c r="BH252" i="2"/>
  <c r="CL252" i="2"/>
  <c r="BW252" i="2"/>
  <c r="DA252" i="2"/>
  <c r="AD252" i="2"/>
  <c r="DP252" i="2"/>
  <c r="AS252" i="2"/>
  <c r="X263" i="2"/>
  <c r="BY337" i="2"/>
  <c r="BY369" i="2"/>
  <c r="BY400" i="2"/>
  <c r="BU263" i="2"/>
  <c r="B67" i="1"/>
  <c r="B88" i="1"/>
  <c r="B108" i="1" s="1"/>
  <c r="AD47" i="1"/>
  <c r="AD67" i="1" s="1"/>
  <c r="CR307" i="2"/>
  <c r="CR385" i="2" s="1"/>
  <c r="AF429" i="2"/>
  <c r="O40" i="2" s="1"/>
  <c r="CN368" i="2"/>
  <c r="AE399" i="2"/>
  <c r="CB399" i="2"/>
  <c r="DB336" i="2"/>
  <c r="DF322" i="2"/>
  <c r="DF385" i="2" s="1"/>
  <c r="CU307" i="2"/>
  <c r="CU322" i="2"/>
  <c r="BP308" i="2"/>
  <c r="AD101" i="2"/>
  <c r="AD56" i="2"/>
  <c r="BU307" i="2"/>
  <c r="BU322" i="2"/>
  <c r="AD337" i="2"/>
  <c r="AD369" i="2"/>
  <c r="AD400" i="2"/>
  <c r="X234" i="2"/>
  <c r="X264" i="2" s="1"/>
  <c r="AM234" i="2"/>
  <c r="AM279" i="2" s="1"/>
  <c r="AM294" i="2" s="1"/>
  <c r="BQ234" i="2"/>
  <c r="BQ264" i="2" s="1"/>
  <c r="BB234" i="2"/>
  <c r="BB264" i="2" s="1"/>
  <c r="DJ234" i="2"/>
  <c r="DJ279" i="2" s="1"/>
  <c r="DJ294" i="2" s="1"/>
  <c r="CF234" i="2"/>
  <c r="CF264" i="2" s="1"/>
  <c r="CU234" i="2"/>
  <c r="CU264" i="2" s="1"/>
  <c r="AB131" i="2"/>
  <c r="AB101" i="2"/>
  <c r="AB56" i="2"/>
  <c r="B48" i="1"/>
  <c r="BO25" i="1"/>
  <c r="CN307" i="2"/>
  <c r="CN322" i="2"/>
  <c r="AW385" i="2"/>
  <c r="BL369" i="2"/>
  <c r="CA369" i="2" s="1"/>
  <c r="CP369" i="2" s="1"/>
  <c r="DE369" i="2" s="1"/>
  <c r="DT369" i="2" s="1"/>
  <c r="EI369" i="2" s="1"/>
  <c r="BA385" i="2"/>
  <c r="CF336" i="2"/>
  <c r="CF399" i="2"/>
  <c r="CF368" i="2"/>
  <c r="AJ278" i="2"/>
  <c r="AJ293" i="2" s="1"/>
  <c r="AJ308" i="2" s="1"/>
  <c r="V115" i="2"/>
  <c r="V175" i="2" s="1"/>
  <c r="DG336" i="2"/>
  <c r="U156" i="2" s="1"/>
  <c r="DG399" i="2"/>
  <c r="DG368" i="2"/>
  <c r="CM278" i="2"/>
  <c r="CM293" i="2" s="1"/>
  <c r="CM308" i="2" s="1"/>
  <c r="CI278" i="2"/>
  <c r="CI293" i="2" s="1"/>
  <c r="CI323" i="2" s="1"/>
  <c r="BN278" i="2"/>
  <c r="BN293" i="2" s="1"/>
  <c r="BN323" i="2" s="1"/>
  <c r="CC278" i="2"/>
  <c r="CC293" i="2" s="1"/>
  <c r="CC308" i="2" s="1"/>
  <c r="AQ337" i="2"/>
  <c r="AQ400" i="2"/>
  <c r="AZ336" i="2"/>
  <c r="AZ399" i="2"/>
  <c r="AZ368" i="2"/>
  <c r="U278" i="2"/>
  <c r="U293" i="2" s="1"/>
  <c r="U308" i="2" s="1"/>
  <c r="AE28" i="2"/>
  <c r="S43" i="2"/>
  <c r="S29" i="2"/>
  <c r="W28" i="2"/>
  <c r="U28" i="2"/>
  <c r="AB28" i="2"/>
  <c r="Z28" i="2"/>
  <c r="Y28" i="2"/>
  <c r="X28" i="2"/>
  <c r="AD28" i="2"/>
  <c r="AF28" i="2"/>
  <c r="AC28" i="2"/>
  <c r="V28" i="2"/>
  <c r="B32" i="2"/>
  <c r="S58" i="2"/>
  <c r="S73" i="2" s="1"/>
  <c r="S88" i="2" s="1"/>
  <c r="S103" i="2" s="1"/>
  <c r="S118" i="2" s="1"/>
  <c r="S133" i="2" s="1"/>
  <c r="AA28" i="2"/>
  <c r="T28" i="2"/>
  <c r="X72" i="2"/>
  <c r="AM72" i="2" s="1"/>
  <c r="AM252" i="2"/>
  <c r="DJ252" i="2"/>
  <c r="X252" i="2"/>
  <c r="CU252" i="2"/>
  <c r="BB252" i="2"/>
  <c r="BQ252" i="2"/>
  <c r="CF252" i="2"/>
  <c r="AE72" i="2"/>
  <c r="AE252" i="2"/>
  <c r="BI252" i="2"/>
  <c r="BX252" i="2"/>
  <c r="DB252" i="2"/>
  <c r="DQ252" i="2"/>
  <c r="AT252" i="2"/>
  <c r="CM252" i="2"/>
  <c r="AH371" i="2"/>
  <c r="S387" i="2"/>
  <c r="S402" i="2" s="1"/>
  <c r="S417" i="2" s="1"/>
  <c r="S433" i="2" s="1"/>
  <c r="S449" i="2" s="1"/>
  <c r="CU220" i="2"/>
  <c r="AM220" i="2"/>
  <c r="BB220" i="2"/>
  <c r="CF220" i="2"/>
  <c r="BQ220" i="2"/>
  <c r="X205" i="2"/>
  <c r="DJ220" i="2"/>
  <c r="X220" i="2"/>
  <c r="BU399" i="2"/>
  <c r="BE368" i="2"/>
  <c r="AM399" i="2"/>
  <c r="CG368" i="2"/>
  <c r="BY368" i="2"/>
  <c r="CN399" i="2"/>
  <c r="AY336" i="2"/>
  <c r="AE368" i="2"/>
  <c r="CB336" i="2"/>
  <c r="DJ368" i="2"/>
  <c r="DM368" i="2"/>
  <c r="CM337" i="2"/>
  <c r="CM369" i="2"/>
  <c r="CM400" i="2"/>
  <c r="DJ263" i="2"/>
  <c r="W56" i="2"/>
  <c r="W101" i="2"/>
  <c r="W131" i="2"/>
  <c r="AA220" i="2"/>
  <c r="CI220" i="2"/>
  <c r="BE220" i="2"/>
  <c r="AP220" i="2"/>
  <c r="CX220" i="2"/>
  <c r="BT220" i="2"/>
  <c r="DM220" i="2"/>
  <c r="AA205" i="2"/>
  <c r="T428" i="2"/>
  <c r="AZ308" i="2"/>
  <c r="Z278" i="2"/>
  <c r="Z293" i="2" s="1"/>
  <c r="Z308" i="2" s="1"/>
  <c r="BT413" i="2"/>
  <c r="V72" i="2"/>
  <c r="AK72" i="2" s="1"/>
  <c r="AZ252" i="2"/>
  <c r="DH252" i="2"/>
  <c r="BO252" i="2"/>
  <c r="V252" i="2"/>
  <c r="AK252" i="2"/>
  <c r="CD252" i="2"/>
  <c r="CS252" i="2"/>
  <c r="B29" i="1"/>
  <c r="B47" i="2"/>
  <c r="CA219" i="2"/>
  <c r="AW234" i="2"/>
  <c r="AW249" i="2" s="1"/>
  <c r="AW264" i="2" s="1"/>
  <c r="AW279" i="2" s="1"/>
  <c r="AW294" i="2" s="1"/>
  <c r="AW309" i="2" s="1"/>
  <c r="AW324" i="2" s="1"/>
  <c r="AW339" i="2" s="1"/>
  <c r="BL219" i="2"/>
  <c r="BC414" i="2"/>
  <c r="CR220" i="2"/>
  <c r="U220" i="2"/>
  <c r="DG220" i="2"/>
  <c r="U205" i="2"/>
  <c r="CC220" i="2"/>
  <c r="AJ220" i="2"/>
  <c r="BN220" i="2"/>
  <c r="AY220" i="2"/>
  <c r="BU336" i="2"/>
  <c r="BE399" i="2"/>
  <c r="AM336" i="2"/>
  <c r="AB428" i="2"/>
  <c r="CG399" i="2"/>
  <c r="BW384" i="2"/>
  <c r="BY399" i="2"/>
  <c r="CN336" i="2"/>
  <c r="AE336" i="2"/>
  <c r="AZ384" i="2"/>
  <c r="J39" i="2"/>
  <c r="BP384" i="2"/>
  <c r="DJ399" i="2"/>
  <c r="DM336" i="2"/>
  <c r="AA156" i="2" s="1"/>
  <c r="C21" i="1"/>
  <c r="O21" i="1"/>
  <c r="Y115" i="2"/>
  <c r="Y175" i="2" s="1"/>
  <c r="E21" i="1"/>
  <c r="U86" i="2"/>
  <c r="U146" i="2"/>
  <c r="U191" i="2"/>
  <c r="BS337" i="2"/>
  <c r="BS369" i="2"/>
  <c r="BS400" i="2"/>
  <c r="BV337" i="2"/>
  <c r="BV400" i="2"/>
  <c r="BV369" i="2"/>
  <c r="AO369" i="2"/>
  <c r="CK234" i="2"/>
  <c r="CK264" i="2" s="1"/>
  <c r="CZ234" i="2"/>
  <c r="CZ264" i="2" s="1"/>
  <c r="BV234" i="2"/>
  <c r="BV279" i="2" s="1"/>
  <c r="BV294" i="2" s="1"/>
  <c r="AR234" i="2"/>
  <c r="AR264" i="2" s="1"/>
  <c r="AC234" i="2"/>
  <c r="AC279" i="2" s="1"/>
  <c r="AC294" i="2" s="1"/>
  <c r="BG234" i="2"/>
  <c r="BG279" i="2" s="1"/>
  <c r="BG294" i="2" s="1"/>
  <c r="DO234" i="2"/>
  <c r="DO264" i="2" s="1"/>
  <c r="AC400" i="2"/>
  <c r="CT278" i="2"/>
  <c r="CT293" i="2" s="1"/>
  <c r="CT308" i="2" s="1"/>
  <c r="BS385" i="2"/>
  <c r="CE323" i="2"/>
  <c r="CE308" i="2"/>
  <c r="CU263" i="2"/>
  <c r="DN220" i="2"/>
  <c r="BU220" i="2"/>
  <c r="BF220" i="2"/>
  <c r="CJ220" i="2"/>
  <c r="CY220" i="2"/>
  <c r="AB220" i="2"/>
  <c r="AQ220" i="2"/>
  <c r="AB205" i="2"/>
  <c r="DG323" i="2"/>
  <c r="DB278" i="2"/>
  <c r="DB293" i="2" s="1"/>
  <c r="DB323" i="2" s="1"/>
  <c r="AE56" i="2"/>
  <c r="AE101" i="2"/>
  <c r="U131" i="2"/>
  <c r="U56" i="2"/>
  <c r="U101" i="2"/>
  <c r="AF234" i="2"/>
  <c r="AF264" i="2" s="1"/>
  <c r="BY234" i="2"/>
  <c r="BY264" i="2" s="1"/>
  <c r="DR234" i="2"/>
  <c r="DR279" i="2" s="1"/>
  <c r="DR294" i="2" s="1"/>
  <c r="DC234" i="2"/>
  <c r="DC264" i="2" s="1"/>
  <c r="AU234" i="2"/>
  <c r="AU264" i="2" s="1"/>
  <c r="BJ234" i="2"/>
  <c r="BJ264" i="2" s="1"/>
  <c r="CN234" i="2"/>
  <c r="CN264" i="2" s="1"/>
  <c r="CF263" i="2"/>
  <c r="BR263" i="2"/>
  <c r="CY234" i="2"/>
  <c r="CY264" i="2" s="1"/>
  <c r="AQ234" i="2"/>
  <c r="AQ264" i="2" s="1"/>
  <c r="AB234" i="2"/>
  <c r="AB264" i="2" s="1"/>
  <c r="BF234" i="2"/>
  <c r="BF279" i="2" s="1"/>
  <c r="BF294" i="2" s="1"/>
  <c r="BU234" i="2"/>
  <c r="BU264" i="2" s="1"/>
  <c r="DN234" i="2"/>
  <c r="DN264" i="2" s="1"/>
  <c r="CJ234" i="2"/>
  <c r="CJ279" i="2" s="1"/>
  <c r="CJ294" i="2" s="1"/>
  <c r="W336" i="2"/>
  <c r="W368" i="2"/>
  <c r="W399" i="2"/>
  <c r="W115" i="2"/>
  <c r="W175" i="2" s="1"/>
  <c r="AC351" i="2"/>
  <c r="CB263" i="2"/>
  <c r="CW384" i="2"/>
  <c r="Y86" i="2"/>
  <c r="Y146" i="2"/>
  <c r="Y191" i="2"/>
  <c r="DQ220" i="2"/>
  <c r="DB220" i="2"/>
  <c r="CM220" i="2"/>
  <c r="BI220" i="2"/>
  <c r="AE205" i="2"/>
  <c r="BX220" i="2"/>
  <c r="AE220" i="2"/>
  <c r="AT220" i="2"/>
  <c r="BG307" i="2"/>
  <c r="BG322" i="2"/>
  <c r="AE115" i="2"/>
  <c r="AK336" i="2"/>
  <c r="AK399" i="2"/>
  <c r="AK368" i="2"/>
  <c r="AC72" i="2"/>
  <c r="AR72" i="2" s="1"/>
  <c r="CK252" i="2"/>
  <c r="AC252" i="2"/>
  <c r="BV252" i="2"/>
  <c r="CZ252" i="2"/>
  <c r="DO252" i="2"/>
  <c r="AR252" i="2"/>
  <c r="BG252" i="2"/>
  <c r="AJ132" i="2"/>
  <c r="S147" i="2"/>
  <c r="DA278" i="2"/>
  <c r="DA293" i="2" s="1"/>
  <c r="DA308" i="2" s="1"/>
  <c r="T220" i="2"/>
  <c r="CB220" i="2"/>
  <c r="DF220" i="2"/>
  <c r="T205" i="2"/>
  <c r="AI220" i="2"/>
  <c r="AX220" i="2"/>
  <c r="CQ220" i="2"/>
  <c r="BM220" i="2"/>
  <c r="BE263" i="2"/>
  <c r="X337" i="2"/>
  <c r="X400" i="2"/>
  <c r="I21" i="1"/>
  <c r="BE336" i="2"/>
  <c r="CG336" i="2"/>
  <c r="Y352" i="2" s="1"/>
  <c r="BY336" i="2"/>
  <c r="DN322" i="2"/>
  <c r="DN385" i="2" s="1"/>
  <c r="BM399" i="2"/>
  <c r="DJ336" i="2"/>
  <c r="X156" i="2" s="1"/>
  <c r="AA307" i="2"/>
  <c r="AA322" i="2"/>
  <c r="AJ146" i="2"/>
  <c r="S161" i="2"/>
  <c r="S176" i="2" s="1"/>
  <c r="S191" i="2" s="1"/>
  <c r="S206" i="2" s="1"/>
  <c r="S221" i="2" s="1"/>
  <c r="G24" i="2"/>
  <c r="G22" i="1" s="1"/>
  <c r="AN308" i="2"/>
  <c r="AN323" i="2"/>
  <c r="DK234" i="2"/>
  <c r="DK264" i="2" s="1"/>
  <c r="CV234" i="2"/>
  <c r="CV264" i="2" s="1"/>
  <c r="CG234" i="2"/>
  <c r="CG279" i="2" s="1"/>
  <c r="CG294" i="2" s="1"/>
  <c r="BC234" i="2"/>
  <c r="BC264" i="2" s="1"/>
  <c r="BR234" i="2"/>
  <c r="BR279" i="2" s="1"/>
  <c r="BR294" i="2" s="1"/>
  <c r="Y234" i="2"/>
  <c r="Y279" i="2" s="1"/>
  <c r="Y294" i="2" s="1"/>
  <c r="AN234" i="2"/>
  <c r="AN279" i="2" s="1"/>
  <c r="AN294" i="2" s="1"/>
  <c r="CD322" i="2"/>
  <c r="CD307" i="2"/>
  <c r="BA337" i="2"/>
  <c r="BA400" i="2"/>
  <c r="BA369" i="2"/>
  <c r="V308" i="2"/>
  <c r="V323" i="2"/>
  <c r="CR278" i="2"/>
  <c r="CR293" i="2" s="1"/>
  <c r="CR308" i="2" s="1"/>
  <c r="U414" i="2"/>
  <c r="DC278" i="2"/>
  <c r="DC293" i="2" s="1"/>
  <c r="DC308" i="2" s="1"/>
  <c r="T263" i="2"/>
  <c r="BL384" i="2"/>
  <c r="CA384" i="2" s="1"/>
  <c r="AW399" i="2"/>
  <c r="Y308" i="2"/>
  <c r="Y323" i="2"/>
  <c r="AO278" i="2"/>
  <c r="AO293" i="2" s="1"/>
  <c r="AO308" i="2" s="1"/>
  <c r="X101" i="2"/>
  <c r="X56" i="2"/>
  <c r="X131" i="2"/>
  <c r="AC101" i="2"/>
  <c r="AC56" i="2"/>
  <c r="AW413" i="2"/>
  <c r="BL398" i="2"/>
  <c r="BL413" i="2" s="1"/>
  <c r="AW370" i="2"/>
  <c r="AH386" i="2"/>
  <c r="AH401" i="2" s="1"/>
  <c r="AH416" i="2" s="1"/>
  <c r="BN400" i="2"/>
  <c r="BN369" i="2"/>
  <c r="BI337" i="2"/>
  <c r="AF278" i="2"/>
  <c r="AF293" i="2" s="1"/>
  <c r="AF323" i="2" s="1"/>
  <c r="CW336" i="2"/>
  <c r="CW399" i="2"/>
  <c r="CW368" i="2"/>
  <c r="AD351" i="2"/>
  <c r="DO278" i="2"/>
  <c r="DO293" i="2" s="1"/>
  <c r="DO308" i="2" s="1"/>
  <c r="AG130" i="2"/>
  <c r="AU278" i="2"/>
  <c r="AU293" i="2" s="1"/>
  <c r="AU308" i="2" s="1"/>
  <c r="N21" i="1"/>
  <c r="W72" i="2"/>
  <c r="AL72" i="2" s="1"/>
  <c r="BA252" i="2"/>
  <c r="W252" i="2"/>
  <c r="AL252" i="2"/>
  <c r="DI252" i="2"/>
  <c r="CE252" i="2"/>
  <c r="BP252" i="2"/>
  <c r="CT252" i="2"/>
  <c r="Y72" i="2"/>
  <c r="AN252" i="2"/>
  <c r="DK252" i="2"/>
  <c r="CV252" i="2"/>
  <c r="BR252" i="2"/>
  <c r="BC252" i="2"/>
  <c r="CG252" i="2"/>
  <c r="Y252" i="2"/>
  <c r="AG145" i="2"/>
  <c r="DN278" i="2"/>
  <c r="DN293" i="2" s="1"/>
  <c r="DN308" i="2" s="1"/>
  <c r="AI278" i="2"/>
  <c r="AI293" i="2" s="1"/>
  <c r="AI323" i="2" s="1"/>
  <c r="Y307" i="2"/>
  <c r="Y322" i="2"/>
  <c r="CL278" i="2"/>
  <c r="CL293" i="2" s="1"/>
  <c r="CL308" i="2" s="1"/>
  <c r="AM322" i="2"/>
  <c r="AM385" i="2" s="1"/>
  <c r="CB322" i="2"/>
  <c r="CB385" i="2" s="1"/>
  <c r="AZ307" i="2"/>
  <c r="AZ385" i="2" s="1"/>
  <c r="BM400" i="2"/>
  <c r="BA368" i="2"/>
  <c r="CV322" i="2"/>
  <c r="CV385" i="2" s="1"/>
  <c r="CT322" i="2"/>
  <c r="CT385" i="2" s="1"/>
  <c r="AR322" i="2"/>
  <c r="AR385" i="2" s="1"/>
  <c r="H21" i="1"/>
  <c r="CK322" i="2"/>
  <c r="CK385" i="2" s="1"/>
  <c r="BM368" i="2"/>
  <c r="CC322" i="2"/>
  <c r="CC385" i="2" s="1"/>
  <c r="AB399" i="2"/>
  <c r="CE220" i="2"/>
  <c r="CT220" i="2"/>
  <c r="W220" i="2"/>
  <c r="DI220" i="2"/>
  <c r="AL220" i="2"/>
  <c r="BA220" i="2"/>
  <c r="BP220" i="2"/>
  <c r="W205" i="2"/>
  <c r="DL337" i="2"/>
  <c r="Z157" i="2" s="1"/>
  <c r="DL400" i="2"/>
  <c r="DL369" i="2"/>
  <c r="M39" i="2"/>
  <c r="BC308" i="2"/>
  <c r="BC323" i="2"/>
  <c r="M21" i="1"/>
  <c r="J24" i="2"/>
  <c r="J22" i="1" s="1"/>
  <c r="AB86" i="2"/>
  <c r="AB146" i="2"/>
  <c r="AB191" i="2"/>
  <c r="F39" i="2"/>
  <c r="AO71" i="2"/>
  <c r="DF278" i="2"/>
  <c r="DF293" i="2" s="1"/>
  <c r="DF308" i="2" s="1"/>
  <c r="AF86" i="2"/>
  <c r="AF191" i="2"/>
  <c r="BE369" i="2"/>
  <c r="T336" i="2"/>
  <c r="T399" i="2"/>
  <c r="T368" i="2"/>
  <c r="L23" i="2"/>
  <c r="P23" i="2" s="1"/>
  <c r="AC86" i="2"/>
  <c r="AC191" i="2"/>
  <c r="CL337" i="2"/>
  <c r="BE234" i="2"/>
  <c r="BE279" i="2" s="1"/>
  <c r="BE294" i="2" s="1"/>
  <c r="CI234" i="2"/>
  <c r="CI264" i="2" s="1"/>
  <c r="DM234" i="2"/>
  <c r="DM264" i="2" s="1"/>
  <c r="AA234" i="2"/>
  <c r="AA264" i="2" s="1"/>
  <c r="BT234" i="2"/>
  <c r="BT264" i="2" s="1"/>
  <c r="AP234" i="2"/>
  <c r="AP264" i="2" s="1"/>
  <c r="CX234" i="2"/>
  <c r="CX279" i="2" s="1"/>
  <c r="CX294" i="2" s="1"/>
  <c r="AE234" i="2"/>
  <c r="AE264" i="2" s="1"/>
  <c r="AT234" i="2"/>
  <c r="AT279" i="2" s="1"/>
  <c r="AT294" i="2" s="1"/>
  <c r="BI234" i="2"/>
  <c r="BI279" i="2" s="1"/>
  <c r="BI294" i="2" s="1"/>
  <c r="CM234" i="2"/>
  <c r="CM264" i="2" s="1"/>
  <c r="DQ234" i="2"/>
  <c r="DQ279" i="2" s="1"/>
  <c r="DQ294" i="2" s="1"/>
  <c r="BX234" i="2"/>
  <c r="BX264" i="2" s="1"/>
  <c r="DB234" i="2"/>
  <c r="DB264" i="2" s="1"/>
  <c r="BT385" i="2"/>
  <c r="W86" i="2"/>
  <c r="W146" i="2"/>
  <c r="W191" i="2"/>
  <c r="BR337" i="2"/>
  <c r="BR369" i="2"/>
  <c r="BR400" i="2"/>
  <c r="DH385" i="2"/>
  <c r="AC220" i="2"/>
  <c r="BG220" i="2"/>
  <c r="BV220" i="2"/>
  <c r="DO220" i="2"/>
  <c r="CK220" i="2"/>
  <c r="AC205" i="2"/>
  <c r="CZ220" i="2"/>
  <c r="AR220" i="2"/>
  <c r="G21" i="1"/>
  <c r="BH337" i="2"/>
  <c r="BH369" i="2"/>
  <c r="BH400" i="2"/>
  <c r="CV413" i="2"/>
  <c r="AF56" i="2"/>
  <c r="AF101" i="2"/>
  <c r="T101" i="2"/>
  <c r="T56" i="2"/>
  <c r="T131" i="2"/>
  <c r="DA385" i="2"/>
  <c r="AI234" i="2"/>
  <c r="AI279" i="2" s="1"/>
  <c r="AI294" i="2" s="1"/>
  <c r="DF234" i="2"/>
  <c r="DF279" i="2" s="1"/>
  <c r="DF294" i="2" s="1"/>
  <c r="CQ234" i="2"/>
  <c r="CQ279" i="2" s="1"/>
  <c r="CQ294" i="2" s="1"/>
  <c r="BM234" i="2"/>
  <c r="BM264" i="2" s="1"/>
  <c r="CB234" i="2"/>
  <c r="CB264" i="2" s="1"/>
  <c r="AX234" i="2"/>
  <c r="AX279" i="2" s="1"/>
  <c r="AX294" i="2" s="1"/>
  <c r="T234" i="2"/>
  <c r="T264" i="2" s="1"/>
  <c r="CP383" i="2"/>
  <c r="CA398" i="2"/>
  <c r="CA413" i="2" s="1"/>
  <c r="CU336" i="2"/>
  <c r="CU368" i="2"/>
  <c r="CU399" i="2"/>
  <c r="AA86" i="2"/>
  <c r="AA191" i="2"/>
  <c r="AA146" i="2"/>
  <c r="AS384" i="2"/>
  <c r="AK71" i="2"/>
  <c r="CA233" i="2"/>
  <c r="CA248" i="2" s="1"/>
  <c r="CA263" i="2" s="1"/>
  <c r="CA278" i="2" s="1"/>
  <c r="CA293" i="2" s="1"/>
  <c r="CA308" i="2" s="1"/>
  <c r="CA323" i="2" s="1"/>
  <c r="CA338" i="2" s="1"/>
  <c r="DE218" i="2"/>
  <c r="DE233" i="2" s="1"/>
  <c r="DE248" i="2" s="1"/>
  <c r="DE263" i="2" s="1"/>
  <c r="DE278" i="2" s="1"/>
  <c r="DE293" i="2" s="1"/>
  <c r="DE308" i="2" s="1"/>
  <c r="DE323" i="2" s="1"/>
  <c r="DE338" i="2" s="1"/>
  <c r="W234" i="2"/>
  <c r="W264" i="2" s="1"/>
  <c r="AL234" i="2"/>
  <c r="AL264" i="2" s="1"/>
  <c r="BA234" i="2"/>
  <c r="BA279" i="2" s="1"/>
  <c r="BA294" i="2" s="1"/>
  <c r="CT234" i="2"/>
  <c r="CT279" i="2" s="1"/>
  <c r="CT294" i="2" s="1"/>
  <c r="BP234" i="2"/>
  <c r="BP279" i="2" s="1"/>
  <c r="BP294" i="2" s="1"/>
  <c r="DI234" i="2"/>
  <c r="DI279" i="2" s="1"/>
  <c r="DI294" i="2" s="1"/>
  <c r="CE234" i="2"/>
  <c r="CE279" i="2" s="1"/>
  <c r="CE294" i="2" s="1"/>
  <c r="CH369" i="2"/>
  <c r="CG307" i="2"/>
  <c r="CG322" i="2"/>
  <c r="DC336" i="2"/>
  <c r="DC399" i="2"/>
  <c r="DC368" i="2"/>
  <c r="V205" i="2"/>
  <c r="AK220" i="2"/>
  <c r="CD220" i="2"/>
  <c r="CS220" i="2"/>
  <c r="AZ220" i="2"/>
  <c r="V220" i="2"/>
  <c r="DH220" i="2"/>
  <c r="BO220" i="2"/>
  <c r="CE414" i="2"/>
  <c r="CW264" i="2"/>
  <c r="CW279" i="2"/>
  <c r="CW294" i="2" s="1"/>
  <c r="DR385" i="2"/>
  <c r="CE337" i="2"/>
  <c r="CE400" i="2"/>
  <c r="AE444" i="2"/>
  <c r="Z72" i="2"/>
  <c r="AO72" i="2" s="1"/>
  <c r="BS252" i="2"/>
  <c r="DL252" i="2"/>
  <c r="AO252" i="2"/>
  <c r="Z252" i="2"/>
  <c r="CW252" i="2"/>
  <c r="CH252" i="2"/>
  <c r="BD252" i="2"/>
  <c r="U72" i="2"/>
  <c r="BN252" i="2"/>
  <c r="AY252" i="2"/>
  <c r="DG252" i="2"/>
  <c r="CR252" i="2"/>
  <c r="CC252" i="2"/>
  <c r="AJ252" i="2"/>
  <c r="U252" i="2"/>
  <c r="AJ307" i="2"/>
  <c r="AJ322" i="2"/>
  <c r="K21" i="1"/>
  <c r="T86" i="2"/>
  <c r="T191" i="2"/>
  <c r="T146" i="2"/>
  <c r="BA399" i="2"/>
  <c r="BQ369" i="2"/>
  <c r="BQ400" i="2"/>
  <c r="CZ385" i="2"/>
  <c r="BM336" i="2"/>
  <c r="AB368" i="2"/>
  <c r="BO400" i="2" l="1"/>
  <c r="BO337" i="2"/>
  <c r="AC369" i="2"/>
  <c r="X414" i="2"/>
  <c r="DO414" i="2"/>
  <c r="BU414" i="2"/>
  <c r="DG337" i="2"/>
  <c r="U157" i="2" s="1"/>
  <c r="AF337" i="2"/>
  <c r="DR414" i="2"/>
  <c r="BQ337" i="2"/>
  <c r="BN337" i="2"/>
  <c r="AJ279" i="2"/>
  <c r="AJ294" i="2" s="1"/>
  <c r="BI400" i="2"/>
  <c r="BI385" i="2"/>
  <c r="CJ337" i="2"/>
  <c r="DG400" i="2"/>
  <c r="CW337" i="2"/>
  <c r="AN337" i="2"/>
  <c r="BT369" i="2"/>
  <c r="CW385" i="2"/>
  <c r="AC385" i="2"/>
  <c r="BN414" i="2"/>
  <c r="AX385" i="2"/>
  <c r="AU385" i="2"/>
  <c r="AU415" i="2" s="1"/>
  <c r="W337" i="2"/>
  <c r="BD308" i="2"/>
  <c r="BP369" i="2"/>
  <c r="AD279" i="2"/>
  <c r="AD294" i="2" s="1"/>
  <c r="AP369" i="2"/>
  <c r="AU400" i="2"/>
  <c r="DK400" i="2"/>
  <c r="AO400" i="2"/>
  <c r="DO400" i="2"/>
  <c r="AN385" i="2"/>
  <c r="AO385" i="2"/>
  <c r="CQ414" i="2"/>
  <c r="W385" i="2"/>
  <c r="BC400" i="2"/>
  <c r="AU369" i="2"/>
  <c r="DK369" i="2"/>
  <c r="DK415" i="2" s="1"/>
  <c r="CJ400" i="2"/>
  <c r="DO369" i="2"/>
  <c r="DP369" i="2"/>
  <c r="AN369" i="2"/>
  <c r="W400" i="2"/>
  <c r="CE369" i="2"/>
  <c r="DK337" i="2"/>
  <c r="Y157" i="2" s="1"/>
  <c r="CI369" i="2"/>
  <c r="CJ369" i="2"/>
  <c r="AX337" i="2"/>
  <c r="DG369" i="2"/>
  <c r="BH323" i="2"/>
  <c r="DO337" i="2"/>
  <c r="AC157" i="2" s="1"/>
  <c r="CC414" i="2"/>
  <c r="BO369" i="2"/>
  <c r="AX369" i="2"/>
  <c r="AT337" i="2"/>
  <c r="BP400" i="2"/>
  <c r="CV414" i="2"/>
  <c r="BQ414" i="2"/>
  <c r="CH414" i="2"/>
  <c r="AT369" i="2"/>
  <c r="AT400" i="2"/>
  <c r="CH337" i="2"/>
  <c r="AQ369" i="2"/>
  <c r="AQ415" i="2" s="1"/>
  <c r="W429" i="2"/>
  <c r="F40" i="2" s="1"/>
  <c r="DL414" i="2"/>
  <c r="AR323" i="2"/>
  <c r="AR401" i="2" s="1"/>
  <c r="O39" i="2"/>
  <c r="BT400" i="2"/>
  <c r="BV323" i="2"/>
  <c r="BV338" i="2" s="1"/>
  <c r="T429" i="2"/>
  <c r="T445" i="2" s="1"/>
  <c r="CW400" i="2"/>
  <c r="DI369" i="2"/>
  <c r="AT308" i="2"/>
  <c r="AT401" i="2" s="1"/>
  <c r="V429" i="2"/>
  <c r="E40" i="2" s="1"/>
  <c r="CK414" i="2"/>
  <c r="AJ414" i="2"/>
  <c r="DI400" i="2"/>
  <c r="DR337" i="2"/>
  <c r="AF157" i="2" s="1"/>
  <c r="AY369" i="2"/>
  <c r="DN414" i="2"/>
  <c r="DI308" i="2"/>
  <c r="DI338" i="2" s="1"/>
  <c r="W158" i="2" s="1"/>
  <c r="DQ308" i="2"/>
  <c r="DQ338" i="2" s="1"/>
  <c r="AE158" i="2" s="1"/>
  <c r="CX414" i="2"/>
  <c r="DP414" i="2"/>
  <c r="AC352" i="2"/>
  <c r="L25" i="2" s="1"/>
  <c r="BJ369" i="2"/>
  <c r="CI337" i="2"/>
  <c r="X369" i="2"/>
  <c r="X415" i="2" s="1"/>
  <c r="DR400" i="2"/>
  <c r="DK308" i="2"/>
  <c r="DK338" i="2" s="1"/>
  <c r="Y158" i="2" s="1"/>
  <c r="AY337" i="2"/>
  <c r="CC279" i="2"/>
  <c r="CC294" i="2" s="1"/>
  <c r="CC324" i="2" s="1"/>
  <c r="AM414" i="2"/>
  <c r="AX323" i="2"/>
  <c r="AX338" i="2" s="1"/>
  <c r="CM414" i="2"/>
  <c r="CH400" i="2"/>
  <c r="CH415" i="2" s="1"/>
  <c r="Z369" i="2"/>
  <c r="U429" i="2"/>
  <c r="D40" i="2" s="1"/>
  <c r="D42" i="1" s="1"/>
  <c r="D62" i="1" s="1"/>
  <c r="AF414" i="2"/>
  <c r="CJ414" i="2"/>
  <c r="AC414" i="2"/>
  <c r="DM414" i="2"/>
  <c r="DQ400" i="2"/>
  <c r="BW385" i="2"/>
  <c r="CL369" i="2"/>
  <c r="BC369" i="2"/>
  <c r="DP264" i="2"/>
  <c r="DP324" i="2" s="1"/>
  <c r="CI400" i="2"/>
  <c r="AP385" i="2"/>
  <c r="DQ385" i="2"/>
  <c r="DA264" i="2"/>
  <c r="DA309" i="2" s="1"/>
  <c r="CH264" i="2"/>
  <c r="CH309" i="2" s="1"/>
  <c r="BM308" i="2"/>
  <c r="BM401" i="2" s="1"/>
  <c r="AB337" i="2"/>
  <c r="BW337" i="2"/>
  <c r="BE385" i="2"/>
  <c r="BE415" i="2" s="1"/>
  <c r="BJ337" i="2"/>
  <c r="DH264" i="2"/>
  <c r="DH309" i="2" s="1"/>
  <c r="DJ385" i="2"/>
  <c r="DH369" i="2"/>
  <c r="DH415" i="2" s="1"/>
  <c r="DH337" i="2"/>
  <c r="V157" i="2" s="1"/>
  <c r="CL385" i="2"/>
  <c r="CL415" i="2" s="1"/>
  <c r="BJ400" i="2"/>
  <c r="AC444" i="2"/>
  <c r="BE337" i="2"/>
  <c r="AP400" i="2"/>
  <c r="DQ369" i="2"/>
  <c r="CG308" i="2"/>
  <c r="CG401" i="2" s="1"/>
  <c r="CD323" i="2"/>
  <c r="CD370" i="2" s="1"/>
  <c r="AB369" i="2"/>
  <c r="BW400" i="2"/>
  <c r="AB385" i="2"/>
  <c r="AP414" i="2"/>
  <c r="BT323" i="2"/>
  <c r="BT338" i="2" s="1"/>
  <c r="BW264" i="2"/>
  <c r="Z444" i="2"/>
  <c r="AO414" i="2"/>
  <c r="BI414" i="2"/>
  <c r="AE308" i="2"/>
  <c r="AE386" i="2" s="1"/>
  <c r="BX414" i="2"/>
  <c r="AA414" i="2"/>
  <c r="DI337" i="2"/>
  <c r="W157" i="2" s="1"/>
  <c r="BP337" i="2"/>
  <c r="U400" i="2"/>
  <c r="X444" i="2"/>
  <c r="CL414" i="2"/>
  <c r="BG414" i="2"/>
  <c r="AA323" i="2"/>
  <c r="AA386" i="2" s="1"/>
  <c r="BF308" i="2"/>
  <c r="BF338" i="2" s="1"/>
  <c r="AB308" i="2"/>
  <c r="AB401" i="2" s="1"/>
  <c r="DA414" i="2"/>
  <c r="CH308" i="2"/>
  <c r="CH401" i="2" s="1"/>
  <c r="DG414" i="2"/>
  <c r="AD429" i="2"/>
  <c r="M40" i="2" s="1"/>
  <c r="BQ279" i="2"/>
  <c r="BQ294" i="2" s="1"/>
  <c r="BD385" i="2"/>
  <c r="AC323" i="2"/>
  <c r="AC386" i="2" s="1"/>
  <c r="BN264" i="2"/>
  <c r="BN324" i="2" s="1"/>
  <c r="DQ414" i="2"/>
  <c r="D39" i="2"/>
  <c r="D41" i="1" s="1"/>
  <c r="D61" i="1" s="1"/>
  <c r="DM369" i="2"/>
  <c r="CN323" i="2"/>
  <c r="CN338" i="2" s="1"/>
  <c r="DM400" i="2"/>
  <c r="CJ323" i="2"/>
  <c r="CJ386" i="2" s="1"/>
  <c r="DM337" i="2"/>
  <c r="AA157" i="2" s="1"/>
  <c r="CR264" i="2"/>
  <c r="CR309" i="2" s="1"/>
  <c r="BB308" i="2"/>
  <c r="BB401" i="2" s="1"/>
  <c r="AX264" i="2"/>
  <c r="AX324" i="2" s="1"/>
  <c r="BM386" i="2"/>
  <c r="CZ400" i="2"/>
  <c r="AT414" i="2"/>
  <c r="Z279" i="2"/>
  <c r="Z294" i="2" s="1"/>
  <c r="Z324" i="2" s="1"/>
  <c r="W323" i="2"/>
  <c r="W370" i="2" s="1"/>
  <c r="X429" i="2"/>
  <c r="X445" i="2" s="1"/>
  <c r="BY414" i="2"/>
  <c r="DP400" i="2"/>
  <c r="DP415" i="2" s="1"/>
  <c r="BD337" i="2"/>
  <c r="BW414" i="2"/>
  <c r="CB414" i="2"/>
  <c r="DP337" i="2"/>
  <c r="AD157" i="2" s="1"/>
  <c r="AE429" i="2"/>
  <c r="N40" i="2" s="1"/>
  <c r="AC429" i="2"/>
  <c r="L40" i="2" s="1"/>
  <c r="BQ415" i="2"/>
  <c r="CS323" i="2"/>
  <c r="CS386" i="2" s="1"/>
  <c r="CN385" i="2"/>
  <c r="AD415" i="2"/>
  <c r="CN414" i="2"/>
  <c r="CV308" i="2"/>
  <c r="CV386" i="2" s="1"/>
  <c r="U369" i="2"/>
  <c r="BQ308" i="2"/>
  <c r="BQ386" i="2" s="1"/>
  <c r="U337" i="2"/>
  <c r="AY323" i="2"/>
  <c r="AY338" i="2" s="1"/>
  <c r="BY323" i="2"/>
  <c r="BY338" i="2" s="1"/>
  <c r="AB429" i="2"/>
  <c r="K40" i="2" s="1"/>
  <c r="Z414" i="2"/>
  <c r="BM414" i="2"/>
  <c r="AQ308" i="2"/>
  <c r="AQ338" i="2" s="1"/>
  <c r="CF385" i="2"/>
  <c r="BP414" i="2"/>
  <c r="CN279" i="2"/>
  <c r="CN294" i="2" s="1"/>
  <c r="CN324" i="2" s="1"/>
  <c r="AJ385" i="2"/>
  <c r="H39" i="2"/>
  <c r="AD116" i="2"/>
  <c r="AK337" i="2"/>
  <c r="BY415" i="2"/>
  <c r="AD323" i="2"/>
  <c r="AD401" i="2" s="1"/>
  <c r="CL264" i="2"/>
  <c r="CL309" i="2" s="1"/>
  <c r="AB414" i="2"/>
  <c r="CF414" i="2"/>
  <c r="AK414" i="2"/>
  <c r="U352" i="2"/>
  <c r="D25" i="2" s="1"/>
  <c r="D23" i="1" s="1"/>
  <c r="AD352" i="2"/>
  <c r="DJ264" i="2"/>
  <c r="DJ324" i="2" s="1"/>
  <c r="DG264" i="2"/>
  <c r="DG309" i="2" s="1"/>
  <c r="BV264" i="2"/>
  <c r="BV309" i="2" s="1"/>
  <c r="CK279" i="2"/>
  <c r="CK294" i="2" s="1"/>
  <c r="CK309" i="2" s="1"/>
  <c r="DB369" i="2"/>
  <c r="V352" i="2"/>
  <c r="E25" i="2" s="1"/>
  <c r="W352" i="2"/>
  <c r="F25" i="2" s="1"/>
  <c r="F23" i="1" s="1"/>
  <c r="BE414" i="2"/>
  <c r="DL264" i="2"/>
  <c r="DL309" i="2" s="1"/>
  <c r="CF400" i="2"/>
  <c r="CK308" i="2"/>
  <c r="CK386" i="2" s="1"/>
  <c r="DJ369" i="2"/>
  <c r="Z400" i="2"/>
  <c r="BE264" i="2"/>
  <c r="BE309" i="2" s="1"/>
  <c r="Z337" i="2"/>
  <c r="BJ279" i="2"/>
  <c r="BJ294" i="2" s="1"/>
  <c r="BJ324" i="2" s="1"/>
  <c r="AB279" i="2"/>
  <c r="AB294" i="2" s="1"/>
  <c r="AB324" i="2" s="1"/>
  <c r="DB400" i="2"/>
  <c r="CF279" i="2"/>
  <c r="CF294" i="2" s="1"/>
  <c r="CF324" i="2" s="1"/>
  <c r="BS415" i="2"/>
  <c r="CS279" i="2"/>
  <c r="CS294" i="2" s="1"/>
  <c r="CS309" i="2" s="1"/>
  <c r="CF369" i="2"/>
  <c r="AM323" i="2"/>
  <c r="AM386" i="2" s="1"/>
  <c r="DJ400" i="2"/>
  <c r="DB414" i="2"/>
  <c r="DR415" i="2"/>
  <c r="DB337" i="2"/>
  <c r="BM279" i="2"/>
  <c r="BM294" i="2" s="1"/>
  <c r="BM309" i="2" s="1"/>
  <c r="CY279" i="2"/>
  <c r="CY294" i="2" s="1"/>
  <c r="CY309" i="2" s="1"/>
  <c r="AB116" i="2"/>
  <c r="AB176" i="2" s="1"/>
  <c r="AK400" i="2"/>
  <c r="BF386" i="2"/>
  <c r="AF415" i="2"/>
  <c r="BC337" i="2"/>
  <c r="BO415" i="2"/>
  <c r="DK279" i="2"/>
  <c r="DK294" i="2" s="1"/>
  <c r="DK309" i="2" s="1"/>
  <c r="DJ414" i="2"/>
  <c r="CG414" i="2"/>
  <c r="BH386" i="2"/>
  <c r="CM415" i="2"/>
  <c r="CZ369" i="2"/>
  <c r="CZ415" i="2" s="1"/>
  <c r="AY414" i="2"/>
  <c r="BR415" i="2"/>
  <c r="BX323" i="2"/>
  <c r="BX338" i="2" s="1"/>
  <c r="AY415" i="2"/>
  <c r="CG385" i="2"/>
  <c r="BM369" i="2"/>
  <c r="BM415" i="2" s="1"/>
  <c r="X116" i="2"/>
  <c r="X176" i="2" s="1"/>
  <c r="W414" i="2"/>
  <c r="AC415" i="2"/>
  <c r="AK369" i="2"/>
  <c r="AZ414" i="2"/>
  <c r="BA414" i="2"/>
  <c r="BM337" i="2"/>
  <c r="BS279" i="2"/>
  <c r="BS294" i="2" s="1"/>
  <c r="BS309" i="2" s="1"/>
  <c r="BD400" i="2"/>
  <c r="DH323" i="2"/>
  <c r="DH386" i="2" s="1"/>
  <c r="DL323" i="2"/>
  <c r="DL386" i="2" s="1"/>
  <c r="CG264" i="2"/>
  <c r="CG309" i="2" s="1"/>
  <c r="CU414" i="2"/>
  <c r="BV415" i="2"/>
  <c r="AP279" i="2"/>
  <c r="AP294" i="2" s="1"/>
  <c r="AP324" i="2" s="1"/>
  <c r="CU385" i="2"/>
  <c r="BJ414" i="2"/>
  <c r="AQ414" i="2"/>
  <c r="Y116" i="2"/>
  <c r="Y176" i="2" s="1"/>
  <c r="BN308" i="2"/>
  <c r="BN370" i="2" s="1"/>
  <c r="BB414" i="2"/>
  <c r="BH264" i="2"/>
  <c r="BH309" i="2" s="1"/>
  <c r="BB279" i="2"/>
  <c r="BB294" i="2" s="1"/>
  <c r="BB309" i="2" s="1"/>
  <c r="CQ400" i="2"/>
  <c r="DA415" i="2"/>
  <c r="BB369" i="2"/>
  <c r="BB400" i="2"/>
  <c r="BN415" i="2"/>
  <c r="U116" i="2"/>
  <c r="U176" i="2" s="1"/>
  <c r="BB337" i="2"/>
  <c r="DC414" i="2"/>
  <c r="AR279" i="2"/>
  <c r="AR294" i="2" s="1"/>
  <c r="AR324" i="2" s="1"/>
  <c r="CX264" i="2"/>
  <c r="CX324" i="2" s="1"/>
  <c r="CY369" i="2"/>
  <c r="CJ264" i="2"/>
  <c r="CJ324" i="2" s="1"/>
  <c r="AB352" i="2"/>
  <c r="K25" i="2" s="1"/>
  <c r="BT414" i="2"/>
  <c r="AE337" i="2"/>
  <c r="CE415" i="2"/>
  <c r="AS414" i="2"/>
  <c r="BH415" i="2"/>
  <c r="T414" i="2"/>
  <c r="V279" i="2"/>
  <c r="V294" i="2" s="1"/>
  <c r="V309" i="2" s="1"/>
  <c r="BG264" i="2"/>
  <c r="BG309" i="2" s="1"/>
  <c r="BI264" i="2"/>
  <c r="BI309" i="2" s="1"/>
  <c r="AZ279" i="2"/>
  <c r="AZ294" i="2" s="1"/>
  <c r="CY400" i="2"/>
  <c r="BG385" i="2"/>
  <c r="AL279" i="2"/>
  <c r="AL294" i="2" s="1"/>
  <c r="AL309" i="2" s="1"/>
  <c r="T337" i="2"/>
  <c r="T352" i="2"/>
  <c r="C25" i="2" s="1"/>
  <c r="AF352" i="2"/>
  <c r="O25" i="2" s="1"/>
  <c r="CY337" i="2"/>
  <c r="AE116" i="2"/>
  <c r="X352" i="2"/>
  <c r="G25" i="2" s="1"/>
  <c r="AT415" i="2"/>
  <c r="AI415" i="2"/>
  <c r="BA323" i="2"/>
  <c r="BA338" i="2" s="1"/>
  <c r="CZ323" i="2"/>
  <c r="CZ338" i="2" s="1"/>
  <c r="CS369" i="2"/>
  <c r="AN386" i="2"/>
  <c r="AA352" i="2"/>
  <c r="AE414" i="2"/>
  <c r="BU385" i="2"/>
  <c r="CS400" i="2"/>
  <c r="CS415" i="2" s="1"/>
  <c r="H25" i="2"/>
  <c r="CM279" i="2"/>
  <c r="CM294" i="2" s="1"/>
  <c r="CM309" i="2" s="1"/>
  <c r="BG337" i="2"/>
  <c r="BG400" i="2"/>
  <c r="BG369" i="2"/>
  <c r="AG131" i="2"/>
  <c r="BG221" i="2"/>
  <c r="DO221" i="2"/>
  <c r="AC221" i="2"/>
  <c r="CZ221" i="2"/>
  <c r="BV221" i="2"/>
  <c r="CK221" i="2"/>
  <c r="AC206" i="2"/>
  <c r="AR221" i="2"/>
  <c r="Y87" i="2"/>
  <c r="Y147" i="2"/>
  <c r="Y192" i="2"/>
  <c r="AW386" i="2"/>
  <c r="BL370" i="2"/>
  <c r="CA370" i="2" s="1"/>
  <c r="CP370" i="2" s="1"/>
  <c r="DE370" i="2" s="1"/>
  <c r="DT370" i="2" s="1"/>
  <c r="EI370" i="2" s="1"/>
  <c r="BP264" i="2"/>
  <c r="AL221" i="2"/>
  <c r="CE221" i="2"/>
  <c r="DI221" i="2"/>
  <c r="W221" i="2"/>
  <c r="BA221" i="2"/>
  <c r="CT221" i="2"/>
  <c r="W206" i="2"/>
  <c r="BP221" i="2"/>
  <c r="BD386" i="2"/>
  <c r="DQ264" i="2"/>
  <c r="DP309" i="2"/>
  <c r="V338" i="2"/>
  <c r="V370" i="2"/>
  <c r="V401" i="2"/>
  <c r="AK279" i="2"/>
  <c r="AK294" i="2" s="1"/>
  <c r="AK324" i="2" s="1"/>
  <c r="W415" i="2"/>
  <c r="DG386" i="2"/>
  <c r="AT264" i="2"/>
  <c r="AZ338" i="2"/>
  <c r="AZ401" i="2"/>
  <c r="AZ370" i="2"/>
  <c r="AS264" i="2"/>
  <c r="DJ308" i="2"/>
  <c r="DJ323" i="2"/>
  <c r="CI279" i="2"/>
  <c r="CI294" i="2" s="1"/>
  <c r="CI309" i="2" s="1"/>
  <c r="AH387" i="2"/>
  <c r="AH402" i="2" s="1"/>
  <c r="AH417" i="2" s="1"/>
  <c r="AW371" i="2"/>
  <c r="AC73" i="2"/>
  <c r="AR73" i="2" s="1"/>
  <c r="CZ253" i="2"/>
  <c r="AR253" i="2"/>
  <c r="DO253" i="2"/>
  <c r="BV253" i="2"/>
  <c r="CK253" i="2"/>
  <c r="BG253" i="2"/>
  <c r="AC253" i="2"/>
  <c r="W73" i="2"/>
  <c r="AL73" i="2" s="1"/>
  <c r="BP253" i="2"/>
  <c r="BA253" i="2"/>
  <c r="DI253" i="2"/>
  <c r="AL253" i="2"/>
  <c r="W253" i="2"/>
  <c r="CT253" i="2"/>
  <c r="CE253" i="2"/>
  <c r="CD386" i="2"/>
  <c r="BA415" i="2"/>
  <c r="AD48" i="1"/>
  <c r="AD68" i="1" s="1"/>
  <c r="B68" i="1"/>
  <c r="B89" i="1"/>
  <c r="B109" i="1" s="1"/>
  <c r="BP338" i="2"/>
  <c r="BP370" i="2"/>
  <c r="BP401" i="2"/>
  <c r="AR370" i="2"/>
  <c r="AD87" i="2"/>
  <c r="AD192" i="2"/>
  <c r="AB132" i="2"/>
  <c r="AB57" i="2"/>
  <c r="AB102" i="2"/>
  <c r="S388" i="2"/>
  <c r="S403" i="2" s="1"/>
  <c r="S418" i="2" s="1"/>
  <c r="S434" i="2" s="1"/>
  <c r="S450" i="2" s="1"/>
  <c r="AH372" i="2"/>
  <c r="T279" i="2"/>
  <c r="T294" i="2" s="1"/>
  <c r="T309" i="2" s="1"/>
  <c r="CX337" i="2"/>
  <c r="CX400" i="2"/>
  <c r="CX369" i="2"/>
  <c r="CQ338" i="2"/>
  <c r="CQ401" i="2"/>
  <c r="CQ370" i="2"/>
  <c r="DC385" i="2"/>
  <c r="AI264" i="2"/>
  <c r="AL415" i="2"/>
  <c r="CW323" i="2"/>
  <c r="CW308" i="2"/>
  <c r="DF264" i="2"/>
  <c r="AM264" i="2"/>
  <c r="AX415" i="2"/>
  <c r="CD279" i="2"/>
  <c r="CD294" i="2" s="1"/>
  <c r="CD309" i="2" s="1"/>
  <c r="DE397" i="2"/>
  <c r="DE412" i="2" s="1"/>
  <c r="DT382" i="2"/>
  <c r="BX279" i="2"/>
  <c r="BX294" i="2" s="1"/>
  <c r="BX309" i="2" s="1"/>
  <c r="BO264" i="2"/>
  <c r="DB308" i="2"/>
  <c r="T400" i="2"/>
  <c r="V337" i="2"/>
  <c r="AR400" i="2"/>
  <c r="AE400" i="2"/>
  <c r="AF308" i="2"/>
  <c r="AF386" i="2" s="1"/>
  <c r="DO323" i="2"/>
  <c r="DO386" i="2" s="1"/>
  <c r="AI308" i="2"/>
  <c r="AI386" i="2" s="1"/>
  <c r="CV337" i="2"/>
  <c r="CB337" i="2"/>
  <c r="U323" i="2"/>
  <c r="U386" i="2" s="1"/>
  <c r="DN323" i="2"/>
  <c r="DN386" i="2" s="1"/>
  <c r="AM369" i="2"/>
  <c r="K39" i="2"/>
  <c r="AB444" i="2"/>
  <c r="BL234" i="2"/>
  <c r="BL249" i="2" s="1"/>
  <c r="BL264" i="2" s="1"/>
  <c r="BL279" i="2" s="1"/>
  <c r="BL294" i="2" s="1"/>
  <c r="BL309" i="2" s="1"/>
  <c r="BL324" i="2" s="1"/>
  <c r="BL339" i="2" s="1"/>
  <c r="CP219" i="2"/>
  <c r="CP234" i="2" s="1"/>
  <c r="CP249" i="2" s="1"/>
  <c r="CP264" i="2" s="1"/>
  <c r="CP279" i="2" s="1"/>
  <c r="CP294" i="2" s="1"/>
  <c r="CP309" i="2" s="1"/>
  <c r="CP324" i="2" s="1"/>
  <c r="CP339" i="2" s="1"/>
  <c r="AU279" i="2"/>
  <c r="AU294" i="2" s="1"/>
  <c r="AU309" i="2" s="1"/>
  <c r="AE87" i="2"/>
  <c r="AE192" i="2"/>
  <c r="AF73" i="2"/>
  <c r="AU73" i="2" s="1"/>
  <c r="AU253" i="2"/>
  <c r="DR253" i="2"/>
  <c r="DC253" i="2"/>
  <c r="BJ253" i="2"/>
  <c r="AF253" i="2"/>
  <c r="BY253" i="2"/>
  <c r="CN253" i="2"/>
  <c r="S30" i="2"/>
  <c r="U29" i="2"/>
  <c r="Y29" i="2"/>
  <c r="S44" i="2"/>
  <c r="V29" i="2"/>
  <c r="S59" i="2"/>
  <c r="S74" i="2" s="1"/>
  <c r="S89" i="2" s="1"/>
  <c r="S104" i="2" s="1"/>
  <c r="S119" i="2" s="1"/>
  <c r="S134" i="2" s="1"/>
  <c r="Z29" i="2"/>
  <c r="AA29" i="2"/>
  <c r="AB29" i="2"/>
  <c r="W29" i="2"/>
  <c r="AF29" i="2"/>
  <c r="X29" i="2"/>
  <c r="T29" i="2"/>
  <c r="B33" i="2"/>
  <c r="AE29" i="2"/>
  <c r="AC29" i="2"/>
  <c r="AD29" i="2"/>
  <c r="U132" i="2"/>
  <c r="U102" i="2"/>
  <c r="U57" i="2"/>
  <c r="AD102" i="2"/>
  <c r="AD57" i="2"/>
  <c r="BV370" i="2"/>
  <c r="BL220" i="2"/>
  <c r="AW235" i="2"/>
  <c r="AW250" i="2" s="1"/>
  <c r="AW265" i="2" s="1"/>
  <c r="AW280" i="2" s="1"/>
  <c r="AW295" i="2" s="1"/>
  <c r="AW310" i="2" s="1"/>
  <c r="AW325" i="2" s="1"/>
  <c r="AW340" i="2" s="1"/>
  <c r="CA220" i="2"/>
  <c r="DC337" i="2"/>
  <c r="DC400" i="2"/>
  <c r="DC369" i="2"/>
  <c r="DB279" i="2"/>
  <c r="DB294" i="2" s="1"/>
  <c r="DB309" i="2" s="1"/>
  <c r="DO279" i="2"/>
  <c r="DO294" i="2" s="1"/>
  <c r="DO309" i="2" s="1"/>
  <c r="DP308" i="2"/>
  <c r="DP323" i="2"/>
  <c r="AC15" i="2"/>
  <c r="Y15" i="2"/>
  <c r="W15" i="2"/>
  <c r="Z15" i="2"/>
  <c r="AB15" i="2"/>
  <c r="X15" i="2"/>
  <c r="AD15" i="2"/>
  <c r="V15" i="2"/>
  <c r="T15" i="2"/>
  <c r="AE15" i="2"/>
  <c r="AA15" i="2"/>
  <c r="U15" i="2"/>
  <c r="AF15" i="2"/>
  <c r="AJ323" i="2"/>
  <c r="AJ386" i="2" s="1"/>
  <c r="AR337" i="2"/>
  <c r="CT400" i="2"/>
  <c r="CL323" i="2"/>
  <c r="CL386" i="2" s="1"/>
  <c r="Z323" i="2"/>
  <c r="Z386" i="2" s="1"/>
  <c r="BF369" i="2"/>
  <c r="AM337" i="2"/>
  <c r="L24" i="2"/>
  <c r="L22" i="1" s="1"/>
  <c r="DF221" i="2"/>
  <c r="CQ221" i="2"/>
  <c r="AX221" i="2"/>
  <c r="CB221" i="2"/>
  <c r="BM221" i="2"/>
  <c r="T221" i="2"/>
  <c r="T206" i="2"/>
  <c r="AI221" i="2"/>
  <c r="BC415" i="2"/>
  <c r="CU308" i="2"/>
  <c r="CU323" i="2"/>
  <c r="DI264" i="2"/>
  <c r="BH338" i="2"/>
  <c r="BH401" i="2"/>
  <c r="BH370" i="2"/>
  <c r="X87" i="2"/>
  <c r="X147" i="2"/>
  <c r="X192" i="2"/>
  <c r="AD73" i="2"/>
  <c r="AS73" i="2" s="1"/>
  <c r="AS253" i="2"/>
  <c r="AD253" i="2"/>
  <c r="CL253" i="2"/>
  <c r="DP253" i="2"/>
  <c r="BH253" i="2"/>
  <c r="DA253" i="2"/>
  <c r="BW253" i="2"/>
  <c r="AB43" i="2"/>
  <c r="X43" i="2"/>
  <c r="W43" i="2"/>
  <c r="AE43" i="2"/>
  <c r="T43" i="2"/>
  <c r="Y43" i="2"/>
  <c r="AA43" i="2"/>
  <c r="AD43" i="2"/>
  <c r="AC43" i="2"/>
  <c r="U43" i="2"/>
  <c r="AF43" i="2"/>
  <c r="Z43" i="2"/>
  <c r="V43" i="2"/>
  <c r="DA324" i="2"/>
  <c r="AE279" i="2"/>
  <c r="AE294" i="2" s="1"/>
  <c r="AE309" i="2" s="1"/>
  <c r="X57" i="2"/>
  <c r="X132" i="2"/>
  <c r="X102" i="2"/>
  <c r="AE102" i="2"/>
  <c r="AE57" i="2"/>
  <c r="BI308" i="2"/>
  <c r="BI323" i="2"/>
  <c r="AA116" i="2"/>
  <c r="AA176" i="2" s="1"/>
  <c r="Z221" i="2"/>
  <c r="CH221" i="2"/>
  <c r="AO221" i="2"/>
  <c r="BS221" i="2"/>
  <c r="Z206" i="2"/>
  <c r="BD221" i="2"/>
  <c r="CW221" i="2"/>
  <c r="DL221" i="2"/>
  <c r="DC323" i="2"/>
  <c r="DC386" i="2" s="1"/>
  <c r="CT369" i="2"/>
  <c r="DA323" i="2"/>
  <c r="DA386" i="2" s="1"/>
  <c r="CT323" i="2"/>
  <c r="CT386" i="2" s="1"/>
  <c r="DF369" i="2"/>
  <c r="CK400" i="2"/>
  <c r="BF400" i="2"/>
  <c r="CC323" i="2"/>
  <c r="CC386" i="2" s="1"/>
  <c r="DM279" i="2"/>
  <c r="DM294" i="2" s="1"/>
  <c r="DM309" i="2" s="1"/>
  <c r="S236" i="2"/>
  <c r="S251" i="2" s="1"/>
  <c r="S266" i="2" s="1"/>
  <c r="S281" i="2" s="1"/>
  <c r="S296" i="2" s="1"/>
  <c r="S311" i="2" s="1"/>
  <c r="S326" i="2" s="1"/>
  <c r="S341" i="2" s="1"/>
  <c r="S357" i="2" s="1"/>
  <c r="S373" i="2" s="1"/>
  <c r="AW221" i="2"/>
  <c r="AH221" i="2"/>
  <c r="AH236" i="2" s="1"/>
  <c r="AH251" i="2" s="1"/>
  <c r="AH266" i="2" s="1"/>
  <c r="AH281" i="2" s="1"/>
  <c r="AH296" i="2" s="1"/>
  <c r="AH311" i="2" s="1"/>
  <c r="AH326" i="2" s="1"/>
  <c r="AH341" i="2" s="1"/>
  <c r="DK221" i="2"/>
  <c r="BC221" i="2"/>
  <c r="BR221" i="2"/>
  <c r="CG221" i="2"/>
  <c r="Y206" i="2"/>
  <c r="CV221" i="2"/>
  <c r="Y221" i="2"/>
  <c r="AN221" i="2"/>
  <c r="CE338" i="2"/>
  <c r="CE401" i="2"/>
  <c r="CE370" i="2"/>
  <c r="BF401" i="2"/>
  <c r="BN221" i="2"/>
  <c r="DG221" i="2"/>
  <c r="CR221" i="2"/>
  <c r="AY221" i="2"/>
  <c r="U221" i="2"/>
  <c r="U206" i="2"/>
  <c r="CC221" i="2"/>
  <c r="AJ221" i="2"/>
  <c r="AE352" i="2"/>
  <c r="DE219" i="2"/>
  <c r="DE234" i="2" s="1"/>
  <c r="DE249" i="2" s="1"/>
  <c r="DE264" i="2" s="1"/>
  <c r="DE279" i="2" s="1"/>
  <c r="DE294" i="2" s="1"/>
  <c r="DE309" i="2" s="1"/>
  <c r="DE324" i="2" s="1"/>
  <c r="DE339" i="2" s="1"/>
  <c r="CA234" i="2"/>
  <c r="CA249" i="2" s="1"/>
  <c r="CA264" i="2" s="1"/>
  <c r="CA279" i="2" s="1"/>
  <c r="CA294" i="2" s="1"/>
  <c r="CA309" i="2" s="1"/>
  <c r="CA324" i="2" s="1"/>
  <c r="CA339" i="2" s="1"/>
  <c r="T73" i="2"/>
  <c r="AI73" i="2" s="1"/>
  <c r="AI253" i="2"/>
  <c r="DF253" i="2"/>
  <c r="T253" i="2"/>
  <c r="AX253" i="2"/>
  <c r="CB253" i="2"/>
  <c r="CQ253" i="2"/>
  <c r="BM253" i="2"/>
  <c r="X73" i="2"/>
  <c r="CU253" i="2"/>
  <c r="X253" i="2"/>
  <c r="BB253" i="2"/>
  <c r="CF253" i="2"/>
  <c r="AM253" i="2"/>
  <c r="DJ253" i="2"/>
  <c r="BQ253" i="2"/>
  <c r="AE73" i="2"/>
  <c r="AT73" i="2" s="1"/>
  <c r="CM253" i="2"/>
  <c r="AE253" i="2"/>
  <c r="BX253" i="2"/>
  <c r="BI253" i="2"/>
  <c r="DB253" i="2"/>
  <c r="AT253" i="2"/>
  <c r="DQ253" i="2"/>
  <c r="BU337" i="2"/>
  <c r="BU369" i="2"/>
  <c r="BU400" i="2"/>
  <c r="BU308" i="2"/>
  <c r="BU323" i="2"/>
  <c r="T57" i="2"/>
  <c r="T132" i="2"/>
  <c r="T102" i="2"/>
  <c r="Z57" i="2"/>
  <c r="Z132" i="2"/>
  <c r="Z102" i="2"/>
  <c r="Z352" i="2"/>
  <c r="M25" i="2"/>
  <c r="M23" i="1" s="1"/>
  <c r="DC279" i="2"/>
  <c r="DC294" i="2" s="1"/>
  <c r="DC324" i="2" s="1"/>
  <c r="DJ221" i="2"/>
  <c r="CF221" i="2"/>
  <c r="CU221" i="2"/>
  <c r="AM221" i="2"/>
  <c r="X221" i="2"/>
  <c r="BQ221" i="2"/>
  <c r="X206" i="2"/>
  <c r="BB221" i="2"/>
  <c r="AA87" i="2"/>
  <c r="AA192" i="2"/>
  <c r="AA147" i="2"/>
  <c r="Z445" i="2"/>
  <c r="BW308" i="2"/>
  <c r="BW323" i="2"/>
  <c r="AO235" i="2"/>
  <c r="AO265" i="2" s="1"/>
  <c r="CH235" i="2"/>
  <c r="CH265" i="2" s="1"/>
  <c r="CW235" i="2"/>
  <c r="CW265" i="2" s="1"/>
  <c r="BS235" i="2"/>
  <c r="BS265" i="2" s="1"/>
  <c r="Z235" i="2"/>
  <c r="Z280" i="2" s="1"/>
  <c r="Z295" i="2" s="1"/>
  <c r="DL235" i="2"/>
  <c r="DL265" i="2" s="1"/>
  <c r="BD235" i="2"/>
  <c r="BD265" i="2" s="1"/>
  <c r="DL415" i="2"/>
  <c r="AC264" i="2"/>
  <c r="BG323" i="2"/>
  <c r="BG386" i="2" s="1"/>
  <c r="CT337" i="2"/>
  <c r="DF400" i="2"/>
  <c r="CC400" i="2"/>
  <c r="CS337" i="2"/>
  <c r="CK369" i="2"/>
  <c r="BF337" i="2"/>
  <c r="CQ369" i="2"/>
  <c r="AI235" i="2"/>
  <c r="AI280" i="2" s="1"/>
  <c r="AI295" i="2" s="1"/>
  <c r="CQ235" i="2"/>
  <c r="CQ265" i="2" s="1"/>
  <c r="T235" i="2"/>
  <c r="T280" i="2" s="1"/>
  <c r="T295" i="2" s="1"/>
  <c r="DF235" i="2"/>
  <c r="DF265" i="2" s="1"/>
  <c r="BM235" i="2"/>
  <c r="BM280" i="2" s="1"/>
  <c r="BM295" i="2" s="1"/>
  <c r="AX235" i="2"/>
  <c r="AX265" i="2" s="1"/>
  <c r="CB235" i="2"/>
  <c r="CB280" i="2" s="1"/>
  <c r="CB295" i="2" s="1"/>
  <c r="BU235" i="2"/>
  <c r="BU265" i="2" s="1"/>
  <c r="AQ235" i="2"/>
  <c r="AQ280" i="2" s="1"/>
  <c r="AQ295" i="2" s="1"/>
  <c r="DN235" i="2"/>
  <c r="DN280" i="2" s="1"/>
  <c r="DN295" i="2" s="1"/>
  <c r="CY235" i="2"/>
  <c r="CY265" i="2" s="1"/>
  <c r="AB235" i="2"/>
  <c r="AB265" i="2" s="1"/>
  <c r="CJ235" i="2"/>
  <c r="CJ265" i="2" s="1"/>
  <c r="BF235" i="2"/>
  <c r="BF280" i="2" s="1"/>
  <c r="BF295" i="2" s="1"/>
  <c r="BW309" i="2"/>
  <c r="BW324" i="2"/>
  <c r="CE386" i="2"/>
  <c r="R23" i="2"/>
  <c r="W116" i="2"/>
  <c r="W176" i="2" s="1"/>
  <c r="BQ235" i="2"/>
  <c r="BQ265" i="2" s="1"/>
  <c r="BB235" i="2"/>
  <c r="BB280" i="2" s="1"/>
  <c r="BB295" i="2" s="1"/>
  <c r="DJ235" i="2"/>
  <c r="DJ280" i="2" s="1"/>
  <c r="DJ295" i="2" s="1"/>
  <c r="CF235" i="2"/>
  <c r="CF265" i="2" s="1"/>
  <c r="AM235" i="2"/>
  <c r="AM265" i="2" s="1"/>
  <c r="X235" i="2"/>
  <c r="X265" i="2" s="1"/>
  <c r="CU235" i="2"/>
  <c r="CU280" i="2" s="1"/>
  <c r="CU295" i="2" s="1"/>
  <c r="AA73" i="2"/>
  <c r="AP73" i="2" s="1"/>
  <c r="AA253" i="2"/>
  <c r="BT253" i="2"/>
  <c r="DM253" i="2"/>
  <c r="BE253" i="2"/>
  <c r="AP253" i="2"/>
  <c r="CI253" i="2"/>
  <c r="CX253" i="2"/>
  <c r="Y73" i="2"/>
  <c r="AN73" i="2" s="1"/>
  <c r="CG253" i="2"/>
  <c r="DK253" i="2"/>
  <c r="CV253" i="2"/>
  <c r="BR253" i="2"/>
  <c r="AN253" i="2"/>
  <c r="BC253" i="2"/>
  <c r="Y253" i="2"/>
  <c r="AW400" i="2"/>
  <c r="BL385" i="2"/>
  <c r="CA385" i="2" s="1"/>
  <c r="CN337" i="2"/>
  <c r="CN369" i="2"/>
  <c r="CN400" i="2"/>
  <c r="U264" i="2"/>
  <c r="V102" i="2"/>
  <c r="V57" i="2"/>
  <c r="V132" i="2"/>
  <c r="AF57" i="2"/>
  <c r="AF102" i="2"/>
  <c r="X279" i="2"/>
  <c r="X294" i="2" s="1"/>
  <c r="X309" i="2" s="1"/>
  <c r="AS337" i="2"/>
  <c r="AS369" i="2"/>
  <c r="AS400" i="2"/>
  <c r="T87" i="2"/>
  <c r="T192" i="2"/>
  <c r="T147" i="2"/>
  <c r="DM308" i="2"/>
  <c r="DM323" i="2"/>
  <c r="DR264" i="2"/>
  <c r="BO308" i="2"/>
  <c r="BO323" i="2"/>
  <c r="BT279" i="2"/>
  <c r="BT294" i="2" s="1"/>
  <c r="BT309" i="2" s="1"/>
  <c r="BJ308" i="2"/>
  <c r="BJ323" i="2"/>
  <c r="AF445" i="2"/>
  <c r="CI308" i="2"/>
  <c r="CI386" i="2" s="1"/>
  <c r="DF337" i="2"/>
  <c r="T157" i="2" s="1"/>
  <c r="BQ338" i="2"/>
  <c r="CR323" i="2"/>
  <c r="CR386" i="2" s="1"/>
  <c r="CC369" i="2"/>
  <c r="CK337" i="2"/>
  <c r="AU323" i="2"/>
  <c r="AU386" i="2" s="1"/>
  <c r="CQ337" i="2"/>
  <c r="AG146" i="2"/>
  <c r="BY221" i="2"/>
  <c r="BJ221" i="2"/>
  <c r="DR221" i="2"/>
  <c r="DC221" i="2"/>
  <c r="AU221" i="2"/>
  <c r="CN221" i="2"/>
  <c r="AF206" i="2"/>
  <c r="AF221" i="2"/>
  <c r="BL399" i="2"/>
  <c r="BL414" i="2" s="1"/>
  <c r="AW414" i="2"/>
  <c r="CP398" i="2"/>
  <c r="CP413" i="2" s="1"/>
  <c r="DE383" i="2"/>
  <c r="AJ324" i="2"/>
  <c r="AJ309" i="2"/>
  <c r="U87" i="2"/>
  <c r="U192" i="2"/>
  <c r="U147" i="2"/>
  <c r="CW324" i="2"/>
  <c r="CW309" i="2"/>
  <c r="CG337" i="2"/>
  <c r="CG400" i="2"/>
  <c r="CG369" i="2"/>
  <c r="BF264" i="2"/>
  <c r="T116" i="2"/>
  <c r="T176" i="2" s="1"/>
  <c r="Y429" i="2"/>
  <c r="AR235" i="2"/>
  <c r="AR265" i="2" s="1"/>
  <c r="CZ235" i="2"/>
  <c r="CZ265" i="2" s="1"/>
  <c r="CK235" i="2"/>
  <c r="CK280" i="2" s="1"/>
  <c r="CK295" i="2" s="1"/>
  <c r="DO235" i="2"/>
  <c r="DO265" i="2" s="1"/>
  <c r="BV235" i="2"/>
  <c r="BV280" i="2" s="1"/>
  <c r="BV295" i="2" s="1"/>
  <c r="BG235" i="2"/>
  <c r="BG265" i="2" s="1"/>
  <c r="AC235" i="2"/>
  <c r="AC265" i="2" s="1"/>
  <c r="AN264" i="2"/>
  <c r="L21" i="1"/>
  <c r="BC386" i="2"/>
  <c r="AZ337" i="2"/>
  <c r="AZ400" i="2"/>
  <c r="AZ369" i="2"/>
  <c r="Y385" i="2"/>
  <c r="W87" i="2"/>
  <c r="W147" i="2"/>
  <c r="W192" i="2"/>
  <c r="CT264" i="2"/>
  <c r="Y386" i="2"/>
  <c r="AA279" i="2"/>
  <c r="AA294" i="2" s="1"/>
  <c r="AA309" i="2" s="1"/>
  <c r="AZ309" i="2"/>
  <c r="AZ324" i="2"/>
  <c r="CD385" i="2"/>
  <c r="AN338" i="2"/>
  <c r="AN370" i="2"/>
  <c r="AN401" i="2"/>
  <c r="AA385" i="2"/>
  <c r="BE308" i="2"/>
  <c r="BE323" i="2"/>
  <c r="BI415" i="2"/>
  <c r="CV279" i="2"/>
  <c r="CV294" i="2" s="1"/>
  <c r="CV309" i="2" s="1"/>
  <c r="B49" i="1"/>
  <c r="BO26" i="1"/>
  <c r="CB279" i="2"/>
  <c r="CB294" i="2" s="1"/>
  <c r="CB324" i="2" s="1"/>
  <c r="AJ133" i="2"/>
  <c r="S148" i="2"/>
  <c r="Z73" i="2"/>
  <c r="AO73" i="2" s="1"/>
  <c r="BS253" i="2"/>
  <c r="CH253" i="2"/>
  <c r="CW253" i="2"/>
  <c r="Z253" i="2"/>
  <c r="BD253" i="2"/>
  <c r="DL253" i="2"/>
  <c r="AO253" i="2"/>
  <c r="CQ264" i="2"/>
  <c r="BY279" i="2"/>
  <c r="BY294" i="2" s="1"/>
  <c r="BY309" i="2" s="1"/>
  <c r="W132" i="2"/>
  <c r="W102" i="2"/>
  <c r="W57" i="2"/>
  <c r="Y57" i="2"/>
  <c r="Y132" i="2"/>
  <c r="Y102" i="2"/>
  <c r="BI221" i="2"/>
  <c r="DB221" i="2"/>
  <c r="AE221" i="2"/>
  <c r="CM221" i="2"/>
  <c r="AT221" i="2"/>
  <c r="AE206" i="2"/>
  <c r="DQ221" i="2"/>
  <c r="BX221" i="2"/>
  <c r="AQ279" i="2"/>
  <c r="AQ294" i="2" s="1"/>
  <c r="AQ309" i="2" s="1"/>
  <c r="AO279" i="2"/>
  <c r="AO294" i="2" s="1"/>
  <c r="AO309" i="2" s="1"/>
  <c r="CS221" i="2"/>
  <c r="BO221" i="2"/>
  <c r="V206" i="2"/>
  <c r="CD221" i="2"/>
  <c r="AK221" i="2"/>
  <c r="DH221" i="2"/>
  <c r="AZ221" i="2"/>
  <c r="V221" i="2"/>
  <c r="DN279" i="2"/>
  <c r="DN294" i="2" s="1"/>
  <c r="DN309" i="2" s="1"/>
  <c r="Z116" i="2"/>
  <c r="Z176" i="2" s="1"/>
  <c r="AP308" i="2"/>
  <c r="AP323" i="2"/>
  <c r="AF235" i="2"/>
  <c r="AF265" i="2" s="1"/>
  <c r="BY235" i="2"/>
  <c r="BY265" i="2" s="1"/>
  <c r="DC235" i="2"/>
  <c r="DC280" i="2" s="1"/>
  <c r="DC295" i="2" s="1"/>
  <c r="AU235" i="2"/>
  <c r="AU265" i="2" s="1"/>
  <c r="CN235" i="2"/>
  <c r="CN265" i="2" s="1"/>
  <c r="BJ235" i="2"/>
  <c r="BJ280" i="2" s="1"/>
  <c r="BJ295" i="2" s="1"/>
  <c r="DR235" i="2"/>
  <c r="DR280" i="2" s="1"/>
  <c r="DR295" i="2" s="1"/>
  <c r="BR264" i="2"/>
  <c r="AY264" i="2"/>
  <c r="CD414" i="2"/>
  <c r="DF323" i="2"/>
  <c r="DF386" i="2" s="1"/>
  <c r="AS385" i="2"/>
  <c r="DR323" i="2"/>
  <c r="DR386" i="2" s="1"/>
  <c r="CY323" i="2"/>
  <c r="CY386" i="2" s="1"/>
  <c r="CM323" i="2"/>
  <c r="CM386" i="2" s="1"/>
  <c r="CC337" i="2"/>
  <c r="DN400" i="2"/>
  <c r="DG338" i="2"/>
  <c r="U158" i="2" s="1"/>
  <c r="DG370" i="2"/>
  <c r="DG401" i="2"/>
  <c r="CZ279" i="2"/>
  <c r="CZ294" i="2" s="1"/>
  <c r="CZ309" i="2" s="1"/>
  <c r="CA399" i="2"/>
  <c r="CA414" i="2" s="1"/>
  <c r="CP384" i="2"/>
  <c r="CD337" i="2"/>
  <c r="CD400" i="2"/>
  <c r="CD369" i="2"/>
  <c r="BT221" i="2"/>
  <c r="AA221" i="2"/>
  <c r="AA206" i="2"/>
  <c r="AP221" i="2"/>
  <c r="BE221" i="2"/>
  <c r="DM221" i="2"/>
  <c r="CI221" i="2"/>
  <c r="CX221" i="2"/>
  <c r="AD309" i="2"/>
  <c r="AD324" i="2"/>
  <c r="DH324" i="2"/>
  <c r="BF221" i="2"/>
  <c r="CY221" i="2"/>
  <c r="DN221" i="2"/>
  <c r="AQ221" i="2"/>
  <c r="BU221" i="2"/>
  <c r="CJ221" i="2"/>
  <c r="AB206" i="2"/>
  <c r="AB221" i="2"/>
  <c r="BC338" i="2"/>
  <c r="BC370" i="2"/>
  <c r="BC401" i="2"/>
  <c r="Y337" i="2"/>
  <c r="Y369" i="2"/>
  <c r="Y400" i="2"/>
  <c r="Y338" i="2"/>
  <c r="Y370" i="2"/>
  <c r="Y401" i="2"/>
  <c r="AA337" i="2"/>
  <c r="AA400" i="2"/>
  <c r="AA369" i="2"/>
  <c r="BD264" i="2"/>
  <c r="AT235" i="2"/>
  <c r="AT280" i="2" s="1"/>
  <c r="AT295" i="2" s="1"/>
  <c r="BX235" i="2"/>
  <c r="BX280" i="2" s="1"/>
  <c r="BX295" i="2" s="1"/>
  <c r="AE235" i="2"/>
  <c r="AE280" i="2" s="1"/>
  <c r="AE295" i="2" s="1"/>
  <c r="DQ235" i="2"/>
  <c r="DQ265" i="2" s="1"/>
  <c r="CM235" i="2"/>
  <c r="CM265" i="2" s="1"/>
  <c r="DB235" i="2"/>
  <c r="DB265" i="2" s="1"/>
  <c r="BI235" i="2"/>
  <c r="BI280" i="2" s="1"/>
  <c r="BI295" i="2" s="1"/>
  <c r="CW414" i="2"/>
  <c r="CF308" i="2"/>
  <c r="CF323" i="2"/>
  <c r="AF279" i="2"/>
  <c r="AF294" i="2" s="1"/>
  <c r="AF309" i="2" s="1"/>
  <c r="V87" i="2"/>
  <c r="V192" i="2"/>
  <c r="V147" i="2"/>
  <c r="C22" i="1"/>
  <c r="BC279" i="2"/>
  <c r="BC294" i="2" s="1"/>
  <c r="BC309" i="2" s="1"/>
  <c r="B30" i="1"/>
  <c r="B48" i="2"/>
  <c r="AB73" i="2"/>
  <c r="AQ73" i="2" s="1"/>
  <c r="AB253" i="2"/>
  <c r="BU253" i="2"/>
  <c r="CJ253" i="2"/>
  <c r="CY253" i="2"/>
  <c r="DN253" i="2"/>
  <c r="BF253" i="2"/>
  <c r="AQ253" i="2"/>
  <c r="BA264" i="2"/>
  <c r="CU337" i="2"/>
  <c r="CU369" i="2"/>
  <c r="CU400" i="2"/>
  <c r="CR337" i="2"/>
  <c r="CR400" i="2"/>
  <c r="CR369" i="2"/>
  <c r="AS72" i="2"/>
  <c r="AA102" i="2"/>
  <c r="AA132" i="2"/>
  <c r="AA57" i="2"/>
  <c r="AS221" i="2"/>
  <c r="DP221" i="2"/>
  <c r="BH221" i="2"/>
  <c r="AD221" i="2"/>
  <c r="DA221" i="2"/>
  <c r="AD206" i="2"/>
  <c r="BW221" i="2"/>
  <c r="CL221" i="2"/>
  <c r="BM338" i="2"/>
  <c r="BM370" i="2"/>
  <c r="CU279" i="2"/>
  <c r="CU294" i="2" s="1"/>
  <c r="CU309" i="2" s="1"/>
  <c r="AF87" i="2"/>
  <c r="AF192" i="2"/>
  <c r="AL308" i="2"/>
  <c r="AL323" i="2"/>
  <c r="CE264" i="2"/>
  <c r="BS308" i="2"/>
  <c r="BS323" i="2"/>
  <c r="BX415" i="2"/>
  <c r="W279" i="2"/>
  <c r="W294" i="2" s="1"/>
  <c r="W309" i="2" s="1"/>
  <c r="BH235" i="2"/>
  <c r="BH265" i="2" s="1"/>
  <c r="DA235" i="2"/>
  <c r="DA265" i="2" s="1"/>
  <c r="AD235" i="2"/>
  <c r="AD265" i="2" s="1"/>
  <c r="AS235" i="2"/>
  <c r="AS280" i="2" s="1"/>
  <c r="AS295" i="2" s="1"/>
  <c r="BW235" i="2"/>
  <c r="BW265" i="2" s="1"/>
  <c r="DP235" i="2"/>
  <c r="DP280" i="2" s="1"/>
  <c r="DP295" i="2" s="1"/>
  <c r="CL235" i="2"/>
  <c r="CL280" i="2" s="1"/>
  <c r="CL295" i="2" s="1"/>
  <c r="BU279" i="2"/>
  <c r="BU294" i="2" s="1"/>
  <c r="BU324" i="2" s="1"/>
  <c r="V116" i="2"/>
  <c r="V176" i="2" s="1"/>
  <c r="CV235" i="2"/>
  <c r="CV265" i="2" s="1"/>
  <c r="BR235" i="2"/>
  <c r="BR280" i="2" s="1"/>
  <c r="BR295" i="2" s="1"/>
  <c r="AN235" i="2"/>
  <c r="AN265" i="2" s="1"/>
  <c r="Y235" i="2"/>
  <c r="Y265" i="2" s="1"/>
  <c r="CG235" i="2"/>
  <c r="CG280" i="2" s="1"/>
  <c r="CG295" i="2" s="1"/>
  <c r="DK235" i="2"/>
  <c r="DK265" i="2" s="1"/>
  <c r="BC235" i="2"/>
  <c r="BC280" i="2" s="1"/>
  <c r="BC295" i="2" s="1"/>
  <c r="Y264" i="2"/>
  <c r="V369" i="2"/>
  <c r="CJ338" i="2"/>
  <c r="CJ370" i="2"/>
  <c r="AK323" i="2"/>
  <c r="AK386" i="2" s="1"/>
  <c r="AO323" i="2"/>
  <c r="AO386" i="2" s="1"/>
  <c r="CV400" i="2"/>
  <c r="CB369" i="2"/>
  <c r="DN369" i="2"/>
  <c r="BD338" i="2"/>
  <c r="BD401" i="2"/>
  <c r="BD370" i="2"/>
  <c r="BQ309" i="2"/>
  <c r="BQ324" i="2"/>
  <c r="AC87" i="2"/>
  <c r="AC147" i="2"/>
  <c r="AC192" i="2"/>
  <c r="AJ337" i="2"/>
  <c r="AJ400" i="2"/>
  <c r="AJ369" i="2"/>
  <c r="AL235" i="2"/>
  <c r="AL265" i="2" s="1"/>
  <c r="W235" i="2"/>
  <c r="W265" i="2" s="1"/>
  <c r="DI235" i="2"/>
  <c r="DI265" i="2" s="1"/>
  <c r="CT235" i="2"/>
  <c r="CT265" i="2" s="1"/>
  <c r="BP235" i="2"/>
  <c r="BP280" i="2" s="1"/>
  <c r="BP295" i="2" s="1"/>
  <c r="CE235" i="2"/>
  <c r="CE265" i="2" s="1"/>
  <c r="BA235" i="2"/>
  <c r="BA265" i="2" s="1"/>
  <c r="AC116" i="2"/>
  <c r="Z87" i="2"/>
  <c r="Z147" i="2"/>
  <c r="Z192" i="2"/>
  <c r="DH235" i="2"/>
  <c r="DH265" i="2" s="1"/>
  <c r="BO235" i="2"/>
  <c r="BO265" i="2" s="1"/>
  <c r="V235" i="2"/>
  <c r="V265" i="2" s="1"/>
  <c r="AZ235" i="2"/>
  <c r="AZ280" i="2" s="1"/>
  <c r="AZ295" i="2" s="1"/>
  <c r="CS235" i="2"/>
  <c r="CS265" i="2" s="1"/>
  <c r="AK235" i="2"/>
  <c r="AK265" i="2" s="1"/>
  <c r="CD235" i="2"/>
  <c r="CD265" i="2" s="1"/>
  <c r="AF116" i="2"/>
  <c r="AJ72" i="2"/>
  <c r="AN72" i="2"/>
  <c r="M24" i="2"/>
  <c r="T308" i="2"/>
  <c r="T323" i="2"/>
  <c r="V386" i="2"/>
  <c r="CN386" i="2"/>
  <c r="S162" i="2"/>
  <c r="S177" i="2" s="1"/>
  <c r="S192" i="2" s="1"/>
  <c r="S207" i="2" s="1"/>
  <c r="S222" i="2" s="1"/>
  <c r="AJ147" i="2"/>
  <c r="CB308" i="2"/>
  <c r="CB323" i="2"/>
  <c r="BR308" i="2"/>
  <c r="BR323" i="2"/>
  <c r="CS324" i="2"/>
  <c r="CC309" i="2"/>
  <c r="U235" i="2"/>
  <c r="U265" i="2" s="1"/>
  <c r="CC235" i="2"/>
  <c r="CC280" i="2" s="1"/>
  <c r="CC295" i="2" s="1"/>
  <c r="AJ235" i="2"/>
  <c r="AJ265" i="2" s="1"/>
  <c r="AY235" i="2"/>
  <c r="AY265" i="2" s="1"/>
  <c r="CR235" i="2"/>
  <c r="CR265" i="2" s="1"/>
  <c r="BN235" i="2"/>
  <c r="BN280" i="2" s="1"/>
  <c r="BN295" i="2" s="1"/>
  <c r="DG235" i="2"/>
  <c r="DG265" i="2" s="1"/>
  <c r="AG351" i="2"/>
  <c r="Q351" i="2" s="1"/>
  <c r="AZ386" i="2"/>
  <c r="AG428" i="2"/>
  <c r="Q428" i="2" s="1"/>
  <c r="C39" i="2"/>
  <c r="T444" i="2"/>
  <c r="CI235" i="2"/>
  <c r="CI265" i="2" s="1"/>
  <c r="CX235" i="2"/>
  <c r="CX280" i="2" s="1"/>
  <c r="CX295" i="2" s="1"/>
  <c r="AA235" i="2"/>
  <c r="AA280" i="2" s="1"/>
  <c r="AA295" i="2" s="1"/>
  <c r="DM235" i="2"/>
  <c r="DM265" i="2" s="1"/>
  <c r="AP235" i="2"/>
  <c r="AP280" i="2" s="1"/>
  <c r="AP295" i="2" s="1"/>
  <c r="BT235" i="2"/>
  <c r="BT265" i="2" s="1"/>
  <c r="BE235" i="2"/>
  <c r="BE265" i="2" s="1"/>
  <c r="AT72" i="2"/>
  <c r="V73" i="2"/>
  <c r="CS253" i="2"/>
  <c r="CD253" i="2"/>
  <c r="DH253" i="2"/>
  <c r="AK253" i="2"/>
  <c r="BO253" i="2"/>
  <c r="V253" i="2"/>
  <c r="AZ253" i="2"/>
  <c r="U73" i="2"/>
  <c r="AY253" i="2"/>
  <c r="CC253" i="2"/>
  <c r="BN253" i="2"/>
  <c r="AJ253" i="2"/>
  <c r="CR253" i="2"/>
  <c r="U253" i="2"/>
  <c r="DG253" i="2"/>
  <c r="BP386" i="2"/>
  <c r="AR386" i="2"/>
  <c r="X308" i="2"/>
  <c r="X323" i="2"/>
  <c r="AC132" i="2"/>
  <c r="AC102" i="2"/>
  <c r="AC57" i="2"/>
  <c r="DQ401" i="2"/>
  <c r="CX385" i="2"/>
  <c r="CQ386" i="2"/>
  <c r="AS308" i="2"/>
  <c r="AS323" i="2"/>
  <c r="AB87" i="2"/>
  <c r="AB147" i="2"/>
  <c r="AB192" i="2"/>
  <c r="AC338" i="2"/>
  <c r="AC401" i="2"/>
  <c r="AC370" i="2"/>
  <c r="AN415" i="2"/>
  <c r="CX308" i="2"/>
  <c r="CX323" i="2"/>
  <c r="AA401" i="2"/>
  <c r="AA370" i="2"/>
  <c r="AE338" i="2"/>
  <c r="AE401" i="2"/>
  <c r="AE370" i="2"/>
  <c r="T369" i="2"/>
  <c r="V400" i="2"/>
  <c r="AR369" i="2"/>
  <c r="AE369" i="2"/>
  <c r="CV369" i="2"/>
  <c r="CB400" i="2"/>
  <c r="DN337" i="2"/>
  <c r="AB157" i="2" s="1"/>
  <c r="AA429" i="2"/>
  <c r="AM400" i="2"/>
  <c r="AP415" i="2" l="1"/>
  <c r="AX386" i="2"/>
  <c r="AX401" i="2"/>
  <c r="AB370" i="2"/>
  <c r="DG415" i="2"/>
  <c r="AO415" i="2"/>
  <c r="BT415" i="2"/>
  <c r="AX370" i="2"/>
  <c r="AX416" i="2" s="1"/>
  <c r="W353" i="2"/>
  <c r="AB338" i="2"/>
  <c r="DQ386" i="2"/>
  <c r="AB386" i="2"/>
  <c r="C40" i="2"/>
  <c r="CW415" i="2"/>
  <c r="CJ415" i="2"/>
  <c r="DO415" i="2"/>
  <c r="CG386" i="2"/>
  <c r="DI401" i="2"/>
  <c r="AT370" i="2"/>
  <c r="Z353" i="2"/>
  <c r="I26" i="2" s="1"/>
  <c r="I24" i="1" s="1"/>
  <c r="DQ415" i="2"/>
  <c r="BP415" i="2"/>
  <c r="DI386" i="2"/>
  <c r="CG338" i="2"/>
  <c r="CH324" i="2"/>
  <c r="BT401" i="2"/>
  <c r="CV370" i="2"/>
  <c r="CI415" i="2"/>
  <c r="BT370" i="2"/>
  <c r="BN309" i="2"/>
  <c r="BN371" i="2" s="1"/>
  <c r="CV338" i="2"/>
  <c r="BT386" i="2"/>
  <c r="BT416" i="2" s="1"/>
  <c r="BJ415" i="2"/>
  <c r="AE415" i="2"/>
  <c r="Y430" i="2"/>
  <c r="H41" i="2" s="1"/>
  <c r="AX309" i="2"/>
  <c r="AX387" i="2" s="1"/>
  <c r="G40" i="2"/>
  <c r="AM370" i="2"/>
  <c r="AB415" i="2"/>
  <c r="V445" i="2"/>
  <c r="DH338" i="2"/>
  <c r="V158" i="2" s="1"/>
  <c r="W445" i="2"/>
  <c r="AM415" i="2"/>
  <c r="BB386" i="2"/>
  <c r="AQ370" i="2"/>
  <c r="BB338" i="2"/>
  <c r="BQ370" i="2"/>
  <c r="DI415" i="2"/>
  <c r="AT386" i="2"/>
  <c r="CJ401" i="2"/>
  <c r="AT338" i="2"/>
  <c r="CH386" i="2"/>
  <c r="BQ401" i="2"/>
  <c r="DI370" i="2"/>
  <c r="BV386" i="2"/>
  <c r="AR338" i="2"/>
  <c r="AQ386" i="2"/>
  <c r="U445" i="2"/>
  <c r="AA338" i="2"/>
  <c r="DQ370" i="2"/>
  <c r="DQ416" i="2" s="1"/>
  <c r="AQ401" i="2"/>
  <c r="AQ416" i="2" s="1"/>
  <c r="CH370" i="2"/>
  <c r="AD338" i="2"/>
  <c r="BV401" i="2"/>
  <c r="DK386" i="2"/>
  <c r="DH401" i="2"/>
  <c r="DH370" i="2"/>
  <c r="DH416" i="2" s="1"/>
  <c r="AD445" i="2"/>
  <c r="CH338" i="2"/>
  <c r="CG370" i="2"/>
  <c r="CG416" i="2" s="1"/>
  <c r="CX309" i="2"/>
  <c r="CX387" i="2" s="1"/>
  <c r="CD338" i="2"/>
  <c r="DM415" i="2"/>
  <c r="AC430" i="2"/>
  <c r="AC446" i="2" s="1"/>
  <c r="BW415" i="2"/>
  <c r="DK401" i="2"/>
  <c r="CQ415" i="2"/>
  <c r="DK370" i="2"/>
  <c r="CD401" i="2"/>
  <c r="CD416" i="2" s="1"/>
  <c r="Z415" i="2"/>
  <c r="CN370" i="2"/>
  <c r="BM324" i="2"/>
  <c r="CN401" i="2"/>
  <c r="U430" i="2"/>
  <c r="D41" i="2" s="1"/>
  <c r="D43" i="1" s="1"/>
  <c r="DL370" i="2"/>
  <c r="CV401" i="2"/>
  <c r="CV416" i="2" s="1"/>
  <c r="AC445" i="2"/>
  <c r="AE353" i="2"/>
  <c r="N26" i="2" s="1"/>
  <c r="N24" i="1" s="1"/>
  <c r="BF370" i="2"/>
  <c r="BF416" i="2" s="1"/>
  <c r="P24" i="2"/>
  <c r="R24" i="2" s="1"/>
  <c r="AD353" i="2"/>
  <c r="M26" i="2" s="1"/>
  <c r="M24" i="1" s="1"/>
  <c r="BE324" i="2"/>
  <c r="BE387" i="2" s="1"/>
  <c r="AL324" i="2"/>
  <c r="AL387" i="2" s="1"/>
  <c r="AD430" i="2"/>
  <c r="M41" i="2" s="1"/>
  <c r="U415" i="2"/>
  <c r="CC387" i="2"/>
  <c r="AR415" i="2"/>
  <c r="BD415" i="2"/>
  <c r="CT415" i="2"/>
  <c r="DG324" i="2"/>
  <c r="DG387" i="2" s="1"/>
  <c r="CS401" i="2"/>
  <c r="BN338" i="2"/>
  <c r="CN309" i="2"/>
  <c r="CN371" i="2" s="1"/>
  <c r="CS338" i="2"/>
  <c r="BH324" i="2"/>
  <c r="DN265" i="2"/>
  <c r="DN310" i="2" s="1"/>
  <c r="CF309" i="2"/>
  <c r="BB370" i="2"/>
  <c r="BB416" i="2" s="1"/>
  <c r="DL280" i="2"/>
  <c r="DL295" i="2" s="1"/>
  <c r="DL325" i="2" s="1"/>
  <c r="BN387" i="2"/>
  <c r="DJ415" i="2"/>
  <c r="BX386" i="2"/>
  <c r="CR324" i="2"/>
  <c r="CR371" i="2" s="1"/>
  <c r="AB445" i="2"/>
  <c r="CQ280" i="2"/>
  <c r="CQ295" i="2" s="1"/>
  <c r="Z265" i="2"/>
  <c r="Z310" i="2" s="1"/>
  <c r="W401" i="2"/>
  <c r="AD117" i="2"/>
  <c r="AE445" i="2"/>
  <c r="AA430" i="2"/>
  <c r="J41" i="2" s="1"/>
  <c r="AD387" i="2"/>
  <c r="BR386" i="2"/>
  <c r="CY324" i="2"/>
  <c r="CY371" i="2" s="1"/>
  <c r="CF415" i="2"/>
  <c r="AM401" i="2"/>
  <c r="AM416" i="2" s="1"/>
  <c r="BP416" i="2"/>
  <c r="BJ309" i="2"/>
  <c r="BJ402" i="2" s="1"/>
  <c r="CS370" i="2"/>
  <c r="Z309" i="2"/>
  <c r="Z387" i="2" s="1"/>
  <c r="W386" i="2"/>
  <c r="CK324" i="2"/>
  <c r="CK387" i="2" s="1"/>
  <c r="AE430" i="2"/>
  <c r="N41" i="2" s="1"/>
  <c r="AB309" i="2"/>
  <c r="AB339" i="2" s="1"/>
  <c r="W338" i="2"/>
  <c r="AB430" i="2"/>
  <c r="AB446" i="2" s="1"/>
  <c r="CF280" i="2"/>
  <c r="CF295" i="2" s="1"/>
  <c r="CF310" i="2" s="1"/>
  <c r="CX415" i="2"/>
  <c r="AA117" i="2"/>
  <c r="AA177" i="2" s="1"/>
  <c r="BS324" i="2"/>
  <c r="BS387" i="2" s="1"/>
  <c r="AD386" i="2"/>
  <c r="BJ265" i="2"/>
  <c r="BJ325" i="2" s="1"/>
  <c r="AE117" i="2"/>
  <c r="T430" i="2"/>
  <c r="T446" i="2" s="1"/>
  <c r="BE386" i="2"/>
  <c r="DM386" i="2"/>
  <c r="DO370" i="2"/>
  <c r="AF430" i="2"/>
  <c r="O41" i="2" s="1"/>
  <c r="AG352" i="2"/>
  <c r="Q352" i="2" s="1"/>
  <c r="P352" i="2" s="1"/>
  <c r="X430" i="2"/>
  <c r="G41" i="2" s="1"/>
  <c r="CN415" i="2"/>
  <c r="DJ309" i="2"/>
  <c r="DJ387" i="2" s="1"/>
  <c r="CN280" i="2"/>
  <c r="CN295" i="2" s="1"/>
  <c r="CN310" i="2" s="1"/>
  <c r="AS415" i="2"/>
  <c r="DK324" i="2"/>
  <c r="DK387" i="2" s="1"/>
  <c r="U353" i="2"/>
  <c r="D26" i="2" s="1"/>
  <c r="BG324" i="2"/>
  <c r="BG387" i="2" s="1"/>
  <c r="BV324" i="2"/>
  <c r="BV387" i="2" s="1"/>
  <c r="CL324" i="2"/>
  <c r="CL387" i="2" s="1"/>
  <c r="AR309" i="2"/>
  <c r="AR371" i="2" s="1"/>
  <c r="BX401" i="2"/>
  <c r="DB415" i="2"/>
  <c r="AM338" i="2"/>
  <c r="BY370" i="2"/>
  <c r="CK401" i="2"/>
  <c r="AY370" i="2"/>
  <c r="CF386" i="2"/>
  <c r="AY386" i="2"/>
  <c r="DL324" i="2"/>
  <c r="DL387" i="2" s="1"/>
  <c r="AK415" i="2"/>
  <c r="BY401" i="2"/>
  <c r="CK370" i="2"/>
  <c r="X353" i="2"/>
  <c r="G26" i="2" s="1"/>
  <c r="G24" i="1" s="1"/>
  <c r="AY401" i="2"/>
  <c r="AD370" i="2"/>
  <c r="BY386" i="2"/>
  <c r="T415" i="2"/>
  <c r="BF265" i="2"/>
  <c r="BF310" i="2" s="1"/>
  <c r="CK338" i="2"/>
  <c r="Z430" i="2"/>
  <c r="I41" i="2" s="1"/>
  <c r="CK265" i="2"/>
  <c r="CK325" i="2" s="1"/>
  <c r="BA386" i="2"/>
  <c r="BB324" i="2"/>
  <c r="BB371" i="2" s="1"/>
  <c r="CX386" i="2"/>
  <c r="BB265" i="2"/>
  <c r="BB310" i="2" s="1"/>
  <c r="W117" i="2"/>
  <c r="W177" i="2" s="1"/>
  <c r="DJ265" i="2"/>
  <c r="DJ325" i="2" s="1"/>
  <c r="AP309" i="2"/>
  <c r="AP387" i="2" s="1"/>
  <c r="CY415" i="2"/>
  <c r="CI280" i="2"/>
  <c r="CI295" i="2" s="1"/>
  <c r="CI310" i="2" s="1"/>
  <c r="DI416" i="2"/>
  <c r="BA401" i="2"/>
  <c r="DJ386" i="2"/>
  <c r="BX370" i="2"/>
  <c r="AJ415" i="2"/>
  <c r="AC117" i="2"/>
  <c r="AC177" i="2" s="1"/>
  <c r="CS280" i="2"/>
  <c r="CS295" i="2" s="1"/>
  <c r="CS310" i="2" s="1"/>
  <c r="AC353" i="2"/>
  <c r="L26" i="2" s="1"/>
  <c r="L24" i="1" s="1"/>
  <c r="CU386" i="2"/>
  <c r="W430" i="2"/>
  <c r="W446" i="2" s="1"/>
  <c r="CJ416" i="2"/>
  <c r="BG280" i="2"/>
  <c r="BG295" i="2" s="1"/>
  <c r="BG310" i="2" s="1"/>
  <c r="AK280" i="2"/>
  <c r="AK295" i="2" s="1"/>
  <c r="AK310" i="2" s="1"/>
  <c r="AF353" i="2"/>
  <c r="O26" i="2" s="1"/>
  <c r="O24" i="1" s="1"/>
  <c r="CV415" i="2"/>
  <c r="BI265" i="2"/>
  <c r="BI310" i="2" s="1"/>
  <c r="DF415" i="2"/>
  <c r="CZ386" i="2"/>
  <c r="CJ309" i="2"/>
  <c r="CJ387" i="2" s="1"/>
  <c r="J25" i="2"/>
  <c r="J23" i="1" s="1"/>
  <c r="AA416" i="2"/>
  <c r="AC416" i="2"/>
  <c r="CN416" i="2"/>
  <c r="AL280" i="2"/>
  <c r="AL295" i="2" s="1"/>
  <c r="AL310" i="2" s="1"/>
  <c r="DL401" i="2"/>
  <c r="AQ265" i="2"/>
  <c r="AQ325" i="2" s="1"/>
  <c r="AN416" i="2"/>
  <c r="CG415" i="2"/>
  <c r="DO280" i="2"/>
  <c r="DO295" i="2" s="1"/>
  <c r="DO325" i="2" s="1"/>
  <c r="DL338" i="2"/>
  <c r="Z158" i="2" s="1"/>
  <c r="AS265" i="2"/>
  <c r="AS325" i="2" s="1"/>
  <c r="CC415" i="2"/>
  <c r="BF415" i="2"/>
  <c r="BH416" i="2"/>
  <c r="CG324" i="2"/>
  <c r="CG371" i="2" s="1"/>
  <c r="CZ370" i="2"/>
  <c r="AD280" i="2"/>
  <c r="AD295" i="2" s="1"/>
  <c r="AD310" i="2" s="1"/>
  <c r="AE416" i="2"/>
  <c r="CU415" i="2"/>
  <c r="AA353" i="2"/>
  <c r="J26" i="2" s="1"/>
  <c r="J24" i="1" s="1"/>
  <c r="V430" i="2"/>
  <c r="V446" i="2" s="1"/>
  <c r="AZ265" i="2"/>
  <c r="AZ310" i="2" s="1"/>
  <c r="DR265" i="2"/>
  <c r="DR325" i="2" s="1"/>
  <c r="T117" i="2"/>
  <c r="T177" i="2" s="1"/>
  <c r="DP386" i="2"/>
  <c r="CB265" i="2"/>
  <c r="CB325" i="2" s="1"/>
  <c r="BP265" i="2"/>
  <c r="BP310" i="2" s="1"/>
  <c r="AG429" i="2"/>
  <c r="Q429" i="2" s="1"/>
  <c r="P429" i="2" s="1"/>
  <c r="CE416" i="2"/>
  <c r="AT265" i="2"/>
  <c r="AT310" i="2" s="1"/>
  <c r="BD280" i="2"/>
  <c r="BD295" i="2" s="1"/>
  <c r="BD325" i="2" s="1"/>
  <c r="AI265" i="2"/>
  <c r="AI310" i="2" s="1"/>
  <c r="CB415" i="2"/>
  <c r="AB416" i="2"/>
  <c r="CS387" i="2"/>
  <c r="BM416" i="2"/>
  <c r="CR415" i="2"/>
  <c r="CJ280" i="2"/>
  <c r="CJ295" i="2" s="1"/>
  <c r="CJ325" i="2" s="1"/>
  <c r="CF387" i="2"/>
  <c r="DN415" i="2"/>
  <c r="BX265" i="2"/>
  <c r="BX310" i="2" s="1"/>
  <c r="CW387" i="2"/>
  <c r="AJ387" i="2"/>
  <c r="AF117" i="2"/>
  <c r="BU415" i="2"/>
  <c r="BU280" i="2"/>
  <c r="BU295" i="2" s="1"/>
  <c r="BU310" i="2" s="1"/>
  <c r="BN386" i="2"/>
  <c r="T265" i="2"/>
  <c r="T310" i="2" s="1"/>
  <c r="CK415" i="2"/>
  <c r="CL265" i="2"/>
  <c r="CL310" i="2" s="1"/>
  <c r="BN401" i="2"/>
  <c r="V324" i="2"/>
  <c r="V387" i="2" s="1"/>
  <c r="DN338" i="2"/>
  <c r="AB158" i="2" s="1"/>
  <c r="AU324" i="2"/>
  <c r="AU387" i="2" s="1"/>
  <c r="DC370" i="2"/>
  <c r="BB415" i="2"/>
  <c r="AS386" i="2"/>
  <c r="AZ387" i="2"/>
  <c r="BE280" i="2"/>
  <c r="BE295" i="2" s="1"/>
  <c r="BE325" i="2" s="1"/>
  <c r="V280" i="2"/>
  <c r="V295" i="2" s="1"/>
  <c r="V310" i="2" s="1"/>
  <c r="Y446" i="2"/>
  <c r="DC401" i="2"/>
  <c r="CY370" i="2"/>
  <c r="V415" i="2"/>
  <c r="CG265" i="2"/>
  <c r="CG310" i="2" s="1"/>
  <c r="CQ416" i="2"/>
  <c r="AZ416" i="2"/>
  <c r="BS386" i="2"/>
  <c r="BM265" i="2"/>
  <c r="BM310" i="2" s="1"/>
  <c r="BR265" i="2"/>
  <c r="BR325" i="2" s="1"/>
  <c r="AZ415" i="2"/>
  <c r="AY280" i="2"/>
  <c r="AY295" i="2" s="1"/>
  <c r="AY310" i="2" s="1"/>
  <c r="AF280" i="2"/>
  <c r="AF295" i="2" s="1"/>
  <c r="AF310" i="2" s="1"/>
  <c r="DK280" i="2"/>
  <c r="DK295" i="2" s="1"/>
  <c r="DK325" i="2" s="1"/>
  <c r="AM280" i="2"/>
  <c r="AM295" i="2" s="1"/>
  <c r="AM310" i="2" s="1"/>
  <c r="BU309" i="2"/>
  <c r="BU387" i="2" s="1"/>
  <c r="CY338" i="2"/>
  <c r="BA370" i="2"/>
  <c r="CZ401" i="2"/>
  <c r="BG415" i="2"/>
  <c r="BI324" i="2"/>
  <c r="BI387" i="2" s="1"/>
  <c r="DB324" i="2"/>
  <c r="DB339" i="2" s="1"/>
  <c r="DC309" i="2"/>
  <c r="DC387" i="2" s="1"/>
  <c r="AR416" i="2"/>
  <c r="CB386" i="2"/>
  <c r="CC265" i="2"/>
  <c r="CC325" i="2" s="1"/>
  <c r="AP386" i="2"/>
  <c r="BJ386" i="2"/>
  <c r="BO386" i="2"/>
  <c r="BU386" i="2"/>
  <c r="X117" i="2"/>
  <c r="X177" i="2" s="1"/>
  <c r="AJ370" i="2"/>
  <c r="DO401" i="2"/>
  <c r="V88" i="2"/>
  <c r="V193" i="2"/>
  <c r="V148" i="2"/>
  <c r="C42" i="1"/>
  <c r="C62" i="1" s="1"/>
  <c r="AJ148" i="2"/>
  <c r="S163" i="2"/>
  <c r="S178" i="2" s="1"/>
  <c r="S193" i="2" s="1"/>
  <c r="S208" i="2" s="1"/>
  <c r="S223" i="2" s="1"/>
  <c r="J40" i="2"/>
  <c r="AA445" i="2"/>
  <c r="S237" i="2"/>
  <c r="S252" i="2" s="1"/>
  <c r="S267" i="2" s="1"/>
  <c r="S282" i="2" s="1"/>
  <c r="S297" i="2" s="1"/>
  <c r="S312" i="2" s="1"/>
  <c r="S327" i="2" s="1"/>
  <c r="S342" i="2" s="1"/>
  <c r="S358" i="2" s="1"/>
  <c r="S374" i="2" s="1"/>
  <c r="AH222" i="2"/>
  <c r="AH237" i="2" s="1"/>
  <c r="AH252" i="2" s="1"/>
  <c r="AH267" i="2" s="1"/>
  <c r="AH282" i="2" s="1"/>
  <c r="AH297" i="2" s="1"/>
  <c r="AH312" i="2" s="1"/>
  <c r="AH327" i="2" s="1"/>
  <c r="AH342" i="2" s="1"/>
  <c r="AW222" i="2"/>
  <c r="AD236" i="2"/>
  <c r="AD266" i="2" s="1"/>
  <c r="DA236" i="2"/>
  <c r="DA266" i="2" s="1"/>
  <c r="BH236" i="2"/>
  <c r="BH281" i="2" s="1"/>
  <c r="BH296" i="2" s="1"/>
  <c r="CL236" i="2"/>
  <c r="CL266" i="2" s="1"/>
  <c r="BW236" i="2"/>
  <c r="BW266" i="2" s="1"/>
  <c r="DP236" i="2"/>
  <c r="DP281" i="2" s="1"/>
  <c r="DP296" i="2" s="1"/>
  <c r="AS236" i="2"/>
  <c r="AS281" i="2" s="1"/>
  <c r="AS296" i="2" s="1"/>
  <c r="BR338" i="2"/>
  <c r="BR401" i="2"/>
  <c r="BR370" i="2"/>
  <c r="AG147" i="2"/>
  <c r="X386" i="2"/>
  <c r="U88" i="2"/>
  <c r="U193" i="2"/>
  <c r="U148" i="2"/>
  <c r="P39" i="2"/>
  <c r="C41" i="1"/>
  <c r="T386" i="2"/>
  <c r="BQ387" i="2"/>
  <c r="AL386" i="2"/>
  <c r="B50" i="1"/>
  <c r="BO27" i="1"/>
  <c r="BE236" i="2"/>
  <c r="BE266" i="2" s="1"/>
  <c r="AA236" i="2"/>
  <c r="AA266" i="2" s="1"/>
  <c r="CX236" i="2"/>
  <c r="CX281" i="2" s="1"/>
  <c r="CX296" i="2" s="1"/>
  <c r="CI236" i="2"/>
  <c r="CI266" i="2" s="1"/>
  <c r="BT236" i="2"/>
  <c r="BT266" i="2" s="1"/>
  <c r="AP236" i="2"/>
  <c r="AP281" i="2" s="1"/>
  <c r="AP296" i="2" s="1"/>
  <c r="DM236" i="2"/>
  <c r="DM266" i="2" s="1"/>
  <c r="AE265" i="2"/>
  <c r="Z88" i="2"/>
  <c r="Z193" i="2"/>
  <c r="Z148" i="2"/>
  <c r="CT309" i="2"/>
  <c r="CT324" i="2"/>
  <c r="BN222" i="2"/>
  <c r="U222" i="2"/>
  <c r="AY222" i="2"/>
  <c r="CR222" i="2"/>
  <c r="CC222" i="2"/>
  <c r="U207" i="2"/>
  <c r="DG222" i="2"/>
  <c r="AJ222" i="2"/>
  <c r="Y280" i="2"/>
  <c r="Y295" i="2" s="1"/>
  <c r="Y325" i="2" s="1"/>
  <c r="CH339" i="2"/>
  <c r="CH402" i="2"/>
  <c r="CH371" i="2"/>
  <c r="AA88" i="2"/>
  <c r="AA148" i="2"/>
  <c r="AA193" i="2"/>
  <c r="BN265" i="2"/>
  <c r="BW339" i="2"/>
  <c r="BW371" i="2"/>
  <c r="BW402" i="2"/>
  <c r="BJ387" i="2"/>
  <c r="BW338" i="2"/>
  <c r="BW401" i="2"/>
  <c r="BW370" i="2"/>
  <c r="DC265" i="2"/>
  <c r="S389" i="2"/>
  <c r="S404" i="2" s="1"/>
  <c r="S419" i="2" s="1"/>
  <c r="S435" i="2" s="1"/>
  <c r="S451" i="2" s="1"/>
  <c r="AH373" i="2"/>
  <c r="DA387" i="2"/>
  <c r="AA133" i="2"/>
  <c r="AA103" i="2"/>
  <c r="AA58" i="2"/>
  <c r="BB222" i="2"/>
  <c r="X222" i="2"/>
  <c r="X207" i="2"/>
  <c r="CU222" i="2"/>
  <c r="CF222" i="2"/>
  <c r="DJ222" i="2"/>
  <c r="AM222" i="2"/>
  <c r="BQ222" i="2"/>
  <c r="BS280" i="2"/>
  <c r="BS295" i="2" s="1"/>
  <c r="BS310" i="2" s="1"/>
  <c r="BY280" i="2"/>
  <c r="BY295" i="2" s="1"/>
  <c r="BY310" i="2" s="1"/>
  <c r="BH339" i="2"/>
  <c r="BH402" i="2"/>
  <c r="BH371" i="2"/>
  <c r="CA235" i="2"/>
  <c r="CA250" i="2" s="1"/>
  <c r="CA265" i="2" s="1"/>
  <c r="CA280" i="2" s="1"/>
  <c r="CA295" i="2" s="1"/>
  <c r="CA310" i="2" s="1"/>
  <c r="CA325" i="2" s="1"/>
  <c r="CA340" i="2" s="1"/>
  <c r="DE220" i="2"/>
  <c r="DE235" i="2" s="1"/>
  <c r="DE250" i="2" s="1"/>
  <c r="DE265" i="2" s="1"/>
  <c r="DE280" i="2" s="1"/>
  <c r="DE295" i="2" s="1"/>
  <c r="DE310" i="2" s="1"/>
  <c r="DE325" i="2" s="1"/>
  <c r="DE340" i="2" s="1"/>
  <c r="B31" i="1"/>
  <c r="B49" i="2"/>
  <c r="S149" i="2"/>
  <c r="AJ134" i="2"/>
  <c r="BT280" i="2"/>
  <c r="BT295" i="2" s="1"/>
  <c r="BT310" i="2" s="1"/>
  <c r="EI382" i="2"/>
  <c r="EI397" i="2" s="1"/>
  <c r="EI412" i="2" s="1"/>
  <c r="DT397" i="2"/>
  <c r="DT412" i="2" s="1"/>
  <c r="AU280" i="2"/>
  <c r="AU295" i="2" s="1"/>
  <c r="AU310" i="2" s="1"/>
  <c r="DM280" i="2"/>
  <c r="DM295" i="2" s="1"/>
  <c r="DM310" i="2" s="1"/>
  <c r="DP387" i="2"/>
  <c r="DH280" i="2"/>
  <c r="DH295" i="2" s="1"/>
  <c r="DH310" i="2" s="1"/>
  <c r="Y222" i="2"/>
  <c r="DK222" i="2"/>
  <c r="BC222" i="2"/>
  <c r="AN222" i="2"/>
  <c r="CG222" i="2"/>
  <c r="CV222" i="2"/>
  <c r="BR222" i="2"/>
  <c r="Y207" i="2"/>
  <c r="AQ324" i="2"/>
  <c r="AQ387" i="2" s="1"/>
  <c r="DN401" i="2"/>
  <c r="BT324" i="2"/>
  <c r="BT387" i="2" s="1"/>
  <c r="CY401" i="2"/>
  <c r="CL401" i="2"/>
  <c r="AO324" i="2"/>
  <c r="AO387" i="2" s="1"/>
  <c r="DR401" i="2"/>
  <c r="CC338" i="2"/>
  <c r="AK309" i="2"/>
  <c r="AK387" i="2" s="1"/>
  <c r="CV324" i="2"/>
  <c r="CV387" i="2" s="1"/>
  <c r="BY324" i="2"/>
  <c r="BY387" i="2" s="1"/>
  <c r="T338" i="2"/>
  <c r="T370" i="2"/>
  <c r="T401" i="2"/>
  <c r="CZ280" i="2"/>
  <c r="CZ295" i="2" s="1"/>
  <c r="CZ310" i="2" s="1"/>
  <c r="DR236" i="2"/>
  <c r="DR266" i="2" s="1"/>
  <c r="DC236" i="2"/>
  <c r="DC266" i="2" s="1"/>
  <c r="AU236" i="2"/>
  <c r="AU266" i="2" s="1"/>
  <c r="AF236" i="2"/>
  <c r="AF266" i="2" s="1"/>
  <c r="BJ236" i="2"/>
  <c r="BJ281" i="2" s="1"/>
  <c r="BJ296" i="2" s="1"/>
  <c r="CN236" i="2"/>
  <c r="CN281" i="2" s="1"/>
  <c r="CN296" i="2" s="1"/>
  <c r="BY236" i="2"/>
  <c r="BY266" i="2" s="1"/>
  <c r="DQ280" i="2"/>
  <c r="DQ295" i="2" s="1"/>
  <c r="DQ310" i="2" s="1"/>
  <c r="K23" i="1"/>
  <c r="DA339" i="2"/>
  <c r="DA402" i="2"/>
  <c r="DA371" i="2"/>
  <c r="Y103" i="2"/>
  <c r="Y58" i="2"/>
  <c r="Y133" i="2"/>
  <c r="CT280" i="2"/>
  <c r="CT295" i="2" s="1"/>
  <c r="CT310" i="2" s="1"/>
  <c r="AX236" i="2"/>
  <c r="AX281" i="2" s="1"/>
  <c r="AX296" i="2" s="1"/>
  <c r="AI236" i="2"/>
  <c r="AI281" i="2" s="1"/>
  <c r="AI296" i="2" s="1"/>
  <c r="CB236" i="2"/>
  <c r="CB266" i="2" s="1"/>
  <c r="CQ236" i="2"/>
  <c r="CQ266" i="2" s="1"/>
  <c r="BM236" i="2"/>
  <c r="BM266" i="2" s="1"/>
  <c r="DF236" i="2"/>
  <c r="DF281" i="2" s="1"/>
  <c r="DF296" i="2" s="1"/>
  <c r="T236" i="2"/>
  <c r="T281" i="2" s="1"/>
  <c r="T296" i="2" s="1"/>
  <c r="T353" i="2"/>
  <c r="U117" i="2"/>
  <c r="U177" i="2" s="1"/>
  <c r="T74" i="2"/>
  <c r="AI74" i="2" s="1"/>
  <c r="T254" i="2"/>
  <c r="CQ254" i="2"/>
  <c r="AX254" i="2"/>
  <c r="DF254" i="2"/>
  <c r="AI254" i="2"/>
  <c r="CB254" i="2"/>
  <c r="BM254" i="2"/>
  <c r="V74" i="2"/>
  <c r="AK74" i="2" s="1"/>
  <c r="DH254" i="2"/>
  <c r="CD254" i="2"/>
  <c r="CS254" i="2"/>
  <c r="V254" i="2"/>
  <c r="BO254" i="2"/>
  <c r="AK254" i="2"/>
  <c r="AZ254" i="2"/>
  <c r="CU265" i="2"/>
  <c r="V353" i="2"/>
  <c r="CM280" i="2"/>
  <c r="CM295" i="2" s="1"/>
  <c r="CM325" i="2" s="1"/>
  <c r="DP339" i="2"/>
  <c r="AD159" i="2" s="1"/>
  <c r="DP402" i="2"/>
  <c r="DP371" i="2"/>
  <c r="CD280" i="2"/>
  <c r="CD295" i="2" s="1"/>
  <c r="CD310" i="2" s="1"/>
  <c r="CD324" i="2"/>
  <c r="CD387" i="2" s="1"/>
  <c r="BC324" i="2"/>
  <c r="BC387" i="2" s="1"/>
  <c r="CU324" i="2"/>
  <c r="CU387" i="2" s="1"/>
  <c r="CL370" i="2"/>
  <c r="AO370" i="2"/>
  <c r="DR370" i="2"/>
  <c r="E23" i="1"/>
  <c r="CR401" i="2"/>
  <c r="BQ339" i="2"/>
  <c r="BQ371" i="2"/>
  <c r="BQ402" i="2"/>
  <c r="F26" i="2"/>
  <c r="F24" i="1" s="1"/>
  <c r="CD415" i="2"/>
  <c r="DB280" i="2"/>
  <c r="DB295" i="2" s="1"/>
  <c r="DB310" i="2" s="1"/>
  <c r="L23" i="1"/>
  <c r="BT222" i="2"/>
  <c r="DM222" i="2"/>
  <c r="AP222" i="2"/>
  <c r="CX222" i="2"/>
  <c r="CI222" i="2"/>
  <c r="AA222" i="2"/>
  <c r="BE222" i="2"/>
  <c r="AA207" i="2"/>
  <c r="AG132" i="2"/>
  <c r="CR387" i="2"/>
  <c r="CC236" i="2"/>
  <c r="CC266" i="2" s="1"/>
  <c r="U236" i="2"/>
  <c r="U266" i="2" s="1"/>
  <c r="AJ236" i="2"/>
  <c r="AJ266" i="2" s="1"/>
  <c r="DG236" i="2"/>
  <c r="DG266" i="2" s="1"/>
  <c r="AY236" i="2"/>
  <c r="AY266" i="2" s="1"/>
  <c r="CR236" i="2"/>
  <c r="CR266" i="2" s="1"/>
  <c r="BN236" i="2"/>
  <c r="BN281" i="2" s="1"/>
  <c r="BN296" i="2" s="1"/>
  <c r="BI386" i="2"/>
  <c r="V103" i="2"/>
  <c r="V58" i="2"/>
  <c r="V133" i="2"/>
  <c r="T133" i="2"/>
  <c r="T103" i="2"/>
  <c r="T58" i="2"/>
  <c r="DI309" i="2"/>
  <c r="DI324" i="2"/>
  <c r="BL235" i="2"/>
  <c r="BL250" i="2" s="1"/>
  <c r="BL265" i="2" s="1"/>
  <c r="BL280" i="2" s="1"/>
  <c r="BL295" i="2" s="1"/>
  <c r="BL310" i="2" s="1"/>
  <c r="BL325" i="2" s="1"/>
  <c r="BL340" i="2" s="1"/>
  <c r="CP220" i="2"/>
  <c r="CP235" i="2" s="1"/>
  <c r="CP250" i="2" s="1"/>
  <c r="CP265" i="2" s="1"/>
  <c r="CP280" i="2" s="1"/>
  <c r="CP295" i="2" s="1"/>
  <c r="CP310" i="2" s="1"/>
  <c r="CP325" i="2" s="1"/>
  <c r="CP340" i="2" s="1"/>
  <c r="X74" i="2"/>
  <c r="CF254" i="2"/>
  <c r="CU254" i="2"/>
  <c r="DJ254" i="2"/>
  <c r="BQ254" i="2"/>
  <c r="BB254" i="2"/>
  <c r="AM254" i="2"/>
  <c r="X254" i="2"/>
  <c r="AA44" i="2"/>
  <c r="Y44" i="2"/>
  <c r="AD44" i="2"/>
  <c r="U44" i="2"/>
  <c r="Z44" i="2"/>
  <c r="AB44" i="2"/>
  <c r="AF44" i="2"/>
  <c r="AC44" i="2"/>
  <c r="X44" i="2"/>
  <c r="W44" i="2"/>
  <c r="V44" i="2"/>
  <c r="T44" i="2"/>
  <c r="AE44" i="2"/>
  <c r="AM309" i="2"/>
  <c r="AM324" i="2"/>
  <c r="AB117" i="2"/>
  <c r="AB177" i="2" s="1"/>
  <c r="AT309" i="2"/>
  <c r="AT324" i="2"/>
  <c r="DQ309" i="2"/>
  <c r="DQ324" i="2"/>
  <c r="BP309" i="2"/>
  <c r="BP324" i="2"/>
  <c r="DA401" i="2"/>
  <c r="CZ324" i="2"/>
  <c r="CZ387" i="2" s="1"/>
  <c r="X324" i="2"/>
  <c r="X387" i="2" s="1"/>
  <c r="CB309" i="2"/>
  <c r="CL338" i="2"/>
  <c r="AO401" i="2"/>
  <c r="DR338" i="2"/>
  <c r="AF158" i="2" s="1"/>
  <c r="CR370" i="2"/>
  <c r="BS402" i="2"/>
  <c r="AC309" i="2"/>
  <c r="AC324" i="2"/>
  <c r="CL339" i="2"/>
  <c r="CL402" i="2"/>
  <c r="CL371" i="2"/>
  <c r="CR339" i="2"/>
  <c r="N25" i="2"/>
  <c r="BI338" i="2"/>
  <c r="BI370" i="2"/>
  <c r="BI401" i="2"/>
  <c r="Z103" i="2"/>
  <c r="Z58" i="2"/>
  <c r="Z133" i="2"/>
  <c r="AE103" i="2"/>
  <c r="AE58" i="2"/>
  <c r="X280" i="2"/>
  <c r="X295" i="2" s="1"/>
  <c r="X310" i="2" s="1"/>
  <c r="AF74" i="2"/>
  <c r="BY254" i="2"/>
  <c r="AF254" i="2"/>
  <c r="DC254" i="2"/>
  <c r="AU254" i="2"/>
  <c r="CN254" i="2"/>
  <c r="BJ254" i="2"/>
  <c r="DR254" i="2"/>
  <c r="Y74" i="2"/>
  <c r="AN74" i="2" s="1"/>
  <c r="Y254" i="2"/>
  <c r="CG254" i="2"/>
  <c r="DK254" i="2"/>
  <c r="BC254" i="2"/>
  <c r="CV254" i="2"/>
  <c r="BR254" i="2"/>
  <c r="AN254" i="2"/>
  <c r="DB338" i="2"/>
  <c r="DB401" i="2"/>
  <c r="DB370" i="2"/>
  <c r="DF309" i="2"/>
  <c r="DF324" i="2"/>
  <c r="AI324" i="2"/>
  <c r="AI309" i="2"/>
  <c r="DI280" i="2"/>
  <c r="DI295" i="2" s="1"/>
  <c r="DI310" i="2" s="1"/>
  <c r="BD416" i="2"/>
  <c r="AC280" i="2"/>
  <c r="AC295" i="2" s="1"/>
  <c r="AC310" i="2" s="1"/>
  <c r="CM370" i="2"/>
  <c r="DA370" i="2"/>
  <c r="AF324" i="2"/>
  <c r="AF387" i="2" s="1"/>
  <c r="CT370" i="2"/>
  <c r="AO338" i="2"/>
  <c r="CR338" i="2"/>
  <c r="BO338" i="2"/>
  <c r="BO370" i="2"/>
  <c r="BO401" i="2"/>
  <c r="DP265" i="2"/>
  <c r="AB353" i="2"/>
  <c r="DF280" i="2"/>
  <c r="DF295" i="2" s="1"/>
  <c r="DF310" i="2" s="1"/>
  <c r="AF58" i="2"/>
  <c r="AF103" i="2"/>
  <c r="W58" i="2"/>
  <c r="W103" i="2"/>
  <c r="W133" i="2"/>
  <c r="CR280" i="2"/>
  <c r="CR295" i="2" s="1"/>
  <c r="CR325" i="2" s="1"/>
  <c r="Z339" i="2"/>
  <c r="Z402" i="2"/>
  <c r="Z371" i="2"/>
  <c r="W74" i="2"/>
  <c r="AL74" i="2" s="1"/>
  <c r="CE254" i="2"/>
  <c r="CT254" i="2"/>
  <c r="AL254" i="2"/>
  <c r="BP254" i="2"/>
  <c r="BA254" i="2"/>
  <c r="DI254" i="2"/>
  <c r="W254" i="2"/>
  <c r="U74" i="2"/>
  <c r="AJ74" i="2" s="1"/>
  <c r="AJ254" i="2"/>
  <c r="CC254" i="2"/>
  <c r="BN254" i="2"/>
  <c r="U254" i="2"/>
  <c r="AY254" i="2"/>
  <c r="DG254" i="2"/>
  <c r="CR254" i="2"/>
  <c r="AI338" i="2"/>
  <c r="AI370" i="2"/>
  <c r="AI401" i="2"/>
  <c r="BO309" i="2"/>
  <c r="BO324" i="2"/>
  <c r="AO280" i="2"/>
  <c r="AO295" i="2" s="1"/>
  <c r="AO310" i="2" s="1"/>
  <c r="BH280" i="2"/>
  <c r="BH295" i="2" s="1"/>
  <c r="BH310" i="2" s="1"/>
  <c r="AX280" i="2"/>
  <c r="AX295" i="2" s="1"/>
  <c r="AX310" i="2" s="1"/>
  <c r="BV265" i="2"/>
  <c r="CM401" i="2"/>
  <c r="DA338" i="2"/>
  <c r="CI324" i="2"/>
  <c r="CI387" i="2" s="1"/>
  <c r="DM324" i="2"/>
  <c r="DM387" i="2" s="1"/>
  <c r="AK370" i="2"/>
  <c r="U370" i="2"/>
  <c r="AA324" i="2"/>
  <c r="AA387" i="2" s="1"/>
  <c r="CT401" i="2"/>
  <c r="DF370" i="2"/>
  <c r="AJ401" i="2"/>
  <c r="DO338" i="2"/>
  <c r="AC158" i="2" s="1"/>
  <c r="BX324" i="2"/>
  <c r="BX387" i="2" s="1"/>
  <c r="DC338" i="2"/>
  <c r="AE324" i="2"/>
  <c r="AE387" i="2" s="1"/>
  <c r="X338" i="2"/>
  <c r="X401" i="2"/>
  <c r="X370" i="2"/>
  <c r="P428" i="2"/>
  <c r="AL338" i="2"/>
  <c r="AL401" i="2"/>
  <c r="AL370" i="2"/>
  <c r="DI222" i="2"/>
  <c r="W222" i="2"/>
  <c r="BA222" i="2"/>
  <c r="CT222" i="2"/>
  <c r="W207" i="2"/>
  <c r="BP222" i="2"/>
  <c r="CE222" i="2"/>
  <c r="AL222" i="2"/>
  <c r="Y309" i="2"/>
  <c r="Y324" i="2"/>
  <c r="BJ222" i="2"/>
  <c r="CN222" i="2"/>
  <c r="DR222" i="2"/>
  <c r="AU222" i="2"/>
  <c r="AF207" i="2"/>
  <c r="AF222" i="2"/>
  <c r="BY222" i="2"/>
  <c r="DC222" i="2"/>
  <c r="CX338" i="2"/>
  <c r="CX401" i="2"/>
  <c r="CX370" i="2"/>
  <c r="BS222" i="2"/>
  <c r="BD222" i="2"/>
  <c r="Z222" i="2"/>
  <c r="DL222" i="2"/>
  <c r="CH222" i="2"/>
  <c r="AO222" i="2"/>
  <c r="CW222" i="2"/>
  <c r="Z207" i="2"/>
  <c r="C23" i="1"/>
  <c r="BU236" i="2"/>
  <c r="BU266" i="2" s="1"/>
  <c r="CJ236" i="2"/>
  <c r="CJ266" i="2" s="1"/>
  <c r="AQ236" i="2"/>
  <c r="AQ266" i="2" s="1"/>
  <c r="BF236" i="2"/>
  <c r="BF266" i="2" s="1"/>
  <c r="AB236" i="2"/>
  <c r="AB266" i="2" s="1"/>
  <c r="CY236" i="2"/>
  <c r="CY266" i="2" s="1"/>
  <c r="DN236" i="2"/>
  <c r="DN266" i="2" s="1"/>
  <c r="Y415" i="2"/>
  <c r="CQ310" i="2"/>
  <c r="CQ325" i="2"/>
  <c r="M22" i="1"/>
  <c r="P22" i="1" s="1"/>
  <c r="R22" i="1" s="1"/>
  <c r="BG222" i="2"/>
  <c r="CZ222" i="2"/>
  <c r="AC222" i="2"/>
  <c r="AR222" i="2"/>
  <c r="DO222" i="2"/>
  <c r="BV222" i="2"/>
  <c r="CK222" i="2"/>
  <c r="AC207" i="2"/>
  <c r="DH387" i="2"/>
  <c r="DE384" i="2"/>
  <c r="CP399" i="2"/>
  <c r="CP414" i="2" s="1"/>
  <c r="AX339" i="2"/>
  <c r="AX402" i="2"/>
  <c r="AX371" i="2"/>
  <c r="DA280" i="2"/>
  <c r="DA295" i="2" s="1"/>
  <c r="DA310" i="2" s="1"/>
  <c r="B69" i="1"/>
  <c r="AD49" i="1"/>
  <c r="AD69" i="1" s="1"/>
  <c r="B90" i="1"/>
  <c r="B110" i="1" s="1"/>
  <c r="BE338" i="2"/>
  <c r="BE370" i="2"/>
  <c r="BE401" i="2"/>
  <c r="CW339" i="2"/>
  <c r="CW371" i="2"/>
  <c r="CW402" i="2"/>
  <c r="BV371" i="2"/>
  <c r="BV402" i="2"/>
  <c r="BJ338" i="2"/>
  <c r="BJ370" i="2"/>
  <c r="BJ401" i="2"/>
  <c r="DR309" i="2"/>
  <c r="DR324" i="2"/>
  <c r="AI222" i="2"/>
  <c r="BM222" i="2"/>
  <c r="CQ222" i="2"/>
  <c r="T222" i="2"/>
  <c r="AX222" i="2"/>
  <c r="T207" i="2"/>
  <c r="CB222" i="2"/>
  <c r="DF222" i="2"/>
  <c r="V117" i="2"/>
  <c r="V177" i="2" s="1"/>
  <c r="CP385" i="2"/>
  <c r="CA400" i="2"/>
  <c r="CA415" i="2" s="1"/>
  <c r="AB280" i="2"/>
  <c r="AB295" i="2" s="1"/>
  <c r="AB310" i="2" s="1"/>
  <c r="BC265" i="2"/>
  <c r="X236" i="2"/>
  <c r="X266" i="2" s="1"/>
  <c r="BQ236" i="2"/>
  <c r="BQ281" i="2" s="1"/>
  <c r="BQ296" i="2" s="1"/>
  <c r="AM236" i="2"/>
  <c r="AM266" i="2" s="1"/>
  <c r="CF236" i="2"/>
  <c r="CF281" i="2" s="1"/>
  <c r="CF296" i="2" s="1"/>
  <c r="BB236" i="2"/>
  <c r="BB281" i="2" s="1"/>
  <c r="BB296" i="2" s="1"/>
  <c r="DJ236" i="2"/>
  <c r="DJ266" i="2" s="1"/>
  <c r="CU236" i="2"/>
  <c r="CU281" i="2" s="1"/>
  <c r="CU296" i="2" s="1"/>
  <c r="I25" i="2"/>
  <c r="BU338" i="2"/>
  <c r="BU401" i="2"/>
  <c r="BU370" i="2"/>
  <c r="AE88" i="2"/>
  <c r="AE193" i="2"/>
  <c r="AP265" i="2"/>
  <c r="AN236" i="2"/>
  <c r="AN266" i="2" s="1"/>
  <c r="DK236" i="2"/>
  <c r="DK266" i="2" s="1"/>
  <c r="CV236" i="2"/>
  <c r="CV266" i="2" s="1"/>
  <c r="Y236" i="2"/>
  <c r="Y266" i="2" s="1"/>
  <c r="CG236" i="2"/>
  <c r="CG281" i="2" s="1"/>
  <c r="CG296" i="2" s="1"/>
  <c r="BR236" i="2"/>
  <c r="BR281" i="2" s="1"/>
  <c r="BR296" i="2" s="1"/>
  <c r="BC236" i="2"/>
  <c r="BC266" i="2" s="1"/>
  <c r="AR402" i="2"/>
  <c r="Z236" i="2"/>
  <c r="Z266" i="2" s="1"/>
  <c r="BD236" i="2"/>
  <c r="BD281" i="2" s="1"/>
  <c r="BD296" i="2" s="1"/>
  <c r="DL236" i="2"/>
  <c r="DL266" i="2" s="1"/>
  <c r="CH236" i="2"/>
  <c r="CH281" i="2" s="1"/>
  <c r="CH296" i="2" s="1"/>
  <c r="AO236" i="2"/>
  <c r="AO266" i="2" s="1"/>
  <c r="BS236" i="2"/>
  <c r="BS281" i="2" s="1"/>
  <c r="BS296" i="2" s="1"/>
  <c r="CW236" i="2"/>
  <c r="CW281" i="2" s="1"/>
  <c r="CW296" i="2" s="1"/>
  <c r="AN280" i="2"/>
  <c r="AN295" i="2" s="1"/>
  <c r="AN310" i="2" s="1"/>
  <c r="U133" i="2"/>
  <c r="U103" i="2"/>
  <c r="U58" i="2"/>
  <c r="X133" i="2"/>
  <c r="X103" i="2"/>
  <c r="X58" i="2"/>
  <c r="CX265" i="2"/>
  <c r="AD74" i="2"/>
  <c r="AS74" i="2" s="1"/>
  <c r="DA254" i="2"/>
  <c r="CL254" i="2"/>
  <c r="DP254" i="2"/>
  <c r="AD254" i="2"/>
  <c r="BW254" i="2"/>
  <c r="BH254" i="2"/>
  <c r="AS254" i="2"/>
  <c r="AB74" i="2"/>
  <c r="AQ74" i="2" s="1"/>
  <c r="CJ254" i="2"/>
  <c r="BF254" i="2"/>
  <c r="CY254" i="2"/>
  <c r="DN254" i="2"/>
  <c r="AQ254" i="2"/>
  <c r="BU254" i="2"/>
  <c r="AB254" i="2"/>
  <c r="S45" i="2"/>
  <c r="U30" i="2"/>
  <c r="B34" i="2"/>
  <c r="S60" i="2"/>
  <c r="S75" i="2" s="1"/>
  <c r="S90" i="2" s="1"/>
  <c r="S105" i="2" s="1"/>
  <c r="S120" i="2" s="1"/>
  <c r="S135" i="2" s="1"/>
  <c r="T30" i="2"/>
  <c r="W30" i="2"/>
  <c r="X30" i="2"/>
  <c r="AC30" i="2"/>
  <c r="Z30" i="2"/>
  <c r="AB30" i="2"/>
  <c r="AF30" i="2"/>
  <c r="AE30" i="2"/>
  <c r="Y30" i="2"/>
  <c r="AD30" i="2"/>
  <c r="V30" i="2"/>
  <c r="AA30" i="2"/>
  <c r="U280" i="2"/>
  <c r="U295" i="2" s="1"/>
  <c r="U310" i="2" s="1"/>
  <c r="W280" i="2"/>
  <c r="W295" i="2" s="1"/>
  <c r="W310" i="2" s="1"/>
  <c r="AD222" i="2"/>
  <c r="BH222" i="2"/>
  <c r="CL222" i="2"/>
  <c r="DP222" i="2"/>
  <c r="AS222" i="2"/>
  <c r="DA222" i="2"/>
  <c r="BW222" i="2"/>
  <c r="AD207" i="2"/>
  <c r="W88" i="2"/>
  <c r="W148" i="2"/>
  <c r="W193" i="2"/>
  <c r="DG416" i="2"/>
  <c r="BA236" i="2"/>
  <c r="BA281" i="2" s="1"/>
  <c r="BA296" i="2" s="1"/>
  <c r="DI236" i="2"/>
  <c r="DI281" i="2" s="1"/>
  <c r="DI296" i="2" s="1"/>
  <c r="CT236" i="2"/>
  <c r="CT266" i="2" s="1"/>
  <c r="AL236" i="2"/>
  <c r="AL266" i="2" s="1"/>
  <c r="CE236" i="2"/>
  <c r="CE266" i="2" s="1"/>
  <c r="W236" i="2"/>
  <c r="W281" i="2" s="1"/>
  <c r="W296" i="2" s="1"/>
  <c r="BP236" i="2"/>
  <c r="BP281" i="2" s="1"/>
  <c r="BP296" i="2" s="1"/>
  <c r="AR280" i="2"/>
  <c r="AR295" i="2" s="1"/>
  <c r="AR310" i="2" s="1"/>
  <c r="CM338" i="2"/>
  <c r="AU401" i="2"/>
  <c r="D63" i="1"/>
  <c r="Z401" i="2"/>
  <c r="AK401" i="2"/>
  <c r="BG370" i="2"/>
  <c r="U401" i="2"/>
  <c r="CT338" i="2"/>
  <c r="BM339" i="2"/>
  <c r="BM371" i="2"/>
  <c r="BM402" i="2"/>
  <c r="DF401" i="2"/>
  <c r="AJ338" i="2"/>
  <c r="AS338" i="2"/>
  <c r="AS370" i="2"/>
  <c r="AS401" i="2"/>
  <c r="AY416" i="2"/>
  <c r="AN309" i="2"/>
  <c r="AN324" i="2"/>
  <c r="DN325" i="2"/>
  <c r="BA309" i="2"/>
  <c r="BA324" i="2"/>
  <c r="Y353" i="2"/>
  <c r="DH339" i="2"/>
  <c r="V159" i="2" s="1"/>
  <c r="DH371" i="2"/>
  <c r="DH402" i="2"/>
  <c r="AK73" i="2"/>
  <c r="E42" i="1"/>
  <c r="AB88" i="2"/>
  <c r="AB148" i="2"/>
  <c r="AB193" i="2"/>
  <c r="AA265" i="2"/>
  <c r="V222" i="2"/>
  <c r="DH222" i="2"/>
  <c r="AZ222" i="2"/>
  <c r="CD222" i="2"/>
  <c r="BO222" i="2"/>
  <c r="V207" i="2"/>
  <c r="CS222" i="2"/>
  <c r="AK222" i="2"/>
  <c r="CF338" i="2"/>
  <c r="CF370" i="2"/>
  <c r="CF401" i="2"/>
  <c r="BA280" i="2"/>
  <c r="BA295" i="2" s="1"/>
  <c r="BA325" i="2" s="1"/>
  <c r="CF339" i="2"/>
  <c r="CF402" i="2"/>
  <c r="CF371" i="2"/>
  <c r="CE280" i="2"/>
  <c r="CE295" i="2" s="1"/>
  <c r="CE310" i="2" s="1"/>
  <c r="CH280" i="2"/>
  <c r="CH295" i="2" s="1"/>
  <c r="CH310" i="2" s="1"/>
  <c r="Y117" i="2"/>
  <c r="Y177" i="2" s="1"/>
  <c r="CQ309" i="2"/>
  <c r="CQ324" i="2"/>
  <c r="BQ280" i="2"/>
  <c r="BQ295" i="2" s="1"/>
  <c r="BQ310" i="2" s="1"/>
  <c r="AJ280" i="2"/>
  <c r="AJ295" i="2" s="1"/>
  <c r="AJ325" i="2" s="1"/>
  <c r="CY280" i="2"/>
  <c r="CY295" i="2" s="1"/>
  <c r="CY325" i="2" s="1"/>
  <c r="AA415" i="2"/>
  <c r="Y416" i="2"/>
  <c r="BC416" i="2"/>
  <c r="BF309" i="2"/>
  <c r="BF324" i="2"/>
  <c r="U309" i="2"/>
  <c r="U324" i="2"/>
  <c r="BL400" i="2"/>
  <c r="BL415" i="2" s="1"/>
  <c r="AW415" i="2"/>
  <c r="Z117" i="2"/>
  <c r="Z177" i="2" s="1"/>
  <c r="X88" i="2"/>
  <c r="X193" i="2"/>
  <c r="X148" i="2"/>
  <c r="P21" i="1"/>
  <c r="AC103" i="2"/>
  <c r="AC58" i="2"/>
  <c r="AC133" i="2"/>
  <c r="AB133" i="2"/>
  <c r="AB103" i="2"/>
  <c r="AB58" i="2"/>
  <c r="DP338" i="2"/>
  <c r="AD158" i="2" s="1"/>
  <c r="DP401" i="2"/>
  <c r="DP370" i="2"/>
  <c r="BW280" i="2"/>
  <c r="BW295" i="2" s="1"/>
  <c r="BW310" i="2" s="1"/>
  <c r="AC74" i="2"/>
  <c r="AR74" i="2" s="1"/>
  <c r="CZ254" i="2"/>
  <c r="BG254" i="2"/>
  <c r="AC254" i="2"/>
  <c r="BV254" i="2"/>
  <c r="AR254" i="2"/>
  <c r="DO254" i="2"/>
  <c r="CK254" i="2"/>
  <c r="AA74" i="2"/>
  <c r="AP74" i="2" s="1"/>
  <c r="BE254" i="2"/>
  <c r="AP254" i="2"/>
  <c r="AA254" i="2"/>
  <c r="CI254" i="2"/>
  <c r="CX254" i="2"/>
  <c r="BT254" i="2"/>
  <c r="DM254" i="2"/>
  <c r="AF88" i="2"/>
  <c r="AF193" i="2"/>
  <c r="BE339" i="2"/>
  <c r="AF338" i="2"/>
  <c r="AF370" i="2"/>
  <c r="AF401" i="2"/>
  <c r="CV280" i="2"/>
  <c r="CV295" i="2" s="1"/>
  <c r="CV310" i="2" s="1"/>
  <c r="CW338" i="2"/>
  <c r="CW370" i="2"/>
  <c r="CW401" i="2"/>
  <c r="DC415" i="2"/>
  <c r="AC88" i="2"/>
  <c r="AC148" i="2"/>
  <c r="AC193" i="2"/>
  <c r="DJ338" i="2"/>
  <c r="X158" i="2" s="1"/>
  <c r="DJ401" i="2"/>
  <c r="DJ370" i="2"/>
  <c r="DG280" i="2"/>
  <c r="DG295" i="2" s="1"/>
  <c r="DG310" i="2" s="1"/>
  <c r="AR236" i="2"/>
  <c r="AR281" i="2" s="1"/>
  <c r="AR296" i="2" s="1"/>
  <c r="DO236" i="2"/>
  <c r="DO266" i="2" s="1"/>
  <c r="AC236" i="2"/>
  <c r="AC266" i="2" s="1"/>
  <c r="CZ236" i="2"/>
  <c r="CZ266" i="2" s="1"/>
  <c r="BV236" i="2"/>
  <c r="BV266" i="2" s="1"/>
  <c r="BG236" i="2"/>
  <c r="BG281" i="2" s="1"/>
  <c r="BG296" i="2" s="1"/>
  <c r="CK236" i="2"/>
  <c r="CK266" i="2" s="1"/>
  <c r="AU370" i="2"/>
  <c r="Z370" i="2"/>
  <c r="CM324" i="2"/>
  <c r="CM387" i="2" s="1"/>
  <c r="W324" i="2"/>
  <c r="W387" i="2" s="1"/>
  <c r="AK338" i="2"/>
  <c r="BG401" i="2"/>
  <c r="U338" i="2"/>
  <c r="DB386" i="2"/>
  <c r="DN324" i="2"/>
  <c r="DN387" i="2" s="1"/>
  <c r="BM387" i="2"/>
  <c r="DF338" i="2"/>
  <c r="T158" i="2" s="1"/>
  <c r="CC401" i="2"/>
  <c r="DO324" i="2"/>
  <c r="DO387" i="2" s="1"/>
  <c r="O23" i="1"/>
  <c r="T324" i="2"/>
  <c r="T387" i="2" s="1"/>
  <c r="BF325" i="2"/>
  <c r="AD339" i="2"/>
  <c r="AD371" i="2"/>
  <c r="AD402" i="2"/>
  <c r="BR309" i="2"/>
  <c r="BR324" i="2"/>
  <c r="AT416" i="2"/>
  <c r="V236" i="2"/>
  <c r="V266" i="2" s="1"/>
  <c r="AK236" i="2"/>
  <c r="AK281" i="2" s="1"/>
  <c r="AK296" i="2" s="1"/>
  <c r="AZ236" i="2"/>
  <c r="AZ266" i="2" s="1"/>
  <c r="CD236" i="2"/>
  <c r="CD266" i="2" s="1"/>
  <c r="DH236" i="2"/>
  <c r="DH281" i="2" s="1"/>
  <c r="DH296" i="2" s="1"/>
  <c r="BO236" i="2"/>
  <c r="BO266" i="2" s="1"/>
  <c r="CS236" i="2"/>
  <c r="CS266" i="2" s="1"/>
  <c r="H40" i="2"/>
  <c r="Y445" i="2"/>
  <c r="DT383" i="2"/>
  <c r="DE398" i="2"/>
  <c r="DE413" i="2" s="1"/>
  <c r="CI338" i="2"/>
  <c r="CI401" i="2"/>
  <c r="CI370" i="2"/>
  <c r="P351" i="2"/>
  <c r="BS338" i="2"/>
  <c r="BS370" i="2"/>
  <c r="BS401" i="2"/>
  <c r="AY324" i="2"/>
  <c r="AY309" i="2"/>
  <c r="AZ339" i="2"/>
  <c r="AZ402" i="2"/>
  <c r="AZ371" i="2"/>
  <c r="CW280" i="2"/>
  <c r="CW295" i="2" s="1"/>
  <c r="CW310" i="2" s="1"/>
  <c r="AB222" i="2"/>
  <c r="DN222" i="2"/>
  <c r="CJ222" i="2"/>
  <c r="AQ222" i="2"/>
  <c r="BF222" i="2"/>
  <c r="AB207" i="2"/>
  <c r="CY222" i="2"/>
  <c r="BU222" i="2"/>
  <c r="CC339" i="2"/>
  <c r="CC402" i="2"/>
  <c r="CC371" i="2"/>
  <c r="BO280" i="2"/>
  <c r="BO295" i="2" s="1"/>
  <c r="BO310" i="2" s="1"/>
  <c r="AJ73" i="2"/>
  <c r="AG444" i="2"/>
  <c r="CS339" i="2"/>
  <c r="CS371" i="2"/>
  <c r="CS402" i="2"/>
  <c r="CB338" i="2"/>
  <c r="CB401" i="2"/>
  <c r="CB370" i="2"/>
  <c r="V416" i="2"/>
  <c r="CE309" i="2"/>
  <c r="CE324" i="2"/>
  <c r="DP266" i="2"/>
  <c r="BD309" i="2"/>
  <c r="BD324" i="2"/>
  <c r="AP266" i="2"/>
  <c r="AB387" i="2"/>
  <c r="AP338" i="2"/>
  <c r="AP401" i="2"/>
  <c r="AP370" i="2"/>
  <c r="DQ236" i="2"/>
  <c r="DQ281" i="2" s="1"/>
  <c r="DQ296" i="2" s="1"/>
  <c r="BX236" i="2"/>
  <c r="BX281" i="2" s="1"/>
  <c r="BX296" i="2" s="1"/>
  <c r="DB236" i="2"/>
  <c r="DB281" i="2" s="1"/>
  <c r="DB296" i="2" s="1"/>
  <c r="AE236" i="2"/>
  <c r="AE266" i="2" s="1"/>
  <c r="AT236" i="2"/>
  <c r="AT266" i="2" s="1"/>
  <c r="BI236" i="2"/>
  <c r="BI281" i="2" s="1"/>
  <c r="BI296" i="2" s="1"/>
  <c r="CM236" i="2"/>
  <c r="CM281" i="2" s="1"/>
  <c r="CM296" i="2" s="1"/>
  <c r="AJ339" i="2"/>
  <c r="AJ402" i="2"/>
  <c r="AJ371" i="2"/>
  <c r="CX339" i="2"/>
  <c r="CX402" i="2"/>
  <c r="CX371" i="2"/>
  <c r="DM338" i="2"/>
  <c r="AA158" i="2" s="1"/>
  <c r="DM370" i="2"/>
  <c r="DM401" i="2"/>
  <c r="CH387" i="2"/>
  <c r="Y88" i="2"/>
  <c r="Y193" i="2"/>
  <c r="Y148" i="2"/>
  <c r="BW387" i="2"/>
  <c r="BW386" i="2"/>
  <c r="AM73" i="2"/>
  <c r="T88" i="2"/>
  <c r="T193" i="2"/>
  <c r="T148" i="2"/>
  <c r="BL221" i="2"/>
  <c r="CA221" i="2"/>
  <c r="AW236" i="2"/>
  <c r="AW251" i="2" s="1"/>
  <c r="AW266" i="2" s="1"/>
  <c r="AW281" i="2" s="1"/>
  <c r="AW296" i="2" s="1"/>
  <c r="AW311" i="2" s="1"/>
  <c r="AW326" i="2" s="1"/>
  <c r="AW341" i="2" s="1"/>
  <c r="AD133" i="2"/>
  <c r="AD58" i="2"/>
  <c r="AD103" i="2"/>
  <c r="AD88" i="2"/>
  <c r="AD148" i="2"/>
  <c r="AD193" i="2"/>
  <c r="CU338" i="2"/>
  <c r="CU370" i="2"/>
  <c r="CU401" i="2"/>
  <c r="DF266" i="2"/>
  <c r="BH387" i="2"/>
  <c r="AE74" i="2"/>
  <c r="AT74" i="2" s="1"/>
  <c r="BX254" i="2"/>
  <c r="BI254" i="2"/>
  <c r="AE254" i="2"/>
  <c r="AT254" i="2"/>
  <c r="CM254" i="2"/>
  <c r="DB254" i="2"/>
  <c r="DQ254" i="2"/>
  <c r="Z74" i="2"/>
  <c r="AO74" i="2" s="1"/>
  <c r="CW254" i="2"/>
  <c r="BS254" i="2"/>
  <c r="AO254" i="2"/>
  <c r="CH254" i="2"/>
  <c r="DL254" i="2"/>
  <c r="Z254" i="2"/>
  <c r="BD254" i="2"/>
  <c r="BI222" i="2"/>
  <c r="DB222" i="2"/>
  <c r="AT222" i="2"/>
  <c r="CM222" i="2"/>
  <c r="DQ222" i="2"/>
  <c r="AE222" i="2"/>
  <c r="AE207" i="2"/>
  <c r="BX222" i="2"/>
  <c r="CW386" i="2"/>
  <c r="AW372" i="2"/>
  <c r="AH388" i="2"/>
  <c r="AH403" i="2" s="1"/>
  <c r="AH418" i="2" s="1"/>
  <c r="AW387" i="2"/>
  <c r="BL371" i="2"/>
  <c r="CA371" i="2" s="1"/>
  <c r="CP371" i="2" s="1"/>
  <c r="DE371" i="2" s="1"/>
  <c r="DT371" i="2" s="1"/>
  <c r="EI371" i="2" s="1"/>
  <c r="AS309" i="2"/>
  <c r="AS324" i="2"/>
  <c r="DJ339" i="2"/>
  <c r="X159" i="2" s="1"/>
  <c r="DJ371" i="2"/>
  <c r="BL386" i="2"/>
  <c r="CA386" i="2" s="1"/>
  <c r="AW401" i="2"/>
  <c r="DN370" i="2"/>
  <c r="AU338" i="2"/>
  <c r="Z338" i="2"/>
  <c r="H23" i="1"/>
  <c r="BG338" i="2"/>
  <c r="CC370" i="2"/>
  <c r="G23" i="1"/>
  <c r="BV416" i="2" l="1"/>
  <c r="W431" i="2"/>
  <c r="F42" i="2" s="1"/>
  <c r="F44" i="1" s="1"/>
  <c r="Y354" i="2"/>
  <c r="BN266" i="2"/>
  <c r="BV339" i="2"/>
  <c r="AT325" i="2"/>
  <c r="AT388" i="2" s="1"/>
  <c r="BE310" i="2"/>
  <c r="CN339" i="2"/>
  <c r="BN339" i="2"/>
  <c r="BJ339" i="2"/>
  <c r="DK416" i="2"/>
  <c r="CH416" i="2"/>
  <c r="AL325" i="2"/>
  <c r="AL388" i="2" s="1"/>
  <c r="BN402" i="2"/>
  <c r="AE431" i="2"/>
  <c r="N42" i="2" s="1"/>
  <c r="BE402" i="2"/>
  <c r="BE417" i="2" s="1"/>
  <c r="CK310" i="2"/>
  <c r="BQ416" i="2"/>
  <c r="BG371" i="2"/>
  <c r="BJ310" i="2"/>
  <c r="BJ403" i="2" s="1"/>
  <c r="U446" i="2"/>
  <c r="BE371" i="2"/>
  <c r="AB402" i="2"/>
  <c r="DJ402" i="2"/>
  <c r="DJ417" i="2" s="1"/>
  <c r="AB371" i="2"/>
  <c r="X446" i="2"/>
  <c r="DL416" i="2"/>
  <c r="AD431" i="2"/>
  <c r="M42" i="2" s="1"/>
  <c r="Z431" i="2"/>
  <c r="I42" i="2" s="1"/>
  <c r="CR402" i="2"/>
  <c r="DR310" i="2"/>
  <c r="BJ371" i="2"/>
  <c r="L41" i="2"/>
  <c r="V402" i="2"/>
  <c r="C41" i="2"/>
  <c r="C43" i="1" s="1"/>
  <c r="DJ310" i="2"/>
  <c r="DJ388" i="2" s="1"/>
  <c r="CJ402" i="2"/>
  <c r="DL310" i="2"/>
  <c r="Z446" i="2"/>
  <c r="BG339" i="2"/>
  <c r="CY387" i="2"/>
  <c r="BG402" i="2"/>
  <c r="CJ371" i="2"/>
  <c r="CJ417" i="2" s="1"/>
  <c r="AE446" i="2"/>
  <c r="CJ339" i="2"/>
  <c r="BG325" i="2"/>
  <c r="BG388" i="2" s="1"/>
  <c r="AF446" i="2"/>
  <c r="CK402" i="2"/>
  <c r="AR387" i="2"/>
  <c r="AR417" i="2" s="1"/>
  <c r="AR339" i="2"/>
  <c r="CF325" i="2"/>
  <c r="CF372" i="2" s="1"/>
  <c r="AA446" i="2"/>
  <c r="CN387" i="2"/>
  <c r="AD446" i="2"/>
  <c r="CS416" i="2"/>
  <c r="BX416" i="2"/>
  <c r="Z325" i="2"/>
  <c r="Z388" i="2" s="1"/>
  <c r="CK339" i="2"/>
  <c r="CY402" i="2"/>
  <c r="DG371" i="2"/>
  <c r="DL339" i="2"/>
  <c r="Z159" i="2" s="1"/>
  <c r="AL339" i="2"/>
  <c r="BB339" i="2"/>
  <c r="DG402" i="2"/>
  <c r="CK371" i="2"/>
  <c r="CY339" i="2"/>
  <c r="AG430" i="2"/>
  <c r="Q430" i="2" s="1"/>
  <c r="P430" i="2" s="1"/>
  <c r="DG339" i="2"/>
  <c r="U159" i="2" s="1"/>
  <c r="CL325" i="2"/>
  <c r="CL403" i="2" s="1"/>
  <c r="DL371" i="2"/>
  <c r="AL402" i="2"/>
  <c r="V118" i="2"/>
  <c r="V178" i="2" s="1"/>
  <c r="DL402" i="2"/>
  <c r="AL371" i="2"/>
  <c r="BE281" i="2"/>
  <c r="BE296" i="2" s="1"/>
  <c r="AD281" i="2"/>
  <c r="AD296" i="2" s="1"/>
  <c r="AD311" i="2" s="1"/>
  <c r="AI325" i="2"/>
  <c r="AI388" i="2" s="1"/>
  <c r="BH266" i="2"/>
  <c r="BH311" i="2" s="1"/>
  <c r="CN402" i="2"/>
  <c r="T431" i="2"/>
  <c r="T447" i="2" s="1"/>
  <c r="AD416" i="2"/>
  <c r="BB325" i="2"/>
  <c r="BB388" i="2" s="1"/>
  <c r="BS371" i="2"/>
  <c r="BS417" i="2" s="1"/>
  <c r="AK325" i="2"/>
  <c r="AK403" i="2" s="1"/>
  <c r="BS339" i="2"/>
  <c r="CS325" i="2"/>
  <c r="CS388" i="2" s="1"/>
  <c r="W416" i="2"/>
  <c r="CK416" i="2"/>
  <c r="BD310" i="2"/>
  <c r="CB310" i="2"/>
  <c r="CB388" i="2" s="1"/>
  <c r="AD417" i="2"/>
  <c r="W447" i="2"/>
  <c r="AX266" i="2"/>
  <c r="AX311" i="2" s="1"/>
  <c r="BX325" i="2"/>
  <c r="BX388" i="2" s="1"/>
  <c r="CI325" i="2"/>
  <c r="CI388" i="2" s="1"/>
  <c r="AP371" i="2"/>
  <c r="BO416" i="2"/>
  <c r="BB402" i="2"/>
  <c r="BP325" i="2"/>
  <c r="BP388" i="2" s="1"/>
  <c r="AQ310" i="2"/>
  <c r="AQ372" i="2" s="1"/>
  <c r="DO416" i="2"/>
  <c r="K41" i="2"/>
  <c r="BR310" i="2"/>
  <c r="BR388" i="2" s="1"/>
  <c r="DK371" i="2"/>
  <c r="AA281" i="2"/>
  <c r="AA296" i="2" s="1"/>
  <c r="AA311" i="2" s="1"/>
  <c r="DK402" i="2"/>
  <c r="AG445" i="2"/>
  <c r="CG266" i="2"/>
  <c r="BB387" i="2"/>
  <c r="AP339" i="2"/>
  <c r="AY281" i="2"/>
  <c r="AY296" i="2" s="1"/>
  <c r="BU371" i="2"/>
  <c r="DK339" i="2"/>
  <c r="Y159" i="2" s="1"/>
  <c r="F41" i="2"/>
  <c r="F43" i="1" s="1"/>
  <c r="T325" i="2"/>
  <c r="T388" i="2" s="1"/>
  <c r="BU402" i="2"/>
  <c r="AZ325" i="2"/>
  <c r="AZ340" i="2" s="1"/>
  <c r="CN325" i="2"/>
  <c r="CN388" i="2" s="1"/>
  <c r="BY416" i="2"/>
  <c r="AP402" i="2"/>
  <c r="AP417" i="2" s="1"/>
  <c r="BU339" i="2"/>
  <c r="AI416" i="2"/>
  <c r="CB416" i="2"/>
  <c r="AF416" i="2"/>
  <c r="CL416" i="2"/>
  <c r="CG387" i="2"/>
  <c r="CL417" i="2"/>
  <c r="CL281" i="2"/>
  <c r="CL296" i="2" s="1"/>
  <c r="CL326" i="2" s="1"/>
  <c r="CR416" i="2"/>
  <c r="CE387" i="2"/>
  <c r="DO310" i="2"/>
  <c r="DO388" i="2" s="1"/>
  <c r="CJ310" i="2"/>
  <c r="CJ403" i="2" s="1"/>
  <c r="U118" i="2"/>
  <c r="U178" i="2" s="1"/>
  <c r="V339" i="2"/>
  <c r="BR416" i="2"/>
  <c r="BA416" i="2"/>
  <c r="BW417" i="2"/>
  <c r="BJ266" i="2"/>
  <c r="BJ311" i="2" s="1"/>
  <c r="CR281" i="2"/>
  <c r="CR296" i="2" s="1"/>
  <c r="CR326" i="2" s="1"/>
  <c r="P25" i="2"/>
  <c r="R25" i="2" s="1"/>
  <c r="CW417" i="2"/>
  <c r="T266" i="2"/>
  <c r="T326" i="2" s="1"/>
  <c r="AA118" i="2"/>
  <c r="AA178" i="2" s="1"/>
  <c r="BA266" i="2"/>
  <c r="BA326" i="2" s="1"/>
  <c r="AK416" i="2"/>
  <c r="AY325" i="2"/>
  <c r="AY388" i="2" s="1"/>
  <c r="CG325" i="2"/>
  <c r="CG372" i="2" s="1"/>
  <c r="CI416" i="2"/>
  <c r="BH417" i="2"/>
  <c r="AB417" i="2"/>
  <c r="CC310" i="2"/>
  <c r="CC340" i="2" s="1"/>
  <c r="X431" i="2"/>
  <c r="G42" i="2" s="1"/>
  <c r="G44" i="1" s="1"/>
  <c r="G64" i="1" s="1"/>
  <c r="CM416" i="2"/>
  <c r="DK310" i="2"/>
  <c r="DK388" i="2" s="1"/>
  <c r="BP387" i="2"/>
  <c r="DC371" i="2"/>
  <c r="AS310" i="2"/>
  <c r="AS403" i="2" s="1"/>
  <c r="CK388" i="2"/>
  <c r="AB431" i="2"/>
  <c r="AB447" i="2" s="1"/>
  <c r="DF416" i="2"/>
  <c r="DJ416" i="2"/>
  <c r="CJ281" i="2"/>
  <c r="CJ296" i="2" s="1"/>
  <c r="CJ311" i="2" s="1"/>
  <c r="W354" i="2"/>
  <c r="F27" i="2" s="1"/>
  <c r="AJ416" i="2"/>
  <c r="DB387" i="2"/>
  <c r="AA354" i="2"/>
  <c r="J27" i="2" s="1"/>
  <c r="J25" i="1" s="1"/>
  <c r="BA387" i="2"/>
  <c r="BE416" i="2"/>
  <c r="DC416" i="2"/>
  <c r="CW416" i="2"/>
  <c r="CH417" i="2"/>
  <c r="BM325" i="2"/>
  <c r="BM340" i="2" s="1"/>
  <c r="CN266" i="2"/>
  <c r="CN326" i="2" s="1"/>
  <c r="V431" i="2"/>
  <c r="E42" i="2" s="1"/>
  <c r="AD325" i="2"/>
  <c r="AD388" i="2" s="1"/>
  <c r="AC431" i="2"/>
  <c r="L42" i="2" s="1"/>
  <c r="AO281" i="2"/>
  <c r="AO296" i="2" s="1"/>
  <c r="DM416" i="2"/>
  <c r="CT281" i="2"/>
  <c r="CT296" i="2" s="1"/>
  <c r="CT326" i="2" s="1"/>
  <c r="AD354" i="2"/>
  <c r="M27" i="2" s="1"/>
  <c r="AB354" i="2"/>
  <c r="K27" i="2" s="1"/>
  <c r="K25" i="1" s="1"/>
  <c r="AO416" i="2"/>
  <c r="CZ416" i="2"/>
  <c r="BI371" i="2"/>
  <c r="CF417" i="2"/>
  <c r="BS416" i="2"/>
  <c r="AI387" i="2"/>
  <c r="X281" i="2"/>
  <c r="X296" i="2" s="1"/>
  <c r="X311" i="2" s="1"/>
  <c r="V354" i="2"/>
  <c r="E27" i="2" s="1"/>
  <c r="E25" i="1" s="1"/>
  <c r="DP416" i="2"/>
  <c r="DC281" i="2"/>
  <c r="DC296" i="2" s="1"/>
  <c r="DC326" i="2" s="1"/>
  <c r="BF281" i="2"/>
  <c r="BF296" i="2" s="1"/>
  <c r="BF311" i="2" s="1"/>
  <c r="CG339" i="2"/>
  <c r="BF388" i="2"/>
  <c r="CT416" i="2"/>
  <c r="V371" i="2"/>
  <c r="Z417" i="2"/>
  <c r="AU339" i="2"/>
  <c r="CF266" i="2"/>
  <c r="CF311" i="2" s="1"/>
  <c r="AU281" i="2"/>
  <c r="AU296" i="2" s="1"/>
  <c r="AU311" i="2" s="1"/>
  <c r="E41" i="2"/>
  <c r="E43" i="1" s="1"/>
  <c r="BJ388" i="2"/>
  <c r="CM310" i="2"/>
  <c r="CM388" i="2" s="1"/>
  <c r="AY387" i="2"/>
  <c r="CX417" i="2"/>
  <c r="BI402" i="2"/>
  <c r="BS266" i="2"/>
  <c r="BS326" i="2" s="1"/>
  <c r="CB281" i="2"/>
  <c r="CB296" i="2" s="1"/>
  <c r="CB311" i="2" s="1"/>
  <c r="AQ281" i="2"/>
  <c r="AQ296" i="2" s="1"/>
  <c r="AQ311" i="2" s="1"/>
  <c r="DQ266" i="2"/>
  <c r="DQ326" i="2" s="1"/>
  <c r="BT281" i="2"/>
  <c r="BT296" i="2" s="1"/>
  <c r="BT311" i="2" s="1"/>
  <c r="AU416" i="2"/>
  <c r="BM281" i="2"/>
  <c r="BM296" i="2" s="1"/>
  <c r="BM311" i="2" s="1"/>
  <c r="BI325" i="2"/>
  <c r="BI403" i="2" s="1"/>
  <c r="DI266" i="2"/>
  <c r="DI311" i="2" s="1"/>
  <c r="CV371" i="2"/>
  <c r="AF325" i="2"/>
  <c r="AF340" i="2" s="1"/>
  <c r="BG416" i="2"/>
  <c r="BI339" i="2"/>
  <c r="AC354" i="2"/>
  <c r="L27" i="2" s="1"/>
  <c r="CG402" i="2"/>
  <c r="BW281" i="2"/>
  <c r="BW296" i="2" s="1"/>
  <c r="BW311" i="2" s="1"/>
  <c r="BQ266" i="2"/>
  <c r="BQ326" i="2" s="1"/>
  <c r="BU281" i="2"/>
  <c r="BU296" i="2" s="1"/>
  <c r="BU311" i="2" s="1"/>
  <c r="DR281" i="2"/>
  <c r="DR296" i="2" s="1"/>
  <c r="DR311" i="2" s="1"/>
  <c r="DM281" i="2"/>
  <c r="DM296" i="2" s="1"/>
  <c r="DM311" i="2" s="1"/>
  <c r="V325" i="2"/>
  <c r="V388" i="2" s="1"/>
  <c r="AU371" i="2"/>
  <c r="Y310" i="2"/>
  <c r="Y340" i="2" s="1"/>
  <c r="CY416" i="2"/>
  <c r="CU416" i="2"/>
  <c r="AS416" i="2"/>
  <c r="BB266" i="2"/>
  <c r="BB311" i="2" s="1"/>
  <c r="AE354" i="2"/>
  <c r="N27" i="2" s="1"/>
  <c r="N25" i="1" s="1"/>
  <c r="AU402" i="2"/>
  <c r="AT387" i="2"/>
  <c r="AX417" i="2"/>
  <c r="U431" i="2"/>
  <c r="U447" i="2" s="1"/>
  <c r="DN416" i="2"/>
  <c r="CS417" i="2"/>
  <c r="BR387" i="2"/>
  <c r="AB118" i="2"/>
  <c r="AB178" i="2" s="1"/>
  <c r="Z416" i="2"/>
  <c r="AE447" i="2"/>
  <c r="CQ388" i="2"/>
  <c r="CX416" i="2"/>
  <c r="BO387" i="2"/>
  <c r="DO281" i="2"/>
  <c r="DO296" i="2" s="1"/>
  <c r="DO326" i="2" s="1"/>
  <c r="BD388" i="2"/>
  <c r="DR388" i="2"/>
  <c r="DI387" i="2"/>
  <c r="DC402" i="2"/>
  <c r="BQ417" i="2"/>
  <c r="CV339" i="2"/>
  <c r="CR310" i="2"/>
  <c r="CR340" i="2" s="1"/>
  <c r="BU325" i="2"/>
  <c r="BU388" i="2" s="1"/>
  <c r="BT371" i="2"/>
  <c r="DA281" i="2"/>
  <c r="DA296" i="2" s="1"/>
  <c r="DA311" i="2" s="1"/>
  <c r="AM325" i="2"/>
  <c r="AM388" i="2" s="1"/>
  <c r="DC339" i="2"/>
  <c r="BT402" i="2"/>
  <c r="CC417" i="2"/>
  <c r="BX266" i="2"/>
  <c r="BX326" i="2" s="1"/>
  <c r="AN281" i="2"/>
  <c r="AN296" i="2" s="1"/>
  <c r="AN311" i="2" s="1"/>
  <c r="T354" i="2"/>
  <c r="C27" i="2" s="1"/>
  <c r="DR416" i="2"/>
  <c r="BT339" i="2"/>
  <c r="BU416" i="2"/>
  <c r="CS281" i="2"/>
  <c r="CS296" i="2" s="1"/>
  <c r="CS311" i="2" s="1"/>
  <c r="CV281" i="2"/>
  <c r="CV296" i="2" s="1"/>
  <c r="CV326" i="2" s="1"/>
  <c r="T416" i="2"/>
  <c r="CT325" i="2"/>
  <c r="CT388" i="2" s="1"/>
  <c r="DB371" i="2"/>
  <c r="AZ281" i="2"/>
  <c r="AZ296" i="2" s="1"/>
  <c r="AZ311" i="2" s="1"/>
  <c r="DL388" i="2"/>
  <c r="CC416" i="2"/>
  <c r="CF416" i="2"/>
  <c r="BV417" i="2"/>
  <c r="CR388" i="2"/>
  <c r="AL281" i="2"/>
  <c r="AL296" i="2" s="1"/>
  <c r="AL326" i="2" s="1"/>
  <c r="F64" i="1"/>
  <c r="Y118" i="2"/>
  <c r="Y178" i="2" s="1"/>
  <c r="BT325" i="2"/>
  <c r="BT388" i="2" s="1"/>
  <c r="DB402" i="2"/>
  <c r="BW416" i="2"/>
  <c r="U416" i="2"/>
  <c r="AR266" i="2"/>
  <c r="AR311" i="2" s="1"/>
  <c r="DA416" i="2"/>
  <c r="BN417" i="2"/>
  <c r="AF281" i="2"/>
  <c r="AF296" i="2" s="1"/>
  <c r="AF326" i="2" s="1"/>
  <c r="AS266" i="2"/>
  <c r="AS311" i="2" s="1"/>
  <c r="BN416" i="2"/>
  <c r="AJ417" i="2"/>
  <c r="Z354" i="2"/>
  <c r="I27" i="2" s="1"/>
  <c r="I25" i="1" s="1"/>
  <c r="AP416" i="2"/>
  <c r="BD387" i="2"/>
  <c r="AZ417" i="2"/>
  <c r="BM417" i="2"/>
  <c r="U387" i="2"/>
  <c r="BJ416" i="2"/>
  <c r="W118" i="2"/>
  <c r="W178" i="2" s="1"/>
  <c r="CC281" i="2"/>
  <c r="CC296" i="2" s="1"/>
  <c r="CC311" i="2" s="1"/>
  <c r="CV402" i="2"/>
  <c r="DB325" i="2"/>
  <c r="DB340" i="2" s="1"/>
  <c r="H27" i="2"/>
  <c r="H25" i="1" s="1"/>
  <c r="DR339" i="2"/>
  <c r="AF159" i="2" s="1"/>
  <c r="DR371" i="2"/>
  <c r="DR402" i="2"/>
  <c r="AS339" i="2"/>
  <c r="AD355" i="2" s="1"/>
  <c r="AS402" i="2"/>
  <c r="AS371" i="2"/>
  <c r="CQ223" i="2"/>
  <c r="CB223" i="2"/>
  <c r="DF223" i="2"/>
  <c r="T223" i="2"/>
  <c r="AI223" i="2"/>
  <c r="T208" i="2"/>
  <c r="AX223" i="2"/>
  <c r="BM223" i="2"/>
  <c r="AN339" i="2"/>
  <c r="AN371" i="2"/>
  <c r="AN402" i="2"/>
  <c r="U339" i="2"/>
  <c r="U402" i="2"/>
  <c r="U371" i="2"/>
  <c r="BA223" i="2"/>
  <c r="AL223" i="2"/>
  <c r="CT223" i="2"/>
  <c r="BP223" i="2"/>
  <c r="DI223" i="2"/>
  <c r="CE223" i="2"/>
  <c r="W208" i="2"/>
  <c r="W223" i="2"/>
  <c r="CK281" i="2"/>
  <c r="CK296" i="2" s="1"/>
  <c r="CK311" i="2" s="1"/>
  <c r="CE339" i="2"/>
  <c r="CE402" i="2"/>
  <c r="CE371" i="2"/>
  <c r="CY237" i="2"/>
  <c r="CY267" i="2" s="1"/>
  <c r="BU237" i="2"/>
  <c r="BU267" i="2" s="1"/>
  <c r="CJ237" i="2"/>
  <c r="CJ267" i="2" s="1"/>
  <c r="AQ237" i="2"/>
  <c r="AQ282" i="2" s="1"/>
  <c r="AQ297" i="2" s="1"/>
  <c r="BF237" i="2"/>
  <c r="BF282" i="2" s="1"/>
  <c r="BF297" i="2" s="1"/>
  <c r="AB237" i="2"/>
  <c r="AB267" i="2" s="1"/>
  <c r="DN237" i="2"/>
  <c r="DN282" i="2" s="1"/>
  <c r="DN297" i="2" s="1"/>
  <c r="AW388" i="2"/>
  <c r="BL372" i="2"/>
  <c r="CA372" i="2" s="1"/>
  <c r="CP372" i="2" s="1"/>
  <c r="DE372" i="2" s="1"/>
  <c r="DT372" i="2" s="1"/>
  <c r="EI372" i="2" s="1"/>
  <c r="BR266" i="2"/>
  <c r="BY281" i="2"/>
  <c r="BY296" i="2" s="1"/>
  <c r="BY311" i="2" s="1"/>
  <c r="CZ223" i="2"/>
  <c r="BV223" i="2"/>
  <c r="DO223" i="2"/>
  <c r="BG223" i="2"/>
  <c r="AR223" i="2"/>
  <c r="AC223" i="2"/>
  <c r="AC208" i="2"/>
  <c r="CK223" i="2"/>
  <c r="R21" i="1"/>
  <c r="BF387" i="2"/>
  <c r="CQ387" i="2"/>
  <c r="BE311" i="2"/>
  <c r="BE326" i="2"/>
  <c r="AQ223" i="2"/>
  <c r="DN223" i="2"/>
  <c r="CY223" i="2"/>
  <c r="BU223" i="2"/>
  <c r="AB223" i="2"/>
  <c r="CJ223" i="2"/>
  <c r="AB208" i="2"/>
  <c r="BF223" i="2"/>
  <c r="DN388" i="2"/>
  <c r="CX266" i="2"/>
  <c r="BW237" i="2"/>
  <c r="BW267" i="2" s="1"/>
  <c r="DP237" i="2"/>
  <c r="DP267" i="2" s="1"/>
  <c r="DA237" i="2"/>
  <c r="DA282" i="2" s="1"/>
  <c r="DA297" i="2" s="1"/>
  <c r="CL237" i="2"/>
  <c r="CL267" i="2" s="1"/>
  <c r="AD237" i="2"/>
  <c r="AD282" i="2" s="1"/>
  <c r="AD297" i="2" s="1"/>
  <c r="BH237" i="2"/>
  <c r="BH267" i="2" s="1"/>
  <c r="AS237" i="2"/>
  <c r="AS282" i="2" s="1"/>
  <c r="AS297" i="2" s="1"/>
  <c r="AE75" i="2"/>
  <c r="AT75" i="2" s="1"/>
  <c r="CM255" i="2"/>
  <c r="DB255" i="2"/>
  <c r="DQ255" i="2"/>
  <c r="AE255" i="2"/>
  <c r="BI255" i="2"/>
  <c r="AT255" i="2"/>
  <c r="BX255" i="2"/>
  <c r="S150" i="2"/>
  <c r="AJ135" i="2"/>
  <c r="X118" i="2"/>
  <c r="X178" i="2" s="1"/>
  <c r="DH417" i="2"/>
  <c r="BE388" i="2"/>
  <c r="CD281" i="2"/>
  <c r="CD296" i="2" s="1"/>
  <c r="CD311" i="2" s="1"/>
  <c r="DI237" i="2"/>
  <c r="DI282" i="2" s="1"/>
  <c r="DI297" i="2" s="1"/>
  <c r="CE237" i="2"/>
  <c r="CE282" i="2" s="1"/>
  <c r="CE297" i="2" s="1"/>
  <c r="CT237" i="2"/>
  <c r="CT282" i="2" s="1"/>
  <c r="CT297" i="2" s="1"/>
  <c r="W237" i="2"/>
  <c r="W267" i="2" s="1"/>
  <c r="BP237" i="2"/>
  <c r="BP267" i="2" s="1"/>
  <c r="BA237" i="2"/>
  <c r="BA267" i="2" s="1"/>
  <c r="AL237" i="2"/>
  <c r="AL267" i="2" s="1"/>
  <c r="BP266" i="2"/>
  <c r="BO339" i="2"/>
  <c r="BO402" i="2"/>
  <c r="BO371" i="2"/>
  <c r="BD266" i="2"/>
  <c r="BO281" i="2"/>
  <c r="BO296" i="2" s="1"/>
  <c r="BO311" i="2" s="1"/>
  <c r="CY281" i="2"/>
  <c r="CY296" i="2" s="1"/>
  <c r="CY311" i="2" s="1"/>
  <c r="DF387" i="2"/>
  <c r="Y89" i="2"/>
  <c r="Y149" i="2"/>
  <c r="Y194" i="2"/>
  <c r="Z118" i="2"/>
  <c r="Z178" i="2" s="1"/>
  <c r="CW266" i="2"/>
  <c r="AC387" i="2"/>
  <c r="DB266" i="2"/>
  <c r="AC281" i="2"/>
  <c r="AC296" i="2" s="1"/>
  <c r="AC311" i="2" s="1"/>
  <c r="BP339" i="2"/>
  <c r="BP371" i="2"/>
  <c r="BP402" i="2"/>
  <c r="W59" i="2"/>
  <c r="W104" i="2"/>
  <c r="W134" i="2"/>
  <c r="Y134" i="2"/>
  <c r="Y59" i="2"/>
  <c r="Y104" i="2"/>
  <c r="CM266" i="2"/>
  <c r="CU266" i="2"/>
  <c r="AI266" i="2"/>
  <c r="AW373" i="2"/>
  <c r="AH389" i="2"/>
  <c r="AH404" i="2" s="1"/>
  <c r="AH419" i="2" s="1"/>
  <c r="DC310" i="2"/>
  <c r="DC325" i="2"/>
  <c r="P42" i="1"/>
  <c r="R42" i="1" s="1"/>
  <c r="DF325" i="2"/>
  <c r="DF388" i="2" s="1"/>
  <c r="AA371" i="2"/>
  <c r="BW325" i="2"/>
  <c r="BW388" i="2" s="1"/>
  <c r="AJ310" i="2"/>
  <c r="W325" i="2"/>
  <c r="W388" i="2" s="1"/>
  <c r="X325" i="2"/>
  <c r="X388" i="2" s="1"/>
  <c r="DG325" i="2"/>
  <c r="DG388" i="2" s="1"/>
  <c r="DN371" i="2"/>
  <c r="BO325" i="2"/>
  <c r="BO388" i="2" s="1"/>
  <c r="BY371" i="2"/>
  <c r="T402" i="2"/>
  <c r="CH325" i="2"/>
  <c r="CH388" i="2" s="1"/>
  <c r="CI402" i="2"/>
  <c r="DM402" i="2"/>
  <c r="AO402" i="2"/>
  <c r="CY310" i="2"/>
  <c r="AN325" i="2"/>
  <c r="AN388" i="2" s="1"/>
  <c r="BA310" i="2"/>
  <c r="BA388" i="2" s="1"/>
  <c r="CQ339" i="2"/>
  <c r="CQ402" i="2"/>
  <c r="CQ371" i="2"/>
  <c r="DN340" i="2"/>
  <c r="AB160" i="2" s="1"/>
  <c r="DN403" i="2"/>
  <c r="DN372" i="2"/>
  <c r="AF75" i="2"/>
  <c r="AU75" i="2" s="1"/>
  <c r="AF255" i="2"/>
  <c r="DC255" i="2"/>
  <c r="BJ255" i="2"/>
  <c r="DR255" i="2"/>
  <c r="BY255" i="2"/>
  <c r="AU255" i="2"/>
  <c r="CN255" i="2"/>
  <c r="B32" i="1"/>
  <c r="B50" i="2"/>
  <c r="DR387" i="2"/>
  <c r="BE340" i="2"/>
  <c r="BE403" i="2"/>
  <c r="BE372" i="2"/>
  <c r="BG266" i="2"/>
  <c r="DF339" i="2"/>
  <c r="T159" i="2" s="1"/>
  <c r="DF371" i="2"/>
  <c r="DF402" i="2"/>
  <c r="AF89" i="2"/>
  <c r="AF194" i="2"/>
  <c r="AC339" i="2"/>
  <c r="AC402" i="2"/>
  <c r="AC371" i="2"/>
  <c r="CB339" i="2"/>
  <c r="CB402" i="2"/>
  <c r="CB371" i="2"/>
  <c r="CE281" i="2"/>
  <c r="CE296" i="2" s="1"/>
  <c r="CE326" i="2" s="1"/>
  <c r="X59" i="2"/>
  <c r="X134" i="2"/>
  <c r="X104" i="2"/>
  <c r="AA134" i="2"/>
  <c r="AA59" i="2"/>
  <c r="AA104" i="2"/>
  <c r="DL281" i="2"/>
  <c r="DL296" i="2" s="1"/>
  <c r="DL311" i="2" s="1"/>
  <c r="CL372" i="2"/>
  <c r="BV281" i="2"/>
  <c r="BV296" i="2" s="1"/>
  <c r="BV311" i="2" s="1"/>
  <c r="B51" i="1"/>
  <c r="BO28" i="1"/>
  <c r="BN310" i="2"/>
  <c r="BN325" i="2"/>
  <c r="CA222" i="2"/>
  <c r="BL222" i="2"/>
  <c r="AW237" i="2"/>
  <c r="AW252" i="2" s="1"/>
  <c r="AW267" i="2" s="1"/>
  <c r="AW282" i="2" s="1"/>
  <c r="AW297" i="2" s="1"/>
  <c r="AW312" i="2" s="1"/>
  <c r="AW327" i="2" s="1"/>
  <c r="AW342" i="2" s="1"/>
  <c r="P40" i="2"/>
  <c r="AA339" i="2"/>
  <c r="DH325" i="2"/>
  <c r="DH388" i="2" s="1"/>
  <c r="CR372" i="2"/>
  <c r="AE402" i="2"/>
  <c r="DN402" i="2"/>
  <c r="BY339" i="2"/>
  <c r="T371" i="2"/>
  <c r="CI339" i="2"/>
  <c r="DM371" i="2"/>
  <c r="AO339" i="2"/>
  <c r="DI325" i="2"/>
  <c r="DI388" i="2" s="1"/>
  <c r="CB387" i="2"/>
  <c r="BF339" i="2"/>
  <c r="BF402" i="2"/>
  <c r="BF371" i="2"/>
  <c r="AB75" i="2"/>
  <c r="AQ75" i="2" s="1"/>
  <c r="BU255" i="2"/>
  <c r="BF255" i="2"/>
  <c r="DN255" i="2"/>
  <c r="AB255" i="2"/>
  <c r="AQ255" i="2"/>
  <c r="CJ255" i="2"/>
  <c r="CY255" i="2"/>
  <c r="AP310" i="2"/>
  <c r="AP325" i="2"/>
  <c r="DP310" i="2"/>
  <c r="DP325" i="2"/>
  <c r="N23" i="1"/>
  <c r="AC104" i="2"/>
  <c r="AC59" i="2"/>
  <c r="AC134" i="2"/>
  <c r="X89" i="2"/>
  <c r="X194" i="2"/>
  <c r="X149" i="2"/>
  <c r="T118" i="2"/>
  <c r="T178" i="2" s="1"/>
  <c r="E26" i="2"/>
  <c r="Z281" i="2"/>
  <c r="Z296" i="2" s="1"/>
  <c r="Z326" i="2" s="1"/>
  <c r="BC281" i="2"/>
  <c r="BC296" i="2" s="1"/>
  <c r="BC326" i="2" s="1"/>
  <c r="BT223" i="2"/>
  <c r="CI223" i="2"/>
  <c r="AA223" i="2"/>
  <c r="DM223" i="2"/>
  <c r="AA208" i="2"/>
  <c r="BE223" i="2"/>
  <c r="CX223" i="2"/>
  <c r="AP223" i="2"/>
  <c r="BS223" i="2"/>
  <c r="DL223" i="2"/>
  <c r="CW223" i="2"/>
  <c r="CH223" i="2"/>
  <c r="BD223" i="2"/>
  <c r="Z223" i="2"/>
  <c r="AO223" i="2"/>
  <c r="Z208" i="2"/>
  <c r="B91" i="1"/>
  <c r="B111" i="1" s="1"/>
  <c r="B70" i="1"/>
  <c r="AD50" i="1"/>
  <c r="AD70" i="1" s="1"/>
  <c r="AJ223" i="2"/>
  <c r="DG223" i="2"/>
  <c r="CC223" i="2"/>
  <c r="AY223" i="2"/>
  <c r="CR223" i="2"/>
  <c r="U208" i="2"/>
  <c r="BN223" i="2"/>
  <c r="U223" i="2"/>
  <c r="S238" i="2"/>
  <c r="S253" i="2" s="1"/>
  <c r="S268" i="2" s="1"/>
  <c r="S283" i="2" s="1"/>
  <c r="S298" i="2" s="1"/>
  <c r="S313" i="2" s="1"/>
  <c r="S328" i="2" s="1"/>
  <c r="S343" i="2" s="1"/>
  <c r="S359" i="2" s="1"/>
  <c r="S375" i="2" s="1"/>
  <c r="AW223" i="2"/>
  <c r="AH223" i="2"/>
  <c r="AH238" i="2" s="1"/>
  <c r="AH253" i="2" s="1"/>
  <c r="AH268" i="2" s="1"/>
  <c r="AH283" i="2" s="1"/>
  <c r="AH298" i="2" s="1"/>
  <c r="AH313" i="2" s="1"/>
  <c r="AH328" i="2" s="1"/>
  <c r="AH343" i="2" s="1"/>
  <c r="AB325" i="2"/>
  <c r="AB388" i="2" s="1"/>
  <c r="AE371" i="2"/>
  <c r="AC325" i="2"/>
  <c r="AC388" i="2" s="1"/>
  <c r="DN339" i="2"/>
  <c r="AB159" i="2" s="1"/>
  <c r="AF371" i="2"/>
  <c r="T339" i="2"/>
  <c r="BQ325" i="2"/>
  <c r="BQ388" i="2" s="1"/>
  <c r="BX402" i="2"/>
  <c r="DM339" i="2"/>
  <c r="AA159" i="2" s="1"/>
  <c r="CU402" i="2"/>
  <c r="BL401" i="2"/>
  <c r="BL416" i="2" s="1"/>
  <c r="AW416" i="2"/>
  <c r="AP311" i="2"/>
  <c r="AP326" i="2"/>
  <c r="CP386" i="2"/>
  <c r="CA401" i="2"/>
  <c r="CA416" i="2" s="1"/>
  <c r="AS387" i="2"/>
  <c r="Z89" i="2"/>
  <c r="Z194" i="2"/>
  <c r="Z149" i="2"/>
  <c r="DP223" i="2"/>
  <c r="CL223" i="2"/>
  <c r="AD208" i="2"/>
  <c r="BH223" i="2"/>
  <c r="AD223" i="2"/>
  <c r="AS223" i="2"/>
  <c r="BW223" i="2"/>
  <c r="DA223" i="2"/>
  <c r="AO311" i="2"/>
  <c r="AO326" i="2"/>
  <c r="AG148" i="2"/>
  <c r="BG340" i="2"/>
  <c r="AY339" i="2"/>
  <c r="AY371" i="2"/>
  <c r="AY402" i="2"/>
  <c r="DB416" i="2"/>
  <c r="AU223" i="2"/>
  <c r="DR223" i="2"/>
  <c r="CN223" i="2"/>
  <c r="AF223" i="2"/>
  <c r="BY223" i="2"/>
  <c r="BJ223" i="2"/>
  <c r="DC223" i="2"/>
  <c r="AF208" i="2"/>
  <c r="BH326" i="2"/>
  <c r="H26" i="2"/>
  <c r="AN387" i="2"/>
  <c r="Z75" i="2"/>
  <c r="AO75" i="2" s="1"/>
  <c r="CH255" i="2"/>
  <c r="CW255" i="2"/>
  <c r="BS255" i="2"/>
  <c r="BD255" i="2"/>
  <c r="AO255" i="2"/>
  <c r="Z255" i="2"/>
  <c r="DL255" i="2"/>
  <c r="W45" i="2"/>
  <c r="AB45" i="2"/>
  <c r="AF45" i="2"/>
  <c r="U45" i="2"/>
  <c r="AD45" i="2"/>
  <c r="AA45" i="2"/>
  <c r="Z45" i="2"/>
  <c r="X45" i="2"/>
  <c r="T45" i="2"/>
  <c r="AE45" i="2"/>
  <c r="AC45" i="2"/>
  <c r="Y45" i="2"/>
  <c r="V45" i="2"/>
  <c r="AE223" i="2"/>
  <c r="BI223" i="2"/>
  <c r="DB223" i="2"/>
  <c r="AT223" i="2"/>
  <c r="DQ223" i="2"/>
  <c r="CM223" i="2"/>
  <c r="BX223" i="2"/>
  <c r="AE208" i="2"/>
  <c r="AI237" i="2"/>
  <c r="AI267" i="2" s="1"/>
  <c r="BM237" i="2"/>
  <c r="BM282" i="2" s="1"/>
  <c r="BM297" i="2" s="1"/>
  <c r="T237" i="2"/>
  <c r="T282" i="2" s="1"/>
  <c r="T297" i="2" s="1"/>
  <c r="AX237" i="2"/>
  <c r="AX267" i="2" s="1"/>
  <c r="CQ237" i="2"/>
  <c r="CQ267" i="2" s="1"/>
  <c r="CB237" i="2"/>
  <c r="CB267" i="2" s="1"/>
  <c r="DF237" i="2"/>
  <c r="DF267" i="2" s="1"/>
  <c r="AR237" i="2"/>
  <c r="AR267" i="2" s="1"/>
  <c r="BV237" i="2"/>
  <c r="BV282" i="2" s="1"/>
  <c r="BV297" i="2" s="1"/>
  <c r="CZ237" i="2"/>
  <c r="CZ267" i="2" s="1"/>
  <c r="CK237" i="2"/>
  <c r="CK282" i="2" s="1"/>
  <c r="CK297" i="2" s="1"/>
  <c r="DO237" i="2"/>
  <c r="DO282" i="2" s="1"/>
  <c r="DO297" i="2" s="1"/>
  <c r="AC237" i="2"/>
  <c r="AC282" i="2" s="1"/>
  <c r="AC297" i="2" s="1"/>
  <c r="BG237" i="2"/>
  <c r="BG282" i="2" s="1"/>
  <c r="BG297" i="2" s="1"/>
  <c r="Y431" i="2"/>
  <c r="Y387" i="2"/>
  <c r="AF118" i="2"/>
  <c r="BR340" i="2"/>
  <c r="AT340" i="2"/>
  <c r="AT403" i="2"/>
  <c r="AT372" i="2"/>
  <c r="V340" i="2"/>
  <c r="V372" i="2"/>
  <c r="DQ387" i="2"/>
  <c r="AM387" i="2"/>
  <c r="AF104" i="2"/>
  <c r="AF59" i="2"/>
  <c r="AM74" i="2"/>
  <c r="DI339" i="2"/>
  <c r="W159" i="2" s="1"/>
  <c r="DI371" i="2"/>
  <c r="DI402" i="2"/>
  <c r="AG133" i="2"/>
  <c r="CS403" i="2"/>
  <c r="Y237" i="2"/>
  <c r="Y267" i="2" s="1"/>
  <c r="BR237" i="2"/>
  <c r="BR282" i="2" s="1"/>
  <c r="BR297" i="2" s="1"/>
  <c r="AN237" i="2"/>
  <c r="AN267" i="2" s="1"/>
  <c r="DK237" i="2"/>
  <c r="DK267" i="2" s="1"/>
  <c r="CV237" i="2"/>
  <c r="CV282" i="2" s="1"/>
  <c r="CV297" i="2" s="1"/>
  <c r="CG237" i="2"/>
  <c r="CG267" i="2" s="1"/>
  <c r="BC237" i="2"/>
  <c r="BC267" i="2" s="1"/>
  <c r="DO340" i="2"/>
  <c r="AC160" i="2" s="1"/>
  <c r="DO403" i="2"/>
  <c r="BJ340" i="2"/>
  <c r="BJ372" i="2"/>
  <c r="AB281" i="2"/>
  <c r="AB296" i="2" s="1"/>
  <c r="AB326" i="2" s="1"/>
  <c r="AH374" i="2"/>
  <c r="S390" i="2"/>
  <c r="S405" i="2" s="1"/>
  <c r="S420" i="2" s="1"/>
  <c r="S436" i="2" s="1"/>
  <c r="S452" i="2" s="1"/>
  <c r="V223" i="2"/>
  <c r="AK223" i="2"/>
  <c r="AZ223" i="2"/>
  <c r="DH223" i="2"/>
  <c r="BO223" i="2"/>
  <c r="CD223" i="2"/>
  <c r="CS223" i="2"/>
  <c r="V208" i="2"/>
  <c r="CZ402" i="2"/>
  <c r="DO402" i="2"/>
  <c r="AE339" i="2"/>
  <c r="AU325" i="2"/>
  <c r="AU388" i="2" s="1"/>
  <c r="BH325" i="2"/>
  <c r="BH388" i="2" s="1"/>
  <c r="AF402" i="2"/>
  <c r="CD371" i="2"/>
  <c r="BX371" i="2"/>
  <c r="CW325" i="2"/>
  <c r="CW388" i="2" s="1"/>
  <c r="C42" i="2"/>
  <c r="CU371" i="2"/>
  <c r="BN311" i="2"/>
  <c r="BN326" i="2"/>
  <c r="DA267" i="2"/>
  <c r="I23" i="1"/>
  <c r="Z340" i="2"/>
  <c r="Z403" i="2"/>
  <c r="Z372" i="2"/>
  <c r="BB340" i="2"/>
  <c r="BB403" i="2"/>
  <c r="BB372" i="2"/>
  <c r="BD237" i="2"/>
  <c r="BD267" i="2" s="1"/>
  <c r="CW237" i="2"/>
  <c r="CW282" i="2" s="1"/>
  <c r="CW297" i="2" s="1"/>
  <c r="CH237" i="2"/>
  <c r="CH282" i="2" s="1"/>
  <c r="CH297" i="2" s="1"/>
  <c r="Z237" i="2"/>
  <c r="Z267" i="2" s="1"/>
  <c r="AO237" i="2"/>
  <c r="AO282" i="2" s="1"/>
  <c r="AO297" i="2" s="1"/>
  <c r="BS237" i="2"/>
  <c r="BS282" i="2" s="1"/>
  <c r="BS297" i="2" s="1"/>
  <c r="DL237" i="2"/>
  <c r="DL267" i="2" s="1"/>
  <c r="Y339" i="2"/>
  <c r="Y371" i="2"/>
  <c r="Y402" i="2"/>
  <c r="Y281" i="2"/>
  <c r="Y296" i="2" s="1"/>
  <c r="Y311" i="2" s="1"/>
  <c r="AL340" i="2"/>
  <c r="AL372" i="2"/>
  <c r="AL403" i="2"/>
  <c r="DQ339" i="2"/>
  <c r="AE159" i="2" s="1"/>
  <c r="DQ371" i="2"/>
  <c r="DQ402" i="2"/>
  <c r="AM339" i="2"/>
  <c r="AM402" i="2"/>
  <c r="AM371" i="2"/>
  <c r="AB134" i="2"/>
  <c r="AB104" i="2"/>
  <c r="AB59" i="2"/>
  <c r="AA237" i="2"/>
  <c r="AA282" i="2" s="1"/>
  <c r="AA297" i="2" s="1"/>
  <c r="BE237" i="2"/>
  <c r="BE267" i="2" s="1"/>
  <c r="DM237" i="2"/>
  <c r="DM267" i="2" s="1"/>
  <c r="BT237" i="2"/>
  <c r="BT267" i="2" s="1"/>
  <c r="AP237" i="2"/>
  <c r="AP267" i="2" s="1"/>
  <c r="CX237" i="2"/>
  <c r="CX267" i="2" s="1"/>
  <c r="CI237" i="2"/>
  <c r="CI267" i="2" s="1"/>
  <c r="E63" i="1"/>
  <c r="CZ281" i="2"/>
  <c r="CZ296" i="2" s="1"/>
  <c r="CZ311" i="2" s="1"/>
  <c r="W266" i="2"/>
  <c r="AJ281" i="2"/>
  <c r="AJ296" i="2" s="1"/>
  <c r="AJ311" i="2" s="1"/>
  <c r="AT281" i="2"/>
  <c r="AT296" i="2" s="1"/>
  <c r="AT311" i="2" s="1"/>
  <c r="AE310" i="2"/>
  <c r="AE325" i="2"/>
  <c r="T432" i="2"/>
  <c r="X416" i="2"/>
  <c r="AK266" i="2"/>
  <c r="X371" i="2"/>
  <c r="CZ371" i="2"/>
  <c r="DO371" i="2"/>
  <c r="AF431" i="2"/>
  <c r="AQ402" i="2"/>
  <c r="AF339" i="2"/>
  <c r="CD402" i="2"/>
  <c r="BX339" i="2"/>
  <c r="CZ325" i="2"/>
  <c r="CZ388" i="2" s="1"/>
  <c r="BC402" i="2"/>
  <c r="CD325" i="2"/>
  <c r="CD388" i="2" s="1"/>
  <c r="CU339" i="2"/>
  <c r="BC310" i="2"/>
  <c r="BC325" i="2"/>
  <c r="BA339" i="2"/>
  <c r="BA402" i="2"/>
  <c r="BA371" i="2"/>
  <c r="U89" i="2"/>
  <c r="U149" i="2"/>
  <c r="U194" i="2"/>
  <c r="AY311" i="2"/>
  <c r="AY326" i="2"/>
  <c r="AU74" i="2"/>
  <c r="DK372" i="2"/>
  <c r="AE118" i="2"/>
  <c r="DR340" i="2"/>
  <c r="AF160" i="2" s="1"/>
  <c r="DR372" i="2"/>
  <c r="DR403" i="2"/>
  <c r="BX340" i="2"/>
  <c r="BX403" i="2"/>
  <c r="BX372" i="2"/>
  <c r="AE104" i="2"/>
  <c r="AE59" i="2"/>
  <c r="AE134" i="2"/>
  <c r="Z104" i="2"/>
  <c r="Z59" i="2"/>
  <c r="Z134" i="2"/>
  <c r="CU310" i="2"/>
  <c r="CU325" i="2"/>
  <c r="DJ340" i="2"/>
  <c r="X160" i="2" s="1"/>
  <c r="DJ403" i="2"/>
  <c r="DJ372" i="2"/>
  <c r="DA417" i="2"/>
  <c r="BJ417" i="2"/>
  <c r="CK340" i="2"/>
  <c r="CK372" i="2"/>
  <c r="CK403" i="2"/>
  <c r="X402" i="2"/>
  <c r="BY325" i="2"/>
  <c r="BY388" i="2" s="1"/>
  <c r="U325" i="2"/>
  <c r="U388" i="2" s="1"/>
  <c r="CE325" i="2"/>
  <c r="CE388" i="2" s="1"/>
  <c r="CZ339" i="2"/>
  <c r="DO339" i="2"/>
  <c r="AC159" i="2" s="1"/>
  <c r="W402" i="2"/>
  <c r="AQ371" i="2"/>
  <c r="AX325" i="2"/>
  <c r="AX388" i="2" s="1"/>
  <c r="DA325" i="2"/>
  <c r="DA388" i="2" s="1"/>
  <c r="CD339" i="2"/>
  <c r="CM402" i="2"/>
  <c r="DQ325" i="2"/>
  <c r="DQ388" i="2" s="1"/>
  <c r="AR325" i="2"/>
  <c r="AR388" i="2" s="1"/>
  <c r="BS325" i="2"/>
  <c r="BS388" i="2" s="1"/>
  <c r="BC371" i="2"/>
  <c r="CN340" i="2"/>
  <c r="CN372" i="2"/>
  <c r="CN403" i="2"/>
  <c r="BQ223" i="2"/>
  <c r="X223" i="2"/>
  <c r="AM223" i="2"/>
  <c r="CF223" i="2"/>
  <c r="CU223" i="2"/>
  <c r="DJ223" i="2"/>
  <c r="X208" i="2"/>
  <c r="BB223" i="2"/>
  <c r="DQ237" i="2"/>
  <c r="DQ282" i="2" s="1"/>
  <c r="DQ297" i="2" s="1"/>
  <c r="CM237" i="2"/>
  <c r="CM267" i="2" s="1"/>
  <c r="BI237" i="2"/>
  <c r="BI267" i="2" s="1"/>
  <c r="AT237" i="2"/>
  <c r="AT267" i="2" s="1"/>
  <c r="DB237" i="2"/>
  <c r="DB267" i="2" s="1"/>
  <c r="AE237" i="2"/>
  <c r="AE267" i="2" s="1"/>
  <c r="BX237" i="2"/>
  <c r="BX267" i="2" s="1"/>
  <c r="AE89" i="2"/>
  <c r="AE194" i="2"/>
  <c r="AE149" i="2"/>
  <c r="U354" i="2"/>
  <c r="AA431" i="2"/>
  <c r="AA75" i="2"/>
  <c r="AP75" i="2" s="1"/>
  <c r="AA255" i="2"/>
  <c r="BT255" i="2"/>
  <c r="AP255" i="2"/>
  <c r="CI255" i="2"/>
  <c r="CX255" i="2"/>
  <c r="DM255" i="2"/>
  <c r="BE255" i="2"/>
  <c r="CA236" i="2"/>
  <c r="CA251" i="2" s="1"/>
  <c r="CA266" i="2" s="1"/>
  <c r="CA281" i="2" s="1"/>
  <c r="CA296" i="2" s="1"/>
  <c r="CA311" i="2" s="1"/>
  <c r="CA326" i="2" s="1"/>
  <c r="CA341" i="2" s="1"/>
  <c r="DE221" i="2"/>
  <c r="DE236" i="2" s="1"/>
  <c r="DE251" i="2" s="1"/>
  <c r="DE266" i="2" s="1"/>
  <c r="DE281" i="2" s="1"/>
  <c r="DE296" i="2" s="1"/>
  <c r="DE311" i="2" s="1"/>
  <c r="DE326" i="2" s="1"/>
  <c r="DE341" i="2" s="1"/>
  <c r="BD339" i="2"/>
  <c r="BD402" i="2"/>
  <c r="BD371" i="2"/>
  <c r="DP311" i="2"/>
  <c r="DP326" i="2"/>
  <c r="T372" i="2"/>
  <c r="AA89" i="2"/>
  <c r="AA194" i="2"/>
  <c r="AA149" i="2"/>
  <c r="V281" i="2"/>
  <c r="V296" i="2" s="1"/>
  <c r="V311" i="2" s="1"/>
  <c r="X75" i="2"/>
  <c r="AM75" i="2" s="1"/>
  <c r="BB255" i="2"/>
  <c r="DJ255" i="2"/>
  <c r="BQ255" i="2"/>
  <c r="X255" i="2"/>
  <c r="AM255" i="2"/>
  <c r="CF255" i="2"/>
  <c r="CU255" i="2"/>
  <c r="AD89" i="2"/>
  <c r="AD149" i="2"/>
  <c r="AD194" i="2"/>
  <c r="DF311" i="2"/>
  <c r="DF326" i="2"/>
  <c r="BF340" i="2"/>
  <c r="BF403" i="2"/>
  <c r="BF372" i="2"/>
  <c r="AC89" i="2"/>
  <c r="AC194" i="2"/>
  <c r="AC149" i="2"/>
  <c r="CQ281" i="2"/>
  <c r="CQ296" i="2" s="1"/>
  <c r="CQ311" i="2" s="1"/>
  <c r="AC118" i="2"/>
  <c r="AC178" i="2" s="1"/>
  <c r="DG281" i="2"/>
  <c r="DG296" i="2" s="1"/>
  <c r="DG311" i="2" s="1"/>
  <c r="E62" i="1"/>
  <c r="BI266" i="2"/>
  <c r="AD75" i="2"/>
  <c r="AS75" i="2" s="1"/>
  <c r="BW255" i="2"/>
  <c r="DA255" i="2"/>
  <c r="AS255" i="2"/>
  <c r="CL255" i="2"/>
  <c r="AD255" i="2"/>
  <c r="BH255" i="2"/>
  <c r="DP255" i="2"/>
  <c r="W75" i="2"/>
  <c r="AL75" i="2" s="1"/>
  <c r="CT255" i="2"/>
  <c r="W255" i="2"/>
  <c r="BP255" i="2"/>
  <c r="AL255" i="2"/>
  <c r="CE255" i="2"/>
  <c r="BA255" i="2"/>
  <c r="DI255" i="2"/>
  <c r="CX310" i="2"/>
  <c r="CX325" i="2"/>
  <c r="DE385" i="2"/>
  <c r="CP400" i="2"/>
  <c r="CP415" i="2" s="1"/>
  <c r="DC237" i="2"/>
  <c r="DC267" i="2" s="1"/>
  <c r="BY237" i="2"/>
  <c r="BY267" i="2" s="1"/>
  <c r="BJ237" i="2"/>
  <c r="BJ267" i="2" s="1"/>
  <c r="AF237" i="2"/>
  <c r="AF267" i="2" s="1"/>
  <c r="AU237" i="2"/>
  <c r="AU267" i="2" s="1"/>
  <c r="CN237" i="2"/>
  <c r="CN282" i="2" s="1"/>
  <c r="CN297" i="2" s="1"/>
  <c r="DR237" i="2"/>
  <c r="DR282" i="2" s="1"/>
  <c r="DR297" i="2" s="1"/>
  <c r="BV310" i="2"/>
  <c r="BV325" i="2"/>
  <c r="W89" i="2"/>
  <c r="W194" i="2"/>
  <c r="W149" i="2"/>
  <c r="AI339" i="2"/>
  <c r="AI402" i="2"/>
  <c r="AI371" i="2"/>
  <c r="BD340" i="2"/>
  <c r="BD372" i="2"/>
  <c r="BD403" i="2"/>
  <c r="U281" i="2"/>
  <c r="U296" i="2" s="1"/>
  <c r="U311" i="2" s="1"/>
  <c r="DJ281" i="2"/>
  <c r="DJ296" i="2" s="1"/>
  <c r="DJ311" i="2" s="1"/>
  <c r="AE281" i="2"/>
  <c r="AE296" i="2" s="1"/>
  <c r="AE311" i="2" s="1"/>
  <c r="AT339" i="2"/>
  <c r="AT371" i="2"/>
  <c r="AT402" i="2"/>
  <c r="T104" i="2"/>
  <c r="T59" i="2"/>
  <c r="T134" i="2"/>
  <c r="U134" i="2"/>
  <c r="U104" i="2"/>
  <c r="U59" i="2"/>
  <c r="AY372" i="2"/>
  <c r="V89" i="2"/>
  <c r="V149" i="2"/>
  <c r="V194" i="2"/>
  <c r="AG353" i="2"/>
  <c r="Q353" i="2" s="1"/>
  <c r="C26" i="2"/>
  <c r="DK281" i="2"/>
  <c r="DK296" i="2" s="1"/>
  <c r="DK311" i="2" s="1"/>
  <c r="DP417" i="2"/>
  <c r="CH266" i="2"/>
  <c r="AM281" i="2"/>
  <c r="AM296" i="2" s="1"/>
  <c r="AM311" i="2" s="1"/>
  <c r="CT387" i="2"/>
  <c r="DH266" i="2"/>
  <c r="DN281" i="2"/>
  <c r="DN296" i="2" s="1"/>
  <c r="DN311" i="2" s="1"/>
  <c r="CI281" i="2"/>
  <c r="CI296" i="2" s="1"/>
  <c r="CI311" i="2" s="1"/>
  <c r="X339" i="2"/>
  <c r="CV325" i="2"/>
  <c r="CV388" i="2" s="1"/>
  <c r="CJ388" i="2"/>
  <c r="W371" i="2"/>
  <c r="AQ339" i="2"/>
  <c r="CI403" i="2"/>
  <c r="CI372" i="2"/>
  <c r="AO325" i="2"/>
  <c r="AO388" i="2" s="1"/>
  <c r="CM371" i="2"/>
  <c r="BC339" i="2"/>
  <c r="DM325" i="2"/>
  <c r="DM388" i="2" s="1"/>
  <c r="CD237" i="2"/>
  <c r="CD267" i="2" s="1"/>
  <c r="BO237" i="2"/>
  <c r="BO267" i="2" s="1"/>
  <c r="CS237" i="2"/>
  <c r="CS267" i="2" s="1"/>
  <c r="AZ237" i="2"/>
  <c r="AZ282" i="2" s="1"/>
  <c r="AZ297" i="2" s="1"/>
  <c r="AK237" i="2"/>
  <c r="AK282" i="2" s="1"/>
  <c r="AK297" i="2" s="1"/>
  <c r="V237" i="2"/>
  <c r="V267" i="2" s="1"/>
  <c r="DH237" i="2"/>
  <c r="DH267" i="2" s="1"/>
  <c r="U75" i="2"/>
  <c r="U255" i="2"/>
  <c r="CR255" i="2"/>
  <c r="BN255" i="2"/>
  <c r="AJ255" i="2"/>
  <c r="AY255" i="2"/>
  <c r="CC255" i="2"/>
  <c r="DG255" i="2"/>
  <c r="AB282" i="2"/>
  <c r="AB297" i="2" s="1"/>
  <c r="BJ326" i="2"/>
  <c r="AC75" i="2"/>
  <c r="AR75" i="2" s="1"/>
  <c r="BG255" i="2"/>
  <c r="DO255" i="2"/>
  <c r="CK255" i="2"/>
  <c r="AC255" i="2"/>
  <c r="AR255" i="2"/>
  <c r="BV255" i="2"/>
  <c r="CZ255" i="2"/>
  <c r="AB89" i="2"/>
  <c r="AB149" i="2"/>
  <c r="AB194" i="2"/>
  <c r="DT384" i="2"/>
  <c r="DE399" i="2"/>
  <c r="DE414" i="2" s="1"/>
  <c r="CG311" i="2"/>
  <c r="CG326" i="2"/>
  <c r="V75" i="2"/>
  <c r="CS255" i="2"/>
  <c r="AK255" i="2"/>
  <c r="AZ255" i="2"/>
  <c r="CD255" i="2"/>
  <c r="V255" i="2"/>
  <c r="DH255" i="2"/>
  <c r="BO255" i="2"/>
  <c r="CQ340" i="2"/>
  <c r="CQ372" i="2"/>
  <c r="CQ403" i="2"/>
  <c r="BL387" i="2"/>
  <c r="CA387" i="2" s="1"/>
  <c r="AW402" i="2"/>
  <c r="AD118" i="2"/>
  <c r="AD178" i="2" s="1"/>
  <c r="CP221" i="2"/>
  <c r="CP236" i="2" s="1"/>
  <c r="CP251" i="2" s="1"/>
  <c r="CP266" i="2" s="1"/>
  <c r="CP281" i="2" s="1"/>
  <c r="CP296" i="2" s="1"/>
  <c r="CP311" i="2" s="1"/>
  <c r="CP326" i="2" s="1"/>
  <c r="CP341" i="2" s="1"/>
  <c r="BL236" i="2"/>
  <c r="BL251" i="2" s="1"/>
  <c r="BL266" i="2" s="1"/>
  <c r="BL281" i="2" s="1"/>
  <c r="BL296" i="2" s="1"/>
  <c r="BL311" i="2" s="1"/>
  <c r="BL326" i="2" s="1"/>
  <c r="BL341" i="2" s="1"/>
  <c r="DL340" i="2"/>
  <c r="Z160" i="2" s="1"/>
  <c r="DL403" i="2"/>
  <c r="DL372" i="2"/>
  <c r="BR223" i="2"/>
  <c r="AN223" i="2"/>
  <c r="BC223" i="2"/>
  <c r="DK223" i="2"/>
  <c r="Y223" i="2"/>
  <c r="Y208" i="2"/>
  <c r="CG223" i="2"/>
  <c r="CV223" i="2"/>
  <c r="DT398" i="2"/>
  <c r="DT413" i="2" s="1"/>
  <c r="EI383" i="2"/>
  <c r="EI398" i="2" s="1"/>
  <c r="EI413" i="2" s="1"/>
  <c r="BR339" i="2"/>
  <c r="BR371" i="2"/>
  <c r="BR402" i="2"/>
  <c r="AF354" i="2"/>
  <c r="AA310" i="2"/>
  <c r="AA325" i="2"/>
  <c r="Y75" i="2"/>
  <c r="AN75" i="2" s="1"/>
  <c r="DK255" i="2"/>
  <c r="Y255" i="2"/>
  <c r="CG255" i="2"/>
  <c r="CV255" i="2"/>
  <c r="BR255" i="2"/>
  <c r="BC255" i="2"/>
  <c r="AN255" i="2"/>
  <c r="T75" i="2"/>
  <c r="AI75" i="2" s="1"/>
  <c r="DF255" i="2"/>
  <c r="CQ255" i="2"/>
  <c r="AX255" i="2"/>
  <c r="T255" i="2"/>
  <c r="CB255" i="2"/>
  <c r="AI255" i="2"/>
  <c r="BM255" i="2"/>
  <c r="DM326" i="2"/>
  <c r="AD326" i="2"/>
  <c r="BP282" i="2"/>
  <c r="BP297" i="2" s="1"/>
  <c r="X354" i="2"/>
  <c r="K26" i="2"/>
  <c r="V134" i="2"/>
  <c r="V104" i="2"/>
  <c r="V59" i="2"/>
  <c r="AD104" i="2"/>
  <c r="AD134" i="2"/>
  <c r="AD59" i="2"/>
  <c r="BI416" i="2"/>
  <c r="CR417" i="2"/>
  <c r="BP403" i="2"/>
  <c r="T89" i="2"/>
  <c r="T194" i="2"/>
  <c r="T149" i="2"/>
  <c r="AK339" i="2"/>
  <c r="AK371" i="2"/>
  <c r="AK402" i="2"/>
  <c r="S164" i="2"/>
  <c r="S179" i="2" s="1"/>
  <c r="S194" i="2" s="1"/>
  <c r="S209" i="2" s="1"/>
  <c r="S224" i="2" s="1"/>
  <c r="AJ149" i="2"/>
  <c r="BQ237" i="2"/>
  <c r="BQ267" i="2" s="1"/>
  <c r="CU237" i="2"/>
  <c r="CU267" i="2" s="1"/>
  <c r="DJ237" i="2"/>
  <c r="DJ267" i="2" s="1"/>
  <c r="X237" i="2"/>
  <c r="X267" i="2" s="1"/>
  <c r="AM237" i="2"/>
  <c r="AM267" i="2" s="1"/>
  <c r="CF237" i="2"/>
  <c r="CF267" i="2" s="1"/>
  <c r="BB237" i="2"/>
  <c r="BB267" i="2" s="1"/>
  <c r="BN237" i="2"/>
  <c r="BN282" i="2" s="1"/>
  <c r="BN297" i="2" s="1"/>
  <c r="U237" i="2"/>
  <c r="U267" i="2" s="1"/>
  <c r="AJ237" i="2"/>
  <c r="AJ267" i="2" s="1"/>
  <c r="CR237" i="2"/>
  <c r="CR282" i="2" s="1"/>
  <c r="CR297" i="2" s="1"/>
  <c r="AY237" i="2"/>
  <c r="AY267" i="2" s="1"/>
  <c r="CC237" i="2"/>
  <c r="CC267" i="2" s="1"/>
  <c r="DG237" i="2"/>
  <c r="DG267" i="2" s="1"/>
  <c r="CT339" i="2"/>
  <c r="CT402" i="2"/>
  <c r="CT371" i="2"/>
  <c r="AL416" i="2"/>
  <c r="P41" i="1"/>
  <c r="C61" i="1"/>
  <c r="AA402" i="2"/>
  <c r="CJ340" i="2"/>
  <c r="CJ372" i="2"/>
  <c r="W339" i="2"/>
  <c r="D24" i="1"/>
  <c r="BY402" i="2"/>
  <c r="CM339" i="2"/>
  <c r="CI371" i="2"/>
  <c r="AO371" i="2"/>
  <c r="AD340" i="2"/>
  <c r="AD403" i="2"/>
  <c r="AD372" i="2"/>
  <c r="X326" i="2" l="1"/>
  <c r="CE267" i="2"/>
  <c r="T403" i="2"/>
  <c r="T418" i="2" s="1"/>
  <c r="CG388" i="2"/>
  <c r="V403" i="2"/>
  <c r="CL388" i="2"/>
  <c r="AM403" i="2"/>
  <c r="CS372" i="2"/>
  <c r="CS418" i="2" s="1"/>
  <c r="BG372" i="2"/>
  <c r="CN311" i="2"/>
  <c r="CL311" i="2"/>
  <c r="AC447" i="2"/>
  <c r="CS340" i="2"/>
  <c r="BG403" i="2"/>
  <c r="CR311" i="2"/>
  <c r="CK417" i="2"/>
  <c r="AS340" i="2"/>
  <c r="CG340" i="2"/>
  <c r="AI340" i="2"/>
  <c r="AK340" i="2"/>
  <c r="AK388" i="2"/>
  <c r="AQ340" i="2"/>
  <c r="AF403" i="2"/>
  <c r="BP372" i="2"/>
  <c r="T340" i="2"/>
  <c r="DO372" i="2"/>
  <c r="BB417" i="2"/>
  <c r="BP340" i="2"/>
  <c r="AK372" i="2"/>
  <c r="AZ372" i="2"/>
  <c r="CG403" i="2"/>
  <c r="AI372" i="2"/>
  <c r="P41" i="2"/>
  <c r="AI403" i="2"/>
  <c r="AQ403" i="2"/>
  <c r="Z447" i="2"/>
  <c r="Y432" i="2"/>
  <c r="H43" i="2" s="1"/>
  <c r="H45" i="1" s="1"/>
  <c r="AQ267" i="2"/>
  <c r="DO311" i="2"/>
  <c r="DO389" i="2" s="1"/>
  <c r="CF340" i="2"/>
  <c r="AY403" i="2"/>
  <c r="DK403" i="2"/>
  <c r="DK418" i="2" s="1"/>
  <c r="DP282" i="2"/>
  <c r="DP297" i="2" s="1"/>
  <c r="CB403" i="2"/>
  <c r="AX326" i="2"/>
  <c r="AX404" i="2" s="1"/>
  <c r="DL417" i="2"/>
  <c r="BG417" i="2"/>
  <c r="AY340" i="2"/>
  <c r="CF403" i="2"/>
  <c r="CF388" i="2"/>
  <c r="CB372" i="2"/>
  <c r="AD447" i="2"/>
  <c r="CB340" i="2"/>
  <c r="BS311" i="2"/>
  <c r="BS389" i="2" s="1"/>
  <c r="V417" i="2"/>
  <c r="DK340" i="2"/>
  <c r="Y160" i="2" s="1"/>
  <c r="AF372" i="2"/>
  <c r="BR372" i="2"/>
  <c r="CI340" i="2"/>
  <c r="AF311" i="2"/>
  <c r="DI326" i="2"/>
  <c r="DI404" i="2" s="1"/>
  <c r="T311" i="2"/>
  <c r="T404" i="2" s="1"/>
  <c r="DG417" i="2"/>
  <c r="W432" i="2"/>
  <c r="F43" i="2" s="1"/>
  <c r="CY417" i="2"/>
  <c r="BR403" i="2"/>
  <c r="BR418" i="2" s="1"/>
  <c r="V432" i="2"/>
  <c r="E43" i="2" s="1"/>
  <c r="E45" i="1" s="1"/>
  <c r="E65" i="1" s="1"/>
  <c r="AL417" i="2"/>
  <c r="AG446" i="2"/>
  <c r="W282" i="2"/>
  <c r="W297" i="2" s="1"/>
  <c r="W312" i="2" s="1"/>
  <c r="CE417" i="2"/>
  <c r="CN417" i="2"/>
  <c r="CL340" i="2"/>
  <c r="K42" i="2"/>
  <c r="AS326" i="2"/>
  <c r="AS404" i="2" s="1"/>
  <c r="DN267" i="2"/>
  <c r="DN327" i="2" s="1"/>
  <c r="AD267" i="2"/>
  <c r="AD312" i="2" s="1"/>
  <c r="BA282" i="2"/>
  <c r="BA297" i="2" s="1"/>
  <c r="BA312" i="2" s="1"/>
  <c r="BT403" i="2"/>
  <c r="AO389" i="2"/>
  <c r="AM372" i="2"/>
  <c r="BI340" i="2"/>
  <c r="BX311" i="2"/>
  <c r="BX373" i="2" s="1"/>
  <c r="BB326" i="2"/>
  <c r="BB389" i="2" s="1"/>
  <c r="AK417" i="2"/>
  <c r="AR282" i="2"/>
  <c r="AR297" i="2" s="1"/>
  <c r="AR312" i="2" s="1"/>
  <c r="DC311" i="2"/>
  <c r="DC389" i="2" s="1"/>
  <c r="AR326" i="2"/>
  <c r="AR341" i="2" s="1"/>
  <c r="AA326" i="2"/>
  <c r="AA373" i="2" s="1"/>
  <c r="CJ326" i="2"/>
  <c r="CJ389" i="2" s="1"/>
  <c r="CR403" i="2"/>
  <c r="CR418" i="2" s="1"/>
  <c r="P43" i="1"/>
  <c r="R43" i="1" s="1"/>
  <c r="AQ326" i="2"/>
  <c r="AQ389" i="2" s="1"/>
  <c r="DM417" i="2"/>
  <c r="CM372" i="2"/>
  <c r="X447" i="2"/>
  <c r="BR417" i="2"/>
  <c r="T417" i="2"/>
  <c r="AC432" i="2"/>
  <c r="L43" i="2" s="1"/>
  <c r="AZ388" i="2"/>
  <c r="BT372" i="2"/>
  <c r="AF119" i="2"/>
  <c r="AZ403" i="2"/>
  <c r="V119" i="2"/>
  <c r="V179" i="2" s="1"/>
  <c r="AQ388" i="2"/>
  <c r="DK417" i="2"/>
  <c r="CI417" i="2"/>
  <c r="BR267" i="2"/>
  <c r="BR327" i="2" s="1"/>
  <c r="AX282" i="2"/>
  <c r="AX297" i="2" s="1"/>
  <c r="AX327" i="2" s="1"/>
  <c r="BP417" i="2"/>
  <c r="DI267" i="2"/>
  <c r="DI312" i="2" s="1"/>
  <c r="CC388" i="2"/>
  <c r="CC372" i="2"/>
  <c r="V447" i="2"/>
  <c r="CC403" i="2"/>
  <c r="BM326" i="2"/>
  <c r="BM389" i="2" s="1"/>
  <c r="BU417" i="2"/>
  <c r="CT372" i="2"/>
  <c r="AU417" i="2"/>
  <c r="AU326" i="2"/>
  <c r="AU341" i="2" s="1"/>
  <c r="AM340" i="2"/>
  <c r="U119" i="2"/>
  <c r="U179" i="2" s="1"/>
  <c r="AO267" i="2"/>
  <c r="AO327" i="2" s="1"/>
  <c r="BG418" i="2"/>
  <c r="BI417" i="2"/>
  <c r="CQ282" i="2"/>
  <c r="CQ297" i="2" s="1"/>
  <c r="CQ312" i="2" s="1"/>
  <c r="AN326" i="2"/>
  <c r="AN389" i="2" s="1"/>
  <c r="AL311" i="2"/>
  <c r="AL341" i="2" s="1"/>
  <c r="AB432" i="2"/>
  <c r="AB448" i="2" s="1"/>
  <c r="DC417" i="2"/>
  <c r="CH267" i="2"/>
  <c r="CH327" i="2" s="1"/>
  <c r="BA417" i="2"/>
  <c r="DO418" i="2"/>
  <c r="BA311" i="2"/>
  <c r="BA389" i="2" s="1"/>
  <c r="CG417" i="2"/>
  <c r="X417" i="2"/>
  <c r="DR418" i="2"/>
  <c r="BJ418" i="2"/>
  <c r="CV417" i="2"/>
  <c r="D42" i="2"/>
  <c r="D44" i="1" s="1"/>
  <c r="D64" i="1" s="1"/>
  <c r="CB282" i="2"/>
  <c r="CB297" i="2" s="1"/>
  <c r="CB327" i="2" s="1"/>
  <c r="AS267" i="2"/>
  <c r="AS312" i="2" s="1"/>
  <c r="BU340" i="2"/>
  <c r="DB403" i="2"/>
  <c r="Z432" i="2"/>
  <c r="Z448" i="2" s="1"/>
  <c r="AI417" i="2"/>
  <c r="DB388" i="2"/>
  <c r="DB372" i="2"/>
  <c r="BT417" i="2"/>
  <c r="BG267" i="2"/>
  <c r="X355" i="2"/>
  <c r="G28" i="2" s="1"/>
  <c r="G26" i="1" s="1"/>
  <c r="CS326" i="2"/>
  <c r="CS389" i="2" s="1"/>
  <c r="BF326" i="2"/>
  <c r="BF389" i="2" s="1"/>
  <c r="AS372" i="2"/>
  <c r="T267" i="2"/>
  <c r="T312" i="2" s="1"/>
  <c r="AZ267" i="2"/>
  <c r="AZ312" i="2" s="1"/>
  <c r="BH282" i="2"/>
  <c r="BH297" i="2" s="1"/>
  <c r="BH312" i="2" s="1"/>
  <c r="CW267" i="2"/>
  <c r="CW312" i="2" s="1"/>
  <c r="BD417" i="2"/>
  <c r="CT311" i="2"/>
  <c r="CT389" i="2" s="1"/>
  <c r="AP388" i="2"/>
  <c r="BO417" i="2"/>
  <c r="AS388" i="2"/>
  <c r="DQ311" i="2"/>
  <c r="DQ341" i="2" s="1"/>
  <c r="AE161" i="2" s="1"/>
  <c r="BM388" i="2"/>
  <c r="AF388" i="2"/>
  <c r="BU282" i="2"/>
  <c r="BU297" i="2" s="1"/>
  <c r="BU327" i="2" s="1"/>
  <c r="U417" i="2"/>
  <c r="BE282" i="2"/>
  <c r="BE297" i="2" s="1"/>
  <c r="BE312" i="2" s="1"/>
  <c r="CM340" i="2"/>
  <c r="AA417" i="2"/>
  <c r="AK267" i="2"/>
  <c r="AK327" i="2" s="1"/>
  <c r="CK267" i="2"/>
  <c r="CK327" i="2" s="1"/>
  <c r="BM372" i="2"/>
  <c r="CV267" i="2"/>
  <c r="CV312" i="2" s="1"/>
  <c r="CF326" i="2"/>
  <c r="CF389" i="2" s="1"/>
  <c r="BW326" i="2"/>
  <c r="BW389" i="2" s="1"/>
  <c r="U432" i="2"/>
  <c r="D43" i="2" s="1"/>
  <c r="AA432" i="2"/>
  <c r="J43" i="2" s="1"/>
  <c r="V355" i="2"/>
  <c r="E28" i="2" s="1"/>
  <c r="BT326" i="2"/>
  <c r="BT389" i="2" s="1"/>
  <c r="CG282" i="2"/>
  <c r="CG297" i="2" s="1"/>
  <c r="CG327" i="2" s="1"/>
  <c r="BM403" i="2"/>
  <c r="CX388" i="2"/>
  <c r="BQ311" i="2"/>
  <c r="BQ404" i="2" s="1"/>
  <c r="BX417" i="2"/>
  <c r="DA326" i="2"/>
  <c r="DA389" i="2" s="1"/>
  <c r="CM403" i="2"/>
  <c r="CM418" i="2" s="1"/>
  <c r="BY417" i="2"/>
  <c r="BM267" i="2"/>
  <c r="BM312" i="2" s="1"/>
  <c r="AA267" i="2"/>
  <c r="AA312" i="2" s="1"/>
  <c r="DB417" i="2"/>
  <c r="BW372" i="2"/>
  <c r="AI418" i="2"/>
  <c r="BV388" i="2"/>
  <c r="DO267" i="2"/>
  <c r="DO312" i="2" s="1"/>
  <c r="BV267" i="2"/>
  <c r="BV312" i="2" s="1"/>
  <c r="AS417" i="2"/>
  <c r="AD433" i="2" s="1"/>
  <c r="M44" i="2" s="1"/>
  <c r="Y388" i="2"/>
  <c r="CR389" i="2"/>
  <c r="CT403" i="2"/>
  <c r="CT340" i="2"/>
  <c r="CK326" i="2"/>
  <c r="CK389" i="2" s="1"/>
  <c r="AD432" i="2"/>
  <c r="AD448" i="2" s="1"/>
  <c r="AT418" i="2"/>
  <c r="DN417" i="2"/>
  <c r="CI282" i="2"/>
  <c r="CI297" i="2" s="1"/>
  <c r="CI312" i="2" s="1"/>
  <c r="AB355" i="2"/>
  <c r="K28" i="2" s="1"/>
  <c r="BF418" i="2"/>
  <c r="DQ267" i="2"/>
  <c r="DQ312" i="2" s="1"/>
  <c r="BD418" i="2"/>
  <c r="AL282" i="2"/>
  <c r="AL297" i="2" s="1"/>
  <c r="AL312" i="2" s="1"/>
  <c r="BI282" i="2"/>
  <c r="BI297" i="2" s="1"/>
  <c r="BI327" i="2" s="1"/>
  <c r="CM417" i="2"/>
  <c r="CK418" i="2"/>
  <c r="DJ418" i="2"/>
  <c r="BU326" i="2"/>
  <c r="BU341" i="2" s="1"/>
  <c r="BT340" i="2"/>
  <c r="CU417" i="2"/>
  <c r="Y403" i="2"/>
  <c r="CV311" i="2"/>
  <c r="CV341" i="2" s="1"/>
  <c r="CB326" i="2"/>
  <c r="CB341" i="2" s="1"/>
  <c r="AF432" i="2"/>
  <c r="O43" i="2" s="1"/>
  <c r="CZ417" i="2"/>
  <c r="BT282" i="2"/>
  <c r="BT297" i="2" s="1"/>
  <c r="BT312" i="2" s="1"/>
  <c r="AN282" i="2"/>
  <c r="AN297" i="2" s="1"/>
  <c r="AN312" i="2" s="1"/>
  <c r="DL418" i="2"/>
  <c r="T119" i="2"/>
  <c r="T179" i="2" s="1"/>
  <c r="CY282" i="2"/>
  <c r="CY297" i="2" s="1"/>
  <c r="CY312" i="2" s="1"/>
  <c r="AF355" i="2"/>
  <c r="O28" i="2" s="1"/>
  <c r="O26" i="1" s="1"/>
  <c r="BN389" i="2"/>
  <c r="Y372" i="2"/>
  <c r="BU403" i="2"/>
  <c r="BI372" i="2"/>
  <c r="CT267" i="2"/>
  <c r="CT312" i="2" s="1"/>
  <c r="BI388" i="2"/>
  <c r="DR326" i="2"/>
  <c r="DR389" i="2" s="1"/>
  <c r="CC326" i="2"/>
  <c r="CC389" i="2" s="1"/>
  <c r="DP389" i="2"/>
  <c r="CU388" i="2"/>
  <c r="V418" i="2"/>
  <c r="BU372" i="2"/>
  <c r="CL389" i="2"/>
  <c r="BW403" i="2"/>
  <c r="AQ417" i="2"/>
  <c r="AY418" i="2"/>
  <c r="AT417" i="2"/>
  <c r="W417" i="2"/>
  <c r="BX418" i="2"/>
  <c r="DJ282" i="2"/>
  <c r="DJ297" i="2" s="1"/>
  <c r="DJ312" i="2" s="1"/>
  <c r="AY417" i="2"/>
  <c r="BN388" i="2"/>
  <c r="DC388" i="2"/>
  <c r="Z311" i="2"/>
  <c r="Z389" i="2" s="1"/>
  <c r="AZ326" i="2"/>
  <c r="AZ341" i="2" s="1"/>
  <c r="BB418" i="2"/>
  <c r="AN417" i="2"/>
  <c r="AF417" i="2"/>
  <c r="BW340" i="2"/>
  <c r="BC417" i="2"/>
  <c r="AG431" i="2"/>
  <c r="Q431" i="2" s="1"/>
  <c r="P431" i="2" s="1"/>
  <c r="CJ282" i="2"/>
  <c r="CJ297" i="2" s="1"/>
  <c r="CJ327" i="2" s="1"/>
  <c r="CN267" i="2"/>
  <c r="CN312" i="2" s="1"/>
  <c r="DH372" i="2"/>
  <c r="AO417" i="2"/>
  <c r="CI418" i="2"/>
  <c r="AD418" i="2"/>
  <c r="DM389" i="2"/>
  <c r="AA388" i="2"/>
  <c r="CN418" i="2"/>
  <c r="DI417" i="2"/>
  <c r="Z355" i="2"/>
  <c r="I28" i="2" s="1"/>
  <c r="DK282" i="2"/>
  <c r="DK297" i="2" s="1"/>
  <c r="DK312" i="2" s="1"/>
  <c r="CN389" i="2"/>
  <c r="AN403" i="2"/>
  <c r="DH340" i="2"/>
  <c r="V160" i="2" s="1"/>
  <c r="AD119" i="2"/>
  <c r="AD179" i="2" s="1"/>
  <c r="AU282" i="2"/>
  <c r="AU297" i="2" s="1"/>
  <c r="AU327" i="2" s="1"/>
  <c r="CD417" i="2"/>
  <c r="AE417" i="2"/>
  <c r="AN372" i="2"/>
  <c r="CH372" i="2"/>
  <c r="AE432" i="2"/>
  <c r="N43" i="2" s="1"/>
  <c r="CQ418" i="2"/>
  <c r="DO417" i="2"/>
  <c r="AN340" i="2"/>
  <c r="W340" i="2"/>
  <c r="CH403" i="2"/>
  <c r="AW224" i="2"/>
  <c r="S239" i="2"/>
  <c r="S254" i="2" s="1"/>
  <c r="S269" i="2" s="1"/>
  <c r="S284" i="2" s="1"/>
  <c r="S299" i="2" s="1"/>
  <c r="S314" i="2" s="1"/>
  <c r="S329" i="2" s="1"/>
  <c r="S344" i="2" s="1"/>
  <c r="S360" i="2" s="1"/>
  <c r="S376" i="2" s="1"/>
  <c r="AH224" i="2"/>
  <c r="AH239" i="2" s="1"/>
  <c r="AH254" i="2" s="1"/>
  <c r="AH269" i="2" s="1"/>
  <c r="AH284" i="2" s="1"/>
  <c r="AH299" i="2" s="1"/>
  <c r="AH314" i="2" s="1"/>
  <c r="AH329" i="2" s="1"/>
  <c r="AH344" i="2" s="1"/>
  <c r="AG149" i="2"/>
  <c r="G27" i="2"/>
  <c r="Y90" i="2"/>
  <c r="Y150" i="2"/>
  <c r="Y195" i="2"/>
  <c r="V90" i="2"/>
  <c r="V195" i="2"/>
  <c r="V150" i="2"/>
  <c r="U90" i="2"/>
  <c r="U150" i="2"/>
  <c r="U195" i="2"/>
  <c r="CJ418" i="2"/>
  <c r="CU282" i="2"/>
  <c r="CU297" i="2" s="1"/>
  <c r="CU312" i="2" s="1"/>
  <c r="AD90" i="2"/>
  <c r="AD150" i="2"/>
  <c r="AD151" i="2" s="1"/>
  <c r="AD195" i="2"/>
  <c r="V282" i="2"/>
  <c r="V297" i="2" s="1"/>
  <c r="V312" i="2" s="1"/>
  <c r="DF341" i="2"/>
  <c r="T161" i="2" s="1"/>
  <c r="DF404" i="2"/>
  <c r="DF373" i="2"/>
  <c r="CF282" i="2"/>
  <c r="CF297" i="2" s="1"/>
  <c r="CF327" i="2" s="1"/>
  <c r="AD389" i="2"/>
  <c r="AA340" i="2"/>
  <c r="AA372" i="2"/>
  <c r="AA403" i="2"/>
  <c r="BL402" i="2"/>
  <c r="BL417" i="2" s="1"/>
  <c r="AW417" i="2"/>
  <c r="CG389" i="2"/>
  <c r="EI384" i="2"/>
  <c r="EI399" i="2" s="1"/>
  <c r="EI414" i="2" s="1"/>
  <c r="DT399" i="2"/>
  <c r="DT414" i="2" s="1"/>
  <c r="BU224" i="2"/>
  <c r="AB224" i="2"/>
  <c r="AQ224" i="2"/>
  <c r="CJ224" i="2"/>
  <c r="CY224" i="2"/>
  <c r="DN224" i="2"/>
  <c r="BF224" i="2"/>
  <c r="AB209" i="2"/>
  <c r="BJ389" i="2"/>
  <c r="DH311" i="2"/>
  <c r="DH326" i="2"/>
  <c r="C24" i="1"/>
  <c r="P26" i="2"/>
  <c r="DP224" i="2"/>
  <c r="CL224" i="2"/>
  <c r="BH224" i="2"/>
  <c r="AD209" i="2"/>
  <c r="AD224" i="2"/>
  <c r="AS224" i="2"/>
  <c r="DA224" i="2"/>
  <c r="BW224" i="2"/>
  <c r="DP341" i="2"/>
  <c r="AD161" i="2" s="1"/>
  <c r="DP404" i="2"/>
  <c r="DP373" i="2"/>
  <c r="AE282" i="2"/>
  <c r="AE297" i="2" s="1"/>
  <c r="AE312" i="2" s="1"/>
  <c r="AE224" i="2"/>
  <c r="DQ224" i="2"/>
  <c r="BI224" i="2"/>
  <c r="BX224" i="2"/>
  <c r="DB224" i="2"/>
  <c r="AT224" i="2"/>
  <c r="CM224" i="2"/>
  <c r="AE209" i="2"/>
  <c r="CU340" i="2"/>
  <c r="CU372" i="2"/>
  <c r="CU403" i="2"/>
  <c r="X432" i="2"/>
  <c r="BS373" i="2"/>
  <c r="AK238" i="2"/>
  <c r="AK283" i="2" s="1"/>
  <c r="AK298" i="2" s="1"/>
  <c r="CS238" i="2"/>
  <c r="CS268" i="2" s="1"/>
  <c r="CD238" i="2"/>
  <c r="CD268" i="2" s="1"/>
  <c r="AZ238" i="2"/>
  <c r="AZ268" i="2" s="1"/>
  <c r="DH238" i="2"/>
  <c r="DH283" i="2" s="1"/>
  <c r="DH298" i="2" s="1"/>
  <c r="BO238" i="2"/>
  <c r="BO283" i="2" s="1"/>
  <c r="BO298" i="2" s="1"/>
  <c r="V238" i="2"/>
  <c r="V283" i="2" s="1"/>
  <c r="V298" i="2" s="1"/>
  <c r="BS267" i="2"/>
  <c r="X135" i="2"/>
  <c r="X105" i="2"/>
  <c r="X60" i="2"/>
  <c r="Z90" i="2"/>
  <c r="Z150" i="2"/>
  <c r="Z195" i="2"/>
  <c r="BH389" i="2"/>
  <c r="CL238" i="2"/>
  <c r="CL268" i="2" s="1"/>
  <c r="BW238" i="2"/>
  <c r="BW268" i="2" s="1"/>
  <c r="DA238" i="2"/>
  <c r="DA268" i="2" s="1"/>
  <c r="BH238" i="2"/>
  <c r="BH283" i="2" s="1"/>
  <c r="BH298" i="2" s="1"/>
  <c r="AD238" i="2"/>
  <c r="AD268" i="2" s="1"/>
  <c r="DP238" i="2"/>
  <c r="DP268" i="2" s="1"/>
  <c r="AS238" i="2"/>
  <c r="AS283" i="2" s="1"/>
  <c r="AS298" i="2" s="1"/>
  <c r="AP389" i="2"/>
  <c r="CA223" i="2"/>
  <c r="BL223" i="2"/>
  <c r="AW238" i="2"/>
  <c r="AW253" i="2" s="1"/>
  <c r="AW268" i="2" s="1"/>
  <c r="AW283" i="2" s="1"/>
  <c r="AW298" i="2" s="1"/>
  <c r="AW313" i="2" s="1"/>
  <c r="AW328" i="2" s="1"/>
  <c r="AW343" i="2" s="1"/>
  <c r="AY282" i="2"/>
  <c r="AY297" i="2" s="1"/>
  <c r="AY312" i="2" s="1"/>
  <c r="DM282" i="2"/>
  <c r="DM297" i="2" s="1"/>
  <c r="DM312" i="2" s="1"/>
  <c r="DP388" i="2"/>
  <c r="CB417" i="2"/>
  <c r="DR417" i="2"/>
  <c r="B52" i="1"/>
  <c r="BO29" i="1"/>
  <c r="P62" i="1"/>
  <c r="R62" i="1" s="1"/>
  <c r="DC340" i="2"/>
  <c r="DC372" i="2"/>
  <c r="DC403" i="2"/>
  <c r="CW311" i="2"/>
  <c r="CW326" i="2"/>
  <c r="BP311" i="2"/>
  <c r="BP326" i="2"/>
  <c r="AC267" i="2"/>
  <c r="CQ417" i="2"/>
  <c r="BF267" i="2"/>
  <c r="BP238" i="2"/>
  <c r="BP268" i="2" s="1"/>
  <c r="W238" i="2"/>
  <c r="W283" i="2" s="1"/>
  <c r="W298" i="2" s="1"/>
  <c r="DI238" i="2"/>
  <c r="DI283" i="2" s="1"/>
  <c r="DI298" i="2" s="1"/>
  <c r="AL238" i="2"/>
  <c r="AL268" i="2" s="1"/>
  <c r="CE238" i="2"/>
  <c r="CE283" i="2" s="1"/>
  <c r="CE298" i="2" s="1"/>
  <c r="CT238" i="2"/>
  <c r="CT268" i="2" s="1"/>
  <c r="BA238" i="2"/>
  <c r="CQ238" i="2"/>
  <c r="CQ268" i="2" s="1"/>
  <c r="AI238" i="2"/>
  <c r="AI268" i="2" s="1"/>
  <c r="DF238" i="2"/>
  <c r="DF283" i="2" s="1"/>
  <c r="DF298" i="2" s="1"/>
  <c r="T238" i="2"/>
  <c r="T283" i="2" s="1"/>
  <c r="T298" i="2" s="1"/>
  <c r="CB238" i="2"/>
  <c r="CB268" i="2" s="1"/>
  <c r="BM238" i="2"/>
  <c r="BM268" i="2" s="1"/>
  <c r="AX238" i="2"/>
  <c r="AX268" i="2" s="1"/>
  <c r="DK326" i="2"/>
  <c r="DK389" i="2" s="1"/>
  <c r="CE340" i="2"/>
  <c r="U340" i="2"/>
  <c r="DF340" i="2"/>
  <c r="T160" i="2" s="1"/>
  <c r="AB311" i="2"/>
  <c r="DH403" i="2"/>
  <c r="CZ403" i="2"/>
  <c r="X372" i="2"/>
  <c r="AO340" i="2"/>
  <c r="BH372" i="2"/>
  <c r="CQ326" i="2"/>
  <c r="CQ389" i="2" s="1"/>
  <c r="W372" i="2"/>
  <c r="DA340" i="2"/>
  <c r="CE311" i="2"/>
  <c r="AC340" i="2"/>
  <c r="BC311" i="2"/>
  <c r="BP312" i="2"/>
  <c r="BP327" i="2"/>
  <c r="AD341" i="2"/>
  <c r="AD404" i="2"/>
  <c r="AD373" i="2"/>
  <c r="CP387" i="2"/>
  <c r="CA402" i="2"/>
  <c r="CA417" i="2" s="1"/>
  <c r="CG341" i="2"/>
  <c r="CG373" i="2"/>
  <c r="CG404" i="2"/>
  <c r="BJ341" i="2"/>
  <c r="BJ404" i="2"/>
  <c r="BJ373" i="2"/>
  <c r="X389" i="2"/>
  <c r="CT417" i="2"/>
  <c r="AE119" i="2"/>
  <c r="AE179" i="2" s="1"/>
  <c r="BC388" i="2"/>
  <c r="C43" i="2"/>
  <c r="W311" i="2"/>
  <c r="W326" i="2"/>
  <c r="M25" i="1"/>
  <c r="AW374" i="2"/>
  <c r="AH390" i="2"/>
  <c r="AH405" i="2" s="1"/>
  <c r="AH420" i="2" s="1"/>
  <c r="AM282" i="2"/>
  <c r="AM297" i="2" s="1"/>
  <c r="AM312" i="2" s="1"/>
  <c r="Z105" i="2"/>
  <c r="Z60" i="2"/>
  <c r="Z135" i="2"/>
  <c r="Z136" i="2" s="1"/>
  <c r="BH341" i="2"/>
  <c r="BH404" i="2"/>
  <c r="BH373" i="2"/>
  <c r="AP341" i="2"/>
  <c r="AP404" i="2"/>
  <c r="AP373" i="2"/>
  <c r="AH375" i="2"/>
  <c r="S391" i="2"/>
  <c r="S406" i="2" s="1"/>
  <c r="S421" i="2" s="1"/>
  <c r="S437" i="2" s="1"/>
  <c r="S453" i="2" s="1"/>
  <c r="E24" i="1"/>
  <c r="AC119" i="2"/>
  <c r="AC179" i="2" s="1"/>
  <c r="DP340" i="2"/>
  <c r="AD160" i="2" s="1"/>
  <c r="DP403" i="2"/>
  <c r="DP372" i="2"/>
  <c r="AD51" i="1"/>
  <c r="AD71" i="1" s="1"/>
  <c r="B71" i="1"/>
  <c r="B92" i="1"/>
  <c r="B112" i="1" s="1"/>
  <c r="DF282" i="2"/>
  <c r="DF297" i="2" s="1"/>
  <c r="DF312" i="2" s="1"/>
  <c r="AF90" i="2"/>
  <c r="AF195" i="2"/>
  <c r="AF150" i="2"/>
  <c r="CY340" i="2"/>
  <c r="CY372" i="2"/>
  <c r="CY403" i="2"/>
  <c r="CM311" i="2"/>
  <c r="CM326" i="2"/>
  <c r="DR267" i="2"/>
  <c r="S165" i="2"/>
  <c r="S180" i="2" s="1"/>
  <c r="S195" i="2" s="1"/>
  <c r="S210" i="2" s="1"/>
  <c r="S225" i="2" s="1"/>
  <c r="AJ150" i="2"/>
  <c r="BF417" i="2"/>
  <c r="U355" i="2"/>
  <c r="DB282" i="2"/>
  <c r="DB297" i="2" s="1"/>
  <c r="DB327" i="2" s="1"/>
  <c r="L25" i="1"/>
  <c r="BO326" i="2"/>
  <c r="BO389" i="2" s="1"/>
  <c r="AB372" i="2"/>
  <c r="AU403" i="2"/>
  <c r="CZ372" i="2"/>
  <c r="X403" i="2"/>
  <c r="BS372" i="2"/>
  <c r="BH403" i="2"/>
  <c r="BO372" i="2"/>
  <c r="AT326" i="2"/>
  <c r="AT389" i="2" s="1"/>
  <c r="X341" i="2"/>
  <c r="X404" i="2"/>
  <c r="X373" i="2"/>
  <c r="DG282" i="2"/>
  <c r="DG297" i="2" s="1"/>
  <c r="DG312" i="2" s="1"/>
  <c r="P353" i="2"/>
  <c r="BE224" i="2"/>
  <c r="AP224" i="2"/>
  <c r="AA224" i="2"/>
  <c r="CI224" i="2"/>
  <c r="AA209" i="2"/>
  <c r="BT224" i="2"/>
  <c r="CX224" i="2"/>
  <c r="DM224" i="2"/>
  <c r="BC340" i="2"/>
  <c r="BC403" i="2"/>
  <c r="BC372" i="2"/>
  <c r="AA60" i="2"/>
  <c r="AA135" i="2"/>
  <c r="AA105" i="2"/>
  <c r="CD282" i="2"/>
  <c r="CD297" i="2" s="1"/>
  <c r="CD312" i="2" s="1"/>
  <c r="AO341" i="2"/>
  <c r="AO404" i="2"/>
  <c r="AO373" i="2"/>
  <c r="DC404" i="2"/>
  <c r="T355" i="2"/>
  <c r="BQ282" i="2"/>
  <c r="BQ297" i="2" s="1"/>
  <c r="BQ327" i="2" s="1"/>
  <c r="AP340" i="2"/>
  <c r="AP372" i="2"/>
  <c r="AP403" i="2"/>
  <c r="AA355" i="2"/>
  <c r="CR267" i="2"/>
  <c r="AC355" i="2"/>
  <c r="BW282" i="2"/>
  <c r="BW297" i="2" s="1"/>
  <c r="BW312" i="2" s="1"/>
  <c r="AW389" i="2"/>
  <c r="BL373" i="2"/>
  <c r="CA373" i="2" s="1"/>
  <c r="CP373" i="2" s="1"/>
  <c r="DE373" i="2" s="1"/>
  <c r="DT373" i="2" s="1"/>
  <c r="EI373" i="2" s="1"/>
  <c r="BP418" i="2"/>
  <c r="BR224" i="2"/>
  <c r="BC224" i="2"/>
  <c r="CV224" i="2"/>
  <c r="CG224" i="2"/>
  <c r="DK224" i="2"/>
  <c r="AN224" i="2"/>
  <c r="Y224" i="2"/>
  <c r="Y209" i="2"/>
  <c r="AE90" i="2"/>
  <c r="AE195" i="2"/>
  <c r="AE150" i="2"/>
  <c r="AE151" i="2" s="1"/>
  <c r="CX311" i="2"/>
  <c r="CX326" i="2"/>
  <c r="AT282" i="2"/>
  <c r="AT297" i="2" s="1"/>
  <c r="AT312" i="2" s="1"/>
  <c r="DQ373" i="2"/>
  <c r="AX403" i="2"/>
  <c r="BQ372" i="2"/>
  <c r="CV372" i="2"/>
  <c r="AB403" i="2"/>
  <c r="AU372" i="2"/>
  <c r="Y448" i="2"/>
  <c r="CZ340" i="2"/>
  <c r="X340" i="2"/>
  <c r="BS403" i="2"/>
  <c r="BH340" i="2"/>
  <c r="CD403" i="2"/>
  <c r="BO403" i="2"/>
  <c r="V224" i="2"/>
  <c r="AZ224" i="2"/>
  <c r="AK224" i="2"/>
  <c r="BO224" i="2"/>
  <c r="V209" i="2"/>
  <c r="CD224" i="2"/>
  <c r="CS224" i="2"/>
  <c r="DH224" i="2"/>
  <c r="W224" i="2"/>
  <c r="DI224" i="2"/>
  <c r="AL224" i="2"/>
  <c r="CT224" i="2"/>
  <c r="BA224" i="2"/>
  <c r="W209" i="2"/>
  <c r="CE224" i="2"/>
  <c r="BP224" i="2"/>
  <c r="DT385" i="2"/>
  <c r="DE400" i="2"/>
  <c r="DE415" i="2" s="1"/>
  <c r="BI311" i="2"/>
  <c r="BI326" i="2"/>
  <c r="X90" i="2"/>
  <c r="X150" i="2"/>
  <c r="X195" i="2"/>
  <c r="AA90" i="2"/>
  <c r="AA150" i="2"/>
  <c r="AA195" i="2"/>
  <c r="AJ282" i="2"/>
  <c r="AJ297" i="2" s="1"/>
  <c r="AJ312" i="2" s="1"/>
  <c r="AY389" i="2"/>
  <c r="M28" i="2"/>
  <c r="M26" i="1" s="1"/>
  <c r="AE388" i="2"/>
  <c r="Y355" i="2"/>
  <c r="AE355" i="2"/>
  <c r="H42" i="2"/>
  <c r="AT238" i="2"/>
  <c r="AT283" i="2" s="1"/>
  <c r="AT298" i="2" s="1"/>
  <c r="CM238" i="2"/>
  <c r="CM283" i="2" s="1"/>
  <c r="CM298" i="2" s="1"/>
  <c r="BI238" i="2"/>
  <c r="BI283" i="2" s="1"/>
  <c r="BI298" i="2" s="1"/>
  <c r="DQ238" i="2"/>
  <c r="DQ268" i="2" s="1"/>
  <c r="BX238" i="2"/>
  <c r="BX283" i="2" s="1"/>
  <c r="BX298" i="2" s="1"/>
  <c r="AE238" i="2"/>
  <c r="AE283" i="2" s="1"/>
  <c r="AE298" i="2" s="1"/>
  <c r="DB238" i="2"/>
  <c r="DB283" i="2" s="1"/>
  <c r="DB298" i="2" s="1"/>
  <c r="V135" i="2"/>
  <c r="V60" i="2"/>
  <c r="V105" i="2"/>
  <c r="AD135" i="2"/>
  <c r="AD136" i="2" s="1"/>
  <c r="AD105" i="2"/>
  <c r="AD60" i="2"/>
  <c r="AB90" i="2"/>
  <c r="AB195" i="2"/>
  <c r="AB150" i="2"/>
  <c r="AB151" i="2" s="1"/>
  <c r="AA119" i="2"/>
  <c r="AA179" i="2" s="1"/>
  <c r="CZ282" i="2"/>
  <c r="CZ297" i="2" s="1"/>
  <c r="CZ327" i="2" s="1"/>
  <c r="X282" i="2"/>
  <c r="X297" i="2" s="1"/>
  <c r="X312" i="2" s="1"/>
  <c r="CU311" i="2"/>
  <c r="CU326" i="2"/>
  <c r="CX282" i="2"/>
  <c r="CX297" i="2" s="1"/>
  <c r="CX312" i="2" s="1"/>
  <c r="W119" i="2"/>
  <c r="W179" i="2" s="1"/>
  <c r="BD326" i="2"/>
  <c r="BD311" i="2"/>
  <c r="DN418" i="2"/>
  <c r="AF282" i="2"/>
  <c r="AF297" i="2" s="1"/>
  <c r="AF312" i="2" s="1"/>
  <c r="CI326" i="2"/>
  <c r="CI389" i="2" s="1"/>
  <c r="AX372" i="2"/>
  <c r="BQ403" i="2"/>
  <c r="CV403" i="2"/>
  <c r="AB340" i="2"/>
  <c r="Y326" i="2"/>
  <c r="Y389" i="2" s="1"/>
  <c r="DL326" i="2"/>
  <c r="DL389" i="2" s="1"/>
  <c r="AU340" i="2"/>
  <c r="H65" i="1"/>
  <c r="AJ326" i="2"/>
  <c r="AJ389" i="2" s="1"/>
  <c r="DI403" i="2"/>
  <c r="BS340" i="2"/>
  <c r="CY326" i="2"/>
  <c r="CY389" i="2" s="1"/>
  <c r="CD372" i="2"/>
  <c r="CH340" i="2"/>
  <c r="BO340" i="2"/>
  <c r="DG403" i="2"/>
  <c r="P61" i="1"/>
  <c r="DO224" i="2"/>
  <c r="AR224" i="2"/>
  <c r="BV224" i="2"/>
  <c r="CK224" i="2"/>
  <c r="AC224" i="2"/>
  <c r="AC209" i="2"/>
  <c r="CZ224" i="2"/>
  <c r="BG224" i="2"/>
  <c r="DH282" i="2"/>
  <c r="DH297" i="2" s="1"/>
  <c r="DH312" i="2" s="1"/>
  <c r="BB238" i="2"/>
  <c r="BB268" i="2" s="1"/>
  <c r="AM238" i="2"/>
  <c r="AM268" i="2" s="1"/>
  <c r="BQ238" i="2"/>
  <c r="BQ283" i="2" s="1"/>
  <c r="BQ298" i="2" s="1"/>
  <c r="CU238" i="2"/>
  <c r="CU268" i="2" s="1"/>
  <c r="X238" i="2"/>
  <c r="X283" i="2" s="1"/>
  <c r="X298" i="2" s="1"/>
  <c r="CF238" i="2"/>
  <c r="CF268" i="2" s="1"/>
  <c r="DJ238" i="2"/>
  <c r="DJ283" i="2" s="1"/>
  <c r="DJ298" i="2" s="1"/>
  <c r="AY341" i="2"/>
  <c r="AY404" i="2"/>
  <c r="AY373" i="2"/>
  <c r="AK311" i="2"/>
  <c r="AK326" i="2"/>
  <c r="AE340" i="2"/>
  <c r="AE403" i="2"/>
  <c r="AE372" i="2"/>
  <c r="BY282" i="2"/>
  <c r="BY297" i="2" s="1"/>
  <c r="BY312" i="2" s="1"/>
  <c r="DP312" i="2"/>
  <c r="DP327" i="2"/>
  <c r="DA312" i="2"/>
  <c r="DA327" i="2"/>
  <c r="U282" i="2"/>
  <c r="U297" i="2" s="1"/>
  <c r="U312" i="2" s="1"/>
  <c r="AM417" i="2"/>
  <c r="Y417" i="2"/>
  <c r="Y135" i="2"/>
  <c r="Y60" i="2"/>
  <c r="Y105" i="2"/>
  <c r="U135" i="2"/>
  <c r="U105" i="2"/>
  <c r="U60" i="2"/>
  <c r="DC238" i="2"/>
  <c r="DC268" i="2" s="1"/>
  <c r="BJ238" i="2"/>
  <c r="BJ283" i="2" s="1"/>
  <c r="BJ298" i="2" s="1"/>
  <c r="AF238" i="2"/>
  <c r="AF268" i="2" s="1"/>
  <c r="AU238" i="2"/>
  <c r="AU268" i="2" s="1"/>
  <c r="CN238" i="2"/>
  <c r="CN268" i="2" s="1"/>
  <c r="BY238" i="2"/>
  <c r="BY283" i="2" s="1"/>
  <c r="BY298" i="2" s="1"/>
  <c r="DR238" i="2"/>
  <c r="DR283" i="2" s="1"/>
  <c r="DR298" i="2" s="1"/>
  <c r="CW224" i="2"/>
  <c r="AO224" i="2"/>
  <c r="Z224" i="2"/>
  <c r="BD224" i="2"/>
  <c r="DL224" i="2"/>
  <c r="Z209" i="2"/>
  <c r="CH224" i="2"/>
  <c r="BS224" i="2"/>
  <c r="AA238" i="2"/>
  <c r="AA268" i="2" s="1"/>
  <c r="CX238" i="2"/>
  <c r="CX283" i="2" s="1"/>
  <c r="CX298" i="2" s="1"/>
  <c r="BT238" i="2"/>
  <c r="BT268" i="2" s="1"/>
  <c r="BE238" i="2"/>
  <c r="BE283" i="2" s="1"/>
  <c r="BE298" i="2" s="1"/>
  <c r="DM238" i="2"/>
  <c r="DM268" i="2" s="1"/>
  <c r="CI238" i="2"/>
  <c r="CI283" i="2" s="1"/>
  <c r="CI298" i="2" s="1"/>
  <c r="AP238" i="2"/>
  <c r="AP268" i="2" s="1"/>
  <c r="Y282" i="2"/>
  <c r="Y297" i="2" s="1"/>
  <c r="Y312" i="2" s="1"/>
  <c r="CN224" i="2"/>
  <c r="BY224" i="2"/>
  <c r="AF224" i="2"/>
  <c r="DC224" i="2"/>
  <c r="DR224" i="2"/>
  <c r="AF209" i="2"/>
  <c r="AU224" i="2"/>
  <c r="BJ224" i="2"/>
  <c r="BG311" i="2"/>
  <c r="BG326" i="2"/>
  <c r="Z282" i="2"/>
  <c r="Z297" i="2" s="1"/>
  <c r="Z327" i="2" s="1"/>
  <c r="DL282" i="2"/>
  <c r="DL297" i="2" s="1"/>
  <c r="DL327" i="2" s="1"/>
  <c r="AI282" i="2"/>
  <c r="AI297" i="2" s="1"/>
  <c r="AI312" i="2" s="1"/>
  <c r="CS282" i="2"/>
  <c r="CS297" i="2" s="1"/>
  <c r="CS312" i="2" s="1"/>
  <c r="CM282" i="2"/>
  <c r="CM297" i="2" s="1"/>
  <c r="CM312" i="2" s="1"/>
  <c r="BO282" i="2"/>
  <c r="BO297" i="2" s="1"/>
  <c r="BO312" i="2" s="1"/>
  <c r="AX340" i="2"/>
  <c r="V326" i="2"/>
  <c r="V389" i="2" s="1"/>
  <c r="CZ326" i="2"/>
  <c r="CZ389" i="2" s="1"/>
  <c r="F25" i="1"/>
  <c r="BQ340" i="2"/>
  <c r="CV340" i="2"/>
  <c r="BY326" i="2"/>
  <c r="BY389" i="2" s="1"/>
  <c r="DM372" i="2"/>
  <c r="DI372" i="2"/>
  <c r="CD340" i="2"/>
  <c r="AR372" i="2"/>
  <c r="CW403" i="2"/>
  <c r="AC326" i="2"/>
  <c r="AC389" i="2" s="1"/>
  <c r="AE326" i="2"/>
  <c r="AE389" i="2" s="1"/>
  <c r="DG372" i="2"/>
  <c r="AQ312" i="2"/>
  <c r="AQ327" i="2"/>
  <c r="CX340" i="2"/>
  <c r="CX372" i="2"/>
  <c r="CX403" i="2"/>
  <c r="DQ417" i="2"/>
  <c r="DC282" i="2"/>
  <c r="DC297" i="2" s="1"/>
  <c r="DC312" i="2" s="1"/>
  <c r="AC135" i="2"/>
  <c r="AC105" i="2"/>
  <c r="AC60" i="2"/>
  <c r="AF135" i="2"/>
  <c r="AF105" i="2"/>
  <c r="AF60" i="2"/>
  <c r="Y447" i="2"/>
  <c r="BN238" i="2"/>
  <c r="BN268" i="2" s="1"/>
  <c r="AJ238" i="2"/>
  <c r="AJ268" i="2" s="1"/>
  <c r="CR238" i="2"/>
  <c r="CR283" i="2" s="1"/>
  <c r="CR298" i="2" s="1"/>
  <c r="U238" i="2"/>
  <c r="U268" i="2" s="1"/>
  <c r="AY238" i="2"/>
  <c r="AY283" i="2" s="1"/>
  <c r="AY298" i="2" s="1"/>
  <c r="DG238" i="2"/>
  <c r="DG268" i="2" s="1"/>
  <c r="CC238" i="2"/>
  <c r="CC268" i="2" s="1"/>
  <c r="BB224" i="2"/>
  <c r="X224" i="2"/>
  <c r="CU224" i="2"/>
  <c r="BQ224" i="2"/>
  <c r="DJ224" i="2"/>
  <c r="CF224" i="2"/>
  <c r="X209" i="2"/>
  <c r="AM224" i="2"/>
  <c r="BD282" i="2"/>
  <c r="BD297" i="2" s="1"/>
  <c r="BD312" i="2" s="1"/>
  <c r="BN340" i="2"/>
  <c r="BN403" i="2"/>
  <c r="BN372" i="2"/>
  <c r="C25" i="1"/>
  <c r="CN341" i="2"/>
  <c r="CN404" i="2"/>
  <c r="CN373" i="2"/>
  <c r="Z418" i="2"/>
  <c r="CR341" i="2"/>
  <c r="CR373" i="2"/>
  <c r="CR404" i="2"/>
  <c r="CC282" i="2"/>
  <c r="CC297" i="2" s="1"/>
  <c r="CC312" i="2" s="1"/>
  <c r="AI311" i="2"/>
  <c r="AI326" i="2"/>
  <c r="CL418" i="2"/>
  <c r="CL341" i="2"/>
  <c r="CL404" i="2"/>
  <c r="CL373" i="2"/>
  <c r="DF417" i="2"/>
  <c r="BF238" i="2"/>
  <c r="BF283" i="2" s="1"/>
  <c r="BF298" i="2" s="1"/>
  <c r="CJ238" i="2"/>
  <c r="CJ283" i="2" s="1"/>
  <c r="CJ298" i="2" s="1"/>
  <c r="AQ238" i="2"/>
  <c r="AQ283" i="2" s="1"/>
  <c r="AQ298" i="2" s="1"/>
  <c r="DN238" i="2"/>
  <c r="DN268" i="2" s="1"/>
  <c r="AB238" i="2"/>
  <c r="AB283" i="2" s="1"/>
  <c r="AB298" i="2" s="1"/>
  <c r="BU238" i="2"/>
  <c r="BU283" i="2" s="1"/>
  <c r="BU298" i="2" s="1"/>
  <c r="CY238" i="2"/>
  <c r="CY283" i="2" s="1"/>
  <c r="CY298" i="2" s="1"/>
  <c r="AW403" i="2"/>
  <c r="BL388" i="2"/>
  <c r="CA388" i="2" s="1"/>
  <c r="CL282" i="2"/>
  <c r="CL297" i="2" s="1"/>
  <c r="CL327" i="2" s="1"/>
  <c r="DQ372" i="2"/>
  <c r="AM326" i="2"/>
  <c r="AM389" i="2" s="1"/>
  <c r="E44" i="1"/>
  <c r="W448" i="2"/>
  <c r="CD326" i="2"/>
  <c r="CD389" i="2" s="1"/>
  <c r="CY388" i="2"/>
  <c r="DM403" i="2"/>
  <c r="DI340" i="2"/>
  <c r="W160" i="2" s="1"/>
  <c r="BY403" i="2"/>
  <c r="DN326" i="2"/>
  <c r="DN389" i="2" s="1"/>
  <c r="AR403" i="2"/>
  <c r="CW372" i="2"/>
  <c r="DG340" i="2"/>
  <c r="U160" i="2" s="1"/>
  <c r="DM341" i="2"/>
  <c r="AA161" i="2" s="1"/>
  <c r="DM404" i="2"/>
  <c r="DM373" i="2"/>
  <c r="AC90" i="2"/>
  <c r="AC195" i="2"/>
  <c r="AC150" i="2"/>
  <c r="AC151" i="2" s="1"/>
  <c r="CG238" i="2"/>
  <c r="CG268" i="2" s="1"/>
  <c r="DK238" i="2"/>
  <c r="DK283" i="2" s="1"/>
  <c r="DK298" i="2" s="1"/>
  <c r="Y238" i="2"/>
  <c r="Y283" i="2" s="1"/>
  <c r="Y298" i="2" s="1"/>
  <c r="CV238" i="2"/>
  <c r="CV268" i="2" s="1"/>
  <c r="BC238" i="2"/>
  <c r="BC268" i="2" s="1"/>
  <c r="BR238" i="2"/>
  <c r="BR283" i="2" s="1"/>
  <c r="BR298" i="2" s="1"/>
  <c r="AN238" i="2"/>
  <c r="AN268" i="2" s="1"/>
  <c r="AX224" i="2"/>
  <c r="AI224" i="2"/>
  <c r="CB224" i="2"/>
  <c r="CQ224" i="2"/>
  <c r="T224" i="2"/>
  <c r="BM224" i="2"/>
  <c r="DF224" i="2"/>
  <c r="T209" i="2"/>
  <c r="K24" i="1"/>
  <c r="CH311" i="2"/>
  <c r="CH326" i="2"/>
  <c r="CW327" i="2"/>
  <c r="D27" i="2"/>
  <c r="BJ282" i="2"/>
  <c r="BJ297" i="2" s="1"/>
  <c r="BJ312" i="2" s="1"/>
  <c r="W355" i="2"/>
  <c r="R41" i="1"/>
  <c r="T90" i="2"/>
  <c r="T195" i="2"/>
  <c r="T150" i="2"/>
  <c r="AK75" i="2"/>
  <c r="AJ75" i="2"/>
  <c r="AG134" i="2"/>
  <c r="BV340" i="2"/>
  <c r="BV403" i="2"/>
  <c r="BV372" i="2"/>
  <c r="W90" i="2"/>
  <c r="W150" i="2"/>
  <c r="W195" i="2"/>
  <c r="DF389" i="2"/>
  <c r="J42" i="2"/>
  <c r="AA447" i="2"/>
  <c r="Z119" i="2"/>
  <c r="Z179" i="2" s="1"/>
  <c r="AL418" i="2"/>
  <c r="U224" i="2"/>
  <c r="DG224" i="2"/>
  <c r="CR224" i="2"/>
  <c r="AJ224" i="2"/>
  <c r="CC224" i="2"/>
  <c r="BN224" i="2"/>
  <c r="AY224" i="2"/>
  <c r="U209" i="2"/>
  <c r="BN267" i="2"/>
  <c r="AB119" i="2"/>
  <c r="AB179" i="2" s="1"/>
  <c r="BN341" i="2"/>
  <c r="BN404" i="2"/>
  <c r="BN373" i="2"/>
  <c r="AF389" i="2"/>
  <c r="AE60" i="2"/>
  <c r="AE105" i="2"/>
  <c r="AE135" i="2"/>
  <c r="AB60" i="2"/>
  <c r="AB135" i="2"/>
  <c r="AB136" i="2" s="1"/>
  <c r="AB105" i="2"/>
  <c r="H24" i="1"/>
  <c r="AQ341" i="2"/>
  <c r="BX282" i="2"/>
  <c r="BX297" i="2" s="1"/>
  <c r="BX312" i="2" s="1"/>
  <c r="AA341" i="2"/>
  <c r="AA404" i="2"/>
  <c r="AL373" i="2"/>
  <c r="AL404" i="2"/>
  <c r="CP222" i="2"/>
  <c r="CP237" i="2" s="1"/>
  <c r="CP252" i="2" s="1"/>
  <c r="CP267" i="2" s="1"/>
  <c r="CP282" i="2" s="1"/>
  <c r="CP297" i="2" s="1"/>
  <c r="CP312" i="2" s="1"/>
  <c r="CP327" i="2" s="1"/>
  <c r="CP342" i="2" s="1"/>
  <c r="BL237" i="2"/>
  <c r="BL252" i="2" s="1"/>
  <c r="BL267" i="2" s="1"/>
  <c r="BL282" i="2" s="1"/>
  <c r="BL297" i="2" s="1"/>
  <c r="BL312" i="2" s="1"/>
  <c r="BL327" i="2" s="1"/>
  <c r="BL342" i="2" s="1"/>
  <c r="BB282" i="2"/>
  <c r="BB297" i="2" s="1"/>
  <c r="BB312" i="2" s="1"/>
  <c r="T448" i="2"/>
  <c r="AP282" i="2"/>
  <c r="AP297" i="2" s="1"/>
  <c r="AP312" i="2" s="1"/>
  <c r="X119" i="2"/>
  <c r="X179" i="2" s="1"/>
  <c r="C63" i="1"/>
  <c r="BX389" i="2"/>
  <c r="AR389" i="2"/>
  <c r="AJ340" i="2"/>
  <c r="AJ372" i="2"/>
  <c r="AJ403" i="2"/>
  <c r="BC282" i="2"/>
  <c r="BC297" i="2" s="1"/>
  <c r="BC312" i="2" s="1"/>
  <c r="DB311" i="2"/>
  <c r="DB326" i="2"/>
  <c r="BE418" i="2"/>
  <c r="BE389" i="2"/>
  <c r="AR238" i="2"/>
  <c r="AR268" i="2" s="1"/>
  <c r="BV238" i="2"/>
  <c r="BV268" i="2" s="1"/>
  <c r="BG238" i="2"/>
  <c r="BG283" i="2" s="1"/>
  <c r="BG298" i="2" s="1"/>
  <c r="CK238" i="2"/>
  <c r="CK283" i="2" s="1"/>
  <c r="CK298" i="2" s="1"/>
  <c r="AC238" i="2"/>
  <c r="AC268" i="2" s="1"/>
  <c r="DO238" i="2"/>
  <c r="DO268" i="2" s="1"/>
  <c r="CZ238" i="2"/>
  <c r="CZ283" i="2" s="1"/>
  <c r="CZ298" i="2" s="1"/>
  <c r="BA268" i="2"/>
  <c r="BA283" i="2"/>
  <c r="BA298" i="2" s="1"/>
  <c r="DQ403" i="2"/>
  <c r="CE372" i="2"/>
  <c r="U403" i="2"/>
  <c r="DF403" i="2"/>
  <c r="DJ326" i="2"/>
  <c r="DJ389" i="2" s="1"/>
  <c r="BV326" i="2"/>
  <c r="BV389" i="2" s="1"/>
  <c r="AJ388" i="2"/>
  <c r="U326" i="2"/>
  <c r="U389" i="2" s="1"/>
  <c r="DM340" i="2"/>
  <c r="AA160" i="2" s="1"/>
  <c r="AO372" i="2"/>
  <c r="DG326" i="2"/>
  <c r="DG389" i="2" s="1"/>
  <c r="BY372" i="2"/>
  <c r="DA403" i="2"/>
  <c r="AR340" i="2"/>
  <c r="CW340" i="2"/>
  <c r="AC403" i="2"/>
  <c r="O27" i="2"/>
  <c r="AB312" i="2"/>
  <c r="AB327" i="2"/>
  <c r="CE312" i="2"/>
  <c r="CE327" i="2"/>
  <c r="BG312" i="2"/>
  <c r="BG327" i="2"/>
  <c r="O42" i="2"/>
  <c r="AF447" i="2"/>
  <c r="DI327" i="2"/>
  <c r="C44" i="1"/>
  <c r="AF341" i="2"/>
  <c r="AF404" i="2"/>
  <c r="AF373" i="2"/>
  <c r="T105" i="2"/>
  <c r="T60" i="2"/>
  <c r="T135" i="2"/>
  <c r="W135" i="2"/>
  <c r="W105" i="2"/>
  <c r="W60" i="2"/>
  <c r="AK418" i="2"/>
  <c r="CP401" i="2"/>
  <c r="CP416" i="2" s="1"/>
  <c r="DE386" i="2"/>
  <c r="CH238" i="2"/>
  <c r="CH283" i="2" s="1"/>
  <c r="CH298" i="2" s="1"/>
  <c r="BS238" i="2"/>
  <c r="BS283" i="2" s="1"/>
  <c r="BS298" i="2" s="1"/>
  <c r="AO238" i="2"/>
  <c r="AO268" i="2" s="1"/>
  <c r="BD238" i="2"/>
  <c r="BD283" i="2" s="1"/>
  <c r="BD298" i="2" s="1"/>
  <c r="Z238" i="2"/>
  <c r="Z268" i="2" s="1"/>
  <c r="DL238" i="2"/>
  <c r="DL268" i="2" s="1"/>
  <c r="CW238" i="2"/>
  <c r="CW268" i="2" s="1"/>
  <c r="DE222" i="2"/>
  <c r="DE237" i="2" s="1"/>
  <c r="DE252" i="2" s="1"/>
  <c r="DE267" i="2" s="1"/>
  <c r="DE282" i="2" s="1"/>
  <c r="DE297" i="2" s="1"/>
  <c r="DE312" i="2" s="1"/>
  <c r="DE327" i="2" s="1"/>
  <c r="DE342" i="2" s="1"/>
  <c r="CA237" i="2"/>
  <c r="CA252" i="2" s="1"/>
  <c r="CA267" i="2" s="1"/>
  <c r="CA282" i="2" s="1"/>
  <c r="CA297" i="2" s="1"/>
  <c r="CA312" i="2" s="1"/>
  <c r="CA327" i="2" s="1"/>
  <c r="CA342" i="2" s="1"/>
  <c r="AG354" i="2"/>
  <c r="Q354" i="2" s="1"/>
  <c r="P354" i="2" s="1"/>
  <c r="CF418" i="2"/>
  <c r="P23" i="1"/>
  <c r="BX404" i="2"/>
  <c r="AR404" i="2"/>
  <c r="BA340" i="2"/>
  <c r="BA403" i="2"/>
  <c r="BA372" i="2"/>
  <c r="Y119" i="2"/>
  <c r="Y179" i="2" s="1"/>
  <c r="AC417" i="2"/>
  <c r="BE341" i="2"/>
  <c r="BE373" i="2"/>
  <c r="BE404" i="2"/>
  <c r="BR311" i="2"/>
  <c r="BR326" i="2"/>
  <c r="F63" i="1"/>
  <c r="DQ340" i="2"/>
  <c r="AE160" i="2" s="1"/>
  <c r="CE403" i="2"/>
  <c r="U372" i="2"/>
  <c r="DF372" i="2"/>
  <c r="AO403" i="2"/>
  <c r="BY340" i="2"/>
  <c r="W403" i="2"/>
  <c r="DA372" i="2"/>
  <c r="AC372" i="2"/>
  <c r="BX341" i="2" l="1"/>
  <c r="AS389" i="2"/>
  <c r="CG418" i="2"/>
  <c r="CB418" i="2"/>
  <c r="BS404" i="2"/>
  <c r="BS419" i="2" s="1"/>
  <c r="AQ418" i="2"/>
  <c r="BS341" i="2"/>
  <c r="AM418" i="2"/>
  <c r="W418" i="2"/>
  <c r="AQ373" i="2"/>
  <c r="AO312" i="2"/>
  <c r="AO405" i="2" s="1"/>
  <c r="AX341" i="2"/>
  <c r="DN312" i="2"/>
  <c r="DN390" i="2" s="1"/>
  <c r="AX389" i="2"/>
  <c r="AX419" i="2" s="1"/>
  <c r="DO404" i="2"/>
  <c r="DO341" i="2"/>
  <c r="AC161" i="2" s="1"/>
  <c r="DO373" i="2"/>
  <c r="AX373" i="2"/>
  <c r="T341" i="2"/>
  <c r="W327" i="2"/>
  <c r="W390" i="2" s="1"/>
  <c r="CS373" i="2"/>
  <c r="AQ404" i="2"/>
  <c r="AQ419" i="2" s="1"/>
  <c r="AS373" i="2"/>
  <c r="CF404" i="2"/>
  <c r="AS341" i="2"/>
  <c r="M43" i="2"/>
  <c r="M51" i="2" s="1"/>
  <c r="BW283" i="2"/>
  <c r="BW298" i="2" s="1"/>
  <c r="BW313" i="2" s="1"/>
  <c r="DC341" i="2"/>
  <c r="AF418" i="2"/>
  <c r="AD327" i="2"/>
  <c r="AD342" i="2" s="1"/>
  <c r="AA389" i="2"/>
  <c r="V448" i="2"/>
  <c r="CT327" i="2"/>
  <c r="CT342" i="2" s="1"/>
  <c r="BT341" i="2"/>
  <c r="CI327" i="2"/>
  <c r="CI390" i="2" s="1"/>
  <c r="DC373" i="2"/>
  <c r="DC419" i="2" s="1"/>
  <c r="W268" i="2"/>
  <c r="CH312" i="2"/>
  <c r="CH390" i="2" s="1"/>
  <c r="BR312" i="2"/>
  <c r="AX312" i="2"/>
  <c r="BB404" i="2"/>
  <c r="BU312" i="2"/>
  <c r="DI341" i="2"/>
  <c r="W161" i="2" s="1"/>
  <c r="BM404" i="2"/>
  <c r="CS404" i="2"/>
  <c r="CS419" i="2" s="1"/>
  <c r="CJ312" i="2"/>
  <c r="CJ390" i="2" s="1"/>
  <c r="BF373" i="2"/>
  <c r="BM373" i="2"/>
  <c r="BB373" i="2"/>
  <c r="CG312" i="2"/>
  <c r="CG342" i="2" s="1"/>
  <c r="AL389" i="2"/>
  <c r="AL419" i="2" s="1"/>
  <c r="T389" i="2"/>
  <c r="CV404" i="2"/>
  <c r="BM341" i="2"/>
  <c r="BA327" i="2"/>
  <c r="BA390" i="2" s="1"/>
  <c r="CY327" i="2"/>
  <c r="CY374" i="2" s="1"/>
  <c r="DI373" i="2"/>
  <c r="T373" i="2"/>
  <c r="AZ418" i="2"/>
  <c r="DI389" i="2"/>
  <c r="DI419" i="2" s="1"/>
  <c r="AB120" i="2"/>
  <c r="AB180" i="2" s="1"/>
  <c r="BT404" i="2"/>
  <c r="DK327" i="2"/>
  <c r="DK390" i="2" s="1"/>
  <c r="AS327" i="2"/>
  <c r="AS342" i="2" s="1"/>
  <c r="CC373" i="2"/>
  <c r="BT418" i="2"/>
  <c r="CH418" i="2"/>
  <c r="AK268" i="2"/>
  <c r="CK312" i="2"/>
  <c r="CK342" i="2" s="1"/>
  <c r="BE327" i="2"/>
  <c r="BE390" i="2" s="1"/>
  <c r="DA373" i="2"/>
  <c r="BT373" i="2"/>
  <c r="CB312" i="2"/>
  <c r="CB342" i="2" s="1"/>
  <c r="AR327" i="2"/>
  <c r="AR390" i="2" s="1"/>
  <c r="BH268" i="2"/>
  <c r="BM327" i="2"/>
  <c r="BM390" i="2" s="1"/>
  <c r="CB373" i="2"/>
  <c r="AN341" i="2"/>
  <c r="DF419" i="2"/>
  <c r="CS341" i="2"/>
  <c r="CV389" i="2"/>
  <c r="CF341" i="2"/>
  <c r="AR373" i="2"/>
  <c r="AU389" i="2"/>
  <c r="DQ327" i="2"/>
  <c r="DQ374" i="2" s="1"/>
  <c r="CJ404" i="2"/>
  <c r="BB341" i="2"/>
  <c r="AF448" i="2"/>
  <c r="Y120" i="2"/>
  <c r="Y180" i="2" s="1"/>
  <c r="CT404" i="2"/>
  <c r="CJ373" i="2"/>
  <c r="CR419" i="2"/>
  <c r="BP283" i="2"/>
  <c r="BP298" i="2" s="1"/>
  <c r="BP313" i="2" s="1"/>
  <c r="AC448" i="2"/>
  <c r="CQ283" i="2"/>
  <c r="CQ298" i="2" s="1"/>
  <c r="CQ328" i="2" s="1"/>
  <c r="CD283" i="2"/>
  <c r="CD298" i="2" s="1"/>
  <c r="CD328" i="2" s="1"/>
  <c r="BW418" i="2"/>
  <c r="U433" i="2"/>
  <c r="D44" i="2" s="1"/>
  <c r="D46" i="1" s="1"/>
  <c r="Z433" i="2"/>
  <c r="I44" i="2" s="1"/>
  <c r="I46" i="1" s="1"/>
  <c r="DG418" i="2"/>
  <c r="AN404" i="2"/>
  <c r="CF373" i="2"/>
  <c r="CF419" i="2" s="1"/>
  <c r="CK341" i="2"/>
  <c r="I43" i="2"/>
  <c r="CC418" i="2"/>
  <c r="BF404" i="2"/>
  <c r="CT373" i="2"/>
  <c r="AL327" i="2"/>
  <c r="AL390" i="2" s="1"/>
  <c r="BA373" i="2"/>
  <c r="CJ341" i="2"/>
  <c r="AU373" i="2"/>
  <c r="AN327" i="2"/>
  <c r="AN374" i="2" s="1"/>
  <c r="BF341" i="2"/>
  <c r="CT341" i="2"/>
  <c r="AZ389" i="2"/>
  <c r="CK373" i="2"/>
  <c r="BA404" i="2"/>
  <c r="BA419" i="2" s="1"/>
  <c r="BQ373" i="2"/>
  <c r="AU404" i="2"/>
  <c r="AN373" i="2"/>
  <c r="CK404" i="2"/>
  <c r="T268" i="2"/>
  <c r="T313" i="2" s="1"/>
  <c r="CL283" i="2"/>
  <c r="CL298" i="2" s="1"/>
  <c r="CT418" i="2"/>
  <c r="BI418" i="2"/>
  <c r="Z373" i="2"/>
  <c r="Z404" i="2"/>
  <c r="Z341" i="2"/>
  <c r="U448" i="2"/>
  <c r="K43" i="2"/>
  <c r="AS418" i="2"/>
  <c r="X433" i="2"/>
  <c r="G44" i="2" s="1"/>
  <c r="G46" i="1" s="1"/>
  <c r="G66" i="1" s="1"/>
  <c r="Y418" i="2"/>
  <c r="DJ268" i="2"/>
  <c r="DJ328" i="2" s="1"/>
  <c r="DA283" i="2"/>
  <c r="DA298" i="2" s="1"/>
  <c r="DA313" i="2" s="1"/>
  <c r="AC418" i="2"/>
  <c r="BI312" i="2"/>
  <c r="BI390" i="2" s="1"/>
  <c r="E26" i="1"/>
  <c r="E35" i="2"/>
  <c r="BA341" i="2"/>
  <c r="DQ418" i="2"/>
  <c r="CV327" i="2"/>
  <c r="CV390" i="2" s="1"/>
  <c r="X418" i="2"/>
  <c r="AB433" i="2"/>
  <c r="K44" i="2" s="1"/>
  <c r="DM283" i="2"/>
  <c r="DM298" i="2" s="1"/>
  <c r="DM328" i="2" s="1"/>
  <c r="DR373" i="2"/>
  <c r="BR390" i="2"/>
  <c r="AA433" i="2"/>
  <c r="J44" i="2" s="1"/>
  <c r="J51" i="2" s="1"/>
  <c r="CM268" i="2"/>
  <c r="CM313" i="2" s="1"/>
  <c r="DR404" i="2"/>
  <c r="CQ327" i="2"/>
  <c r="CQ390" i="2" s="1"/>
  <c r="DR341" i="2"/>
  <c r="AF161" i="2" s="1"/>
  <c r="BU418" i="2"/>
  <c r="DF268" i="2"/>
  <c r="DF313" i="2" s="1"/>
  <c r="DJ327" i="2"/>
  <c r="DJ390" i="2" s="1"/>
  <c r="DB418" i="2"/>
  <c r="U120" i="2"/>
  <c r="U180" i="2" s="1"/>
  <c r="BS418" i="2"/>
  <c r="AP418" i="2"/>
  <c r="AA327" i="2"/>
  <c r="AA390" i="2" s="1"/>
  <c r="AU312" i="2"/>
  <c r="AU390" i="2" s="1"/>
  <c r="DQ389" i="2"/>
  <c r="AT268" i="2"/>
  <c r="AT328" i="2" s="1"/>
  <c r="AA283" i="2"/>
  <c r="AA298" i="2" s="1"/>
  <c r="AA328" i="2" s="1"/>
  <c r="CY418" i="2"/>
  <c r="AQ390" i="2"/>
  <c r="T356" i="2"/>
  <c r="C29" i="2" s="1"/>
  <c r="AB418" i="2"/>
  <c r="CM389" i="2"/>
  <c r="DC418" i="2"/>
  <c r="CJ268" i="2"/>
  <c r="CJ313" i="2" s="1"/>
  <c r="CY390" i="2"/>
  <c r="BQ389" i="2"/>
  <c r="BO418" i="2"/>
  <c r="CB389" i="2"/>
  <c r="AO418" i="2"/>
  <c r="W120" i="2"/>
  <c r="W180" i="2" s="1"/>
  <c r="AA419" i="2"/>
  <c r="CL419" i="2"/>
  <c r="BM418" i="2"/>
  <c r="K26" i="1"/>
  <c r="K35" i="2"/>
  <c r="V268" i="2"/>
  <c r="V313" i="2" s="1"/>
  <c r="AK312" i="2"/>
  <c r="AK390" i="2" s="1"/>
  <c r="CB404" i="2"/>
  <c r="BO268" i="2"/>
  <c r="BO313" i="2" s="1"/>
  <c r="DA418" i="2"/>
  <c r="CH389" i="2"/>
  <c r="AR418" i="2"/>
  <c r="AZ283" i="2"/>
  <c r="AZ298" i="2" s="1"/>
  <c r="AZ313" i="2" s="1"/>
  <c r="BW341" i="2"/>
  <c r="DH268" i="2"/>
  <c r="DH328" i="2" s="1"/>
  <c r="DA404" i="2"/>
  <c r="BU389" i="2"/>
  <c r="CU418" i="2"/>
  <c r="P27" i="2"/>
  <c r="R27" i="2" s="1"/>
  <c r="CX418" i="2"/>
  <c r="AO419" i="2"/>
  <c r="DA341" i="2"/>
  <c r="AU418" i="2"/>
  <c r="CC341" i="2"/>
  <c r="AE448" i="2"/>
  <c r="CV373" i="2"/>
  <c r="AD283" i="2"/>
  <c r="AD298" i="2" s="1"/>
  <c r="AD313" i="2" s="1"/>
  <c r="T327" i="2"/>
  <c r="T390" i="2" s="1"/>
  <c r="BU373" i="2"/>
  <c r="Y268" i="2"/>
  <c r="Y328" i="2" s="1"/>
  <c r="AS268" i="2"/>
  <c r="AS328" i="2" s="1"/>
  <c r="CE268" i="2"/>
  <c r="CE313" i="2" s="1"/>
  <c r="CW389" i="2"/>
  <c r="BQ341" i="2"/>
  <c r="BV327" i="2"/>
  <c r="BV405" i="2" s="1"/>
  <c r="DO327" i="2"/>
  <c r="DO390" i="2" s="1"/>
  <c r="CF283" i="2"/>
  <c r="CF298" i="2" s="1"/>
  <c r="CF313" i="2" s="1"/>
  <c r="CC404" i="2"/>
  <c r="AA448" i="2"/>
  <c r="BU404" i="2"/>
  <c r="BM283" i="2"/>
  <c r="BM298" i="2" s="1"/>
  <c r="BM313" i="2" s="1"/>
  <c r="CU283" i="2"/>
  <c r="CU298" i="2" s="1"/>
  <c r="CU313" i="2" s="1"/>
  <c r="BW373" i="2"/>
  <c r="CN327" i="2"/>
  <c r="CN390" i="2" s="1"/>
  <c r="AF433" i="2"/>
  <c r="AF449" i="2" s="1"/>
  <c r="BH327" i="2"/>
  <c r="BH390" i="2" s="1"/>
  <c r="AZ327" i="2"/>
  <c r="AZ374" i="2" s="1"/>
  <c r="DQ404" i="2"/>
  <c r="DH418" i="2"/>
  <c r="AE120" i="2"/>
  <c r="AE180" i="2" s="1"/>
  <c r="Y356" i="2"/>
  <c r="H29" i="2" s="1"/>
  <c r="H27" i="1" s="1"/>
  <c r="BW404" i="2"/>
  <c r="V433" i="2"/>
  <c r="E44" i="2" s="1"/>
  <c r="AN418" i="2"/>
  <c r="AC433" i="2"/>
  <c r="L44" i="2" s="1"/>
  <c r="L51" i="2" s="1"/>
  <c r="AS419" i="2"/>
  <c r="BU390" i="2"/>
  <c r="DN283" i="2"/>
  <c r="DN298" i="2" s="1"/>
  <c r="DN313" i="2" s="1"/>
  <c r="AA418" i="2"/>
  <c r="BV418" i="2"/>
  <c r="AC283" i="2"/>
  <c r="AC298" i="2" s="1"/>
  <c r="AC313" i="2" s="1"/>
  <c r="AX283" i="2"/>
  <c r="AX298" i="2" s="1"/>
  <c r="AX328" i="2" s="1"/>
  <c r="AL283" i="2"/>
  <c r="AL298" i="2" s="1"/>
  <c r="AL328" i="2" s="1"/>
  <c r="AZ373" i="2"/>
  <c r="AB356" i="2"/>
  <c r="AD120" i="2"/>
  <c r="AD180" i="2" s="1"/>
  <c r="DP283" i="2"/>
  <c r="DP298" i="2" s="1"/>
  <c r="DP328" i="2" s="1"/>
  <c r="AF356" i="2"/>
  <c r="O29" i="2" s="1"/>
  <c r="O27" i="1" s="1"/>
  <c r="CV283" i="2"/>
  <c r="CV298" i="2" s="1"/>
  <c r="CV328" i="2" s="1"/>
  <c r="AE433" i="2"/>
  <c r="N44" i="2" s="1"/>
  <c r="N51" i="2" s="1"/>
  <c r="CB283" i="2"/>
  <c r="CB298" i="2" s="1"/>
  <c r="CB313" i="2" s="1"/>
  <c r="BN283" i="2"/>
  <c r="BN298" i="2" s="1"/>
  <c r="BN313" i="2" s="1"/>
  <c r="AZ404" i="2"/>
  <c r="V356" i="2"/>
  <c r="E29" i="2" s="1"/>
  <c r="E27" i="1" s="1"/>
  <c r="CV418" i="2"/>
  <c r="AD356" i="2"/>
  <c r="M29" i="2" s="1"/>
  <c r="M27" i="1" s="1"/>
  <c r="W433" i="2"/>
  <c r="W449" i="2" s="1"/>
  <c r="BT327" i="2"/>
  <c r="BT390" i="2" s="1"/>
  <c r="AY268" i="2"/>
  <c r="AY328" i="2" s="1"/>
  <c r="DK268" i="2"/>
  <c r="DK328" i="2" s="1"/>
  <c r="DC283" i="2"/>
  <c r="DC298" i="2" s="1"/>
  <c r="DC313" i="2" s="1"/>
  <c r="W356" i="2"/>
  <c r="F29" i="2" s="1"/>
  <c r="F27" i="1" s="1"/>
  <c r="U418" i="2"/>
  <c r="CN419" i="2"/>
  <c r="AF120" i="2"/>
  <c r="AF180" i="2" s="1"/>
  <c r="Y433" i="2"/>
  <c r="H44" i="2" s="1"/>
  <c r="H46" i="1" s="1"/>
  <c r="DI418" i="2"/>
  <c r="AQ268" i="2"/>
  <c r="AQ328" i="2" s="1"/>
  <c r="V120" i="2"/>
  <c r="V180" i="2" s="1"/>
  <c r="AD449" i="2"/>
  <c r="DI268" i="2"/>
  <c r="DI328" i="2" s="1"/>
  <c r="CK268" i="2"/>
  <c r="CK313" i="2" s="1"/>
  <c r="AG447" i="2"/>
  <c r="AX418" i="2"/>
  <c r="BD268" i="2"/>
  <c r="BD313" i="2" s="1"/>
  <c r="DG283" i="2"/>
  <c r="DG298" i="2" s="1"/>
  <c r="DG313" i="2" s="1"/>
  <c r="DM419" i="2"/>
  <c r="BY418" i="2"/>
  <c r="BG389" i="2"/>
  <c r="CU389" i="2"/>
  <c r="CD418" i="2"/>
  <c r="BB419" i="2"/>
  <c r="Z356" i="2"/>
  <c r="I29" i="2" s="1"/>
  <c r="I27" i="1" s="1"/>
  <c r="CQ341" i="2"/>
  <c r="DM418" i="2"/>
  <c r="CG390" i="2"/>
  <c r="CH268" i="2"/>
  <c r="CH328" i="2" s="1"/>
  <c r="AC356" i="2"/>
  <c r="L29" i="2" s="1"/>
  <c r="L27" i="1" s="1"/>
  <c r="CZ418" i="2"/>
  <c r="T433" i="2"/>
  <c r="C44" i="2" s="1"/>
  <c r="BN419" i="2"/>
  <c r="BE419" i="2"/>
  <c r="BA418" i="2"/>
  <c r="P44" i="1"/>
  <c r="R44" i="1" s="1"/>
  <c r="DF418" i="2"/>
  <c r="BN418" i="2"/>
  <c r="CW283" i="2"/>
  <c r="CW298" i="2" s="1"/>
  <c r="CW313" i="2" s="1"/>
  <c r="U283" i="2"/>
  <c r="U298" i="2" s="1"/>
  <c r="U313" i="2" s="1"/>
  <c r="BQ418" i="2"/>
  <c r="BH418" i="2"/>
  <c r="BG268" i="2"/>
  <c r="BG328" i="2" s="1"/>
  <c r="CS283" i="2"/>
  <c r="CS298" i="2" s="1"/>
  <c r="CS313" i="2" s="1"/>
  <c r="X268" i="2"/>
  <c r="X313" i="2" s="1"/>
  <c r="AP419" i="2"/>
  <c r="AF283" i="2"/>
  <c r="AF298" i="2" s="1"/>
  <c r="AF313" i="2" s="1"/>
  <c r="DB268" i="2"/>
  <c r="DB313" i="2" s="1"/>
  <c r="AI283" i="2"/>
  <c r="AI298" i="2" s="1"/>
  <c r="AI328" i="2" s="1"/>
  <c r="DK341" i="2"/>
  <c r="Y161" i="2" s="1"/>
  <c r="BB283" i="2"/>
  <c r="BB298" i="2" s="1"/>
  <c r="BB328" i="2" s="1"/>
  <c r="AB268" i="2"/>
  <c r="AB328" i="2" s="1"/>
  <c r="CE418" i="2"/>
  <c r="AF419" i="2"/>
  <c r="CW418" i="2"/>
  <c r="BV283" i="2"/>
  <c r="BV298" i="2" s="1"/>
  <c r="BV313" i="2" s="1"/>
  <c r="BI389" i="2"/>
  <c r="CX389" i="2"/>
  <c r="CX268" i="2"/>
  <c r="CX328" i="2" s="1"/>
  <c r="BQ268" i="2"/>
  <c r="BQ313" i="2" s="1"/>
  <c r="W389" i="2"/>
  <c r="DP419" i="2"/>
  <c r="CZ312" i="2"/>
  <c r="CZ390" i="2" s="1"/>
  <c r="BO373" i="2"/>
  <c r="DI342" i="2"/>
  <c r="W162" i="2" s="1"/>
  <c r="DI405" i="2"/>
  <c r="DI374" i="2"/>
  <c r="W151" i="2"/>
  <c r="AO342" i="2"/>
  <c r="AO374" i="2"/>
  <c r="U136" i="2"/>
  <c r="W313" i="2"/>
  <c r="W328" i="2"/>
  <c r="AJ418" i="2"/>
  <c r="U239" i="2"/>
  <c r="U269" i="2" s="1"/>
  <c r="BN239" i="2"/>
  <c r="BN269" i="2" s="1"/>
  <c r="CC239" i="2"/>
  <c r="CC284" i="2" s="1"/>
  <c r="CC299" i="2" s="1"/>
  <c r="AY239" i="2"/>
  <c r="AY269" i="2" s="1"/>
  <c r="AJ239" i="2"/>
  <c r="AJ284" i="2" s="1"/>
  <c r="AJ299" i="2" s="1"/>
  <c r="CR239" i="2"/>
  <c r="CR269" i="2" s="1"/>
  <c r="DG239" i="2"/>
  <c r="DG269" i="2" s="1"/>
  <c r="BF268" i="2"/>
  <c r="CY268" i="2"/>
  <c r="CI268" i="2"/>
  <c r="BY268" i="2"/>
  <c r="P42" i="2"/>
  <c r="CE390" i="2"/>
  <c r="CG283" i="2"/>
  <c r="CG298" i="2" s="1"/>
  <c r="CG328" i="2" s="1"/>
  <c r="CR268" i="2"/>
  <c r="BJ268" i="2"/>
  <c r="CW390" i="2"/>
  <c r="CP388" i="2"/>
  <c r="CA403" i="2"/>
  <c r="CA418" i="2" s="1"/>
  <c r="AI389" i="2"/>
  <c r="CT283" i="2"/>
  <c r="CT298" i="2" s="1"/>
  <c r="CT313" i="2" s="1"/>
  <c r="BA342" i="2"/>
  <c r="BA405" i="2"/>
  <c r="BX268" i="2"/>
  <c r="DA390" i="2"/>
  <c r="AK389" i="2"/>
  <c r="BE268" i="2"/>
  <c r="AU283" i="2"/>
  <c r="AU298" i="2" s="1"/>
  <c r="AU313" i="2" s="1"/>
  <c r="AA225" i="2"/>
  <c r="BE225" i="2"/>
  <c r="CI225" i="2"/>
  <c r="DM225" i="2"/>
  <c r="AP225" i="2"/>
  <c r="AA210" i="2"/>
  <c r="BT225" i="2"/>
  <c r="CX225" i="2"/>
  <c r="CF225" i="2"/>
  <c r="AM225" i="2"/>
  <c r="BB225" i="2"/>
  <c r="X225" i="2"/>
  <c r="CU225" i="2"/>
  <c r="DJ225" i="2"/>
  <c r="BQ225" i="2"/>
  <c r="X210" i="2"/>
  <c r="DO283" i="2"/>
  <c r="DO298" i="2" s="1"/>
  <c r="DO313" i="2" s="1"/>
  <c r="CR312" i="2"/>
  <c r="CR327" i="2"/>
  <c r="DR268" i="2"/>
  <c r="AE268" i="2"/>
  <c r="AW225" i="2"/>
  <c r="S240" i="2"/>
  <c r="S255" i="2" s="1"/>
  <c r="S270" i="2" s="1"/>
  <c r="S285" i="2" s="1"/>
  <c r="S300" i="2" s="1"/>
  <c r="S315" i="2" s="1"/>
  <c r="S330" i="2" s="1"/>
  <c r="S345" i="2" s="1"/>
  <c r="S361" i="2" s="1"/>
  <c r="S377" i="2" s="1"/>
  <c r="AH225" i="2"/>
  <c r="AH240" i="2" s="1"/>
  <c r="AH255" i="2" s="1"/>
  <c r="AH270" i="2" s="1"/>
  <c r="AH285" i="2" s="1"/>
  <c r="AH300" i="2" s="1"/>
  <c r="AH315" i="2" s="1"/>
  <c r="AH330" i="2" s="1"/>
  <c r="AH345" i="2" s="1"/>
  <c r="Z283" i="2"/>
  <c r="Z298" i="2" s="1"/>
  <c r="Z328" i="2" s="1"/>
  <c r="CN283" i="2"/>
  <c r="CN298" i="2" s="1"/>
  <c r="CN328" i="2" s="1"/>
  <c r="BI268" i="2"/>
  <c r="BC418" i="2"/>
  <c r="DE387" i="2"/>
  <c r="CP402" i="2"/>
  <c r="CP417" i="2" s="1"/>
  <c r="BP390" i="2"/>
  <c r="U356" i="2"/>
  <c r="BU268" i="2"/>
  <c r="BT283" i="2"/>
  <c r="BT298" i="2" s="1"/>
  <c r="BT328" i="2" s="1"/>
  <c r="DE223" i="2"/>
  <c r="DE238" i="2" s="1"/>
  <c r="DE253" i="2" s="1"/>
  <c r="DE268" i="2" s="1"/>
  <c r="DE283" i="2" s="1"/>
  <c r="DE298" i="2" s="1"/>
  <c r="DE313" i="2" s="1"/>
  <c r="DE328" i="2" s="1"/>
  <c r="DE343" i="2" s="1"/>
  <c r="CA238" i="2"/>
  <c r="CA253" i="2" s="1"/>
  <c r="CA268" i="2" s="1"/>
  <c r="CA283" i="2" s="1"/>
  <c r="CA298" i="2" s="1"/>
  <c r="CA313" i="2" s="1"/>
  <c r="CA328" i="2" s="1"/>
  <c r="CA343" i="2" s="1"/>
  <c r="X120" i="2"/>
  <c r="X180" i="2" s="1"/>
  <c r="DH389" i="2"/>
  <c r="CG419" i="2"/>
  <c r="AD419" i="2"/>
  <c r="CY404" i="2"/>
  <c r="BX327" i="2"/>
  <c r="BX390" i="2" s="1"/>
  <c r="BQ312" i="2"/>
  <c r="DJ404" i="2"/>
  <c r="CC327" i="2"/>
  <c r="CC390" i="2" s="1"/>
  <c r="Z312" i="2"/>
  <c r="DG341" i="2"/>
  <c r="U161" i="2" s="1"/>
  <c r="U404" i="2"/>
  <c r="AF327" i="2"/>
  <c r="AF390" i="2" s="1"/>
  <c r="BY404" i="2"/>
  <c r="BV404" i="2"/>
  <c r="Y404" i="2"/>
  <c r="DH327" i="2"/>
  <c r="DH390" i="2" s="1"/>
  <c r="AE404" i="2"/>
  <c r="DL312" i="2"/>
  <c r="DL390" i="2" s="1"/>
  <c r="DB312" i="2"/>
  <c r="CQ373" i="2"/>
  <c r="CF312" i="2"/>
  <c r="BR389" i="2"/>
  <c r="BG390" i="2"/>
  <c r="CE342" i="2"/>
  <c r="CE374" i="2"/>
  <c r="CE405" i="2"/>
  <c r="BA313" i="2"/>
  <c r="BA328" i="2"/>
  <c r="DQ283" i="2"/>
  <c r="DQ298" i="2" s="1"/>
  <c r="DQ328" i="2" s="1"/>
  <c r="CW342" i="2"/>
  <c r="CW374" i="2"/>
  <c r="CW405" i="2"/>
  <c r="BV225" i="2"/>
  <c r="BG225" i="2"/>
  <c r="CZ225" i="2"/>
  <c r="CK225" i="2"/>
  <c r="AC225" i="2"/>
  <c r="DO225" i="2"/>
  <c r="AR225" i="2"/>
  <c r="AC210" i="2"/>
  <c r="BL403" i="2"/>
  <c r="BL418" i="2" s="1"/>
  <c r="AW418" i="2"/>
  <c r="AI341" i="2"/>
  <c r="AI373" i="2"/>
  <c r="AI404" i="2"/>
  <c r="CJ342" i="2"/>
  <c r="AC120" i="2"/>
  <c r="AC180" i="2" s="1"/>
  <c r="CH239" i="2"/>
  <c r="CH284" i="2" s="1"/>
  <c r="CH299" i="2" s="1"/>
  <c r="BD239" i="2"/>
  <c r="BD269" i="2" s="1"/>
  <c r="CW239" i="2"/>
  <c r="CW284" i="2" s="1"/>
  <c r="CW299" i="2" s="1"/>
  <c r="Z239" i="2"/>
  <c r="Z269" i="2" s="1"/>
  <c r="DL239" i="2"/>
  <c r="DL269" i="2" s="1"/>
  <c r="AO239" i="2"/>
  <c r="AO269" i="2" s="1"/>
  <c r="BS239" i="2"/>
  <c r="BS284" i="2" s="1"/>
  <c r="BS299" i="2" s="1"/>
  <c r="DA342" i="2"/>
  <c r="DA405" i="2"/>
  <c r="DA374" i="2"/>
  <c r="AK341" i="2"/>
  <c r="AK373" i="2"/>
  <c r="AK404" i="2"/>
  <c r="R61" i="1"/>
  <c r="D45" i="1"/>
  <c r="AY419" i="2"/>
  <c r="X151" i="2"/>
  <c r="EI385" i="2"/>
  <c r="EI400" i="2" s="1"/>
  <c r="EI415" i="2" s="1"/>
  <c r="DT400" i="2"/>
  <c r="DT415" i="2" s="1"/>
  <c r="T328" i="2"/>
  <c r="J28" i="2"/>
  <c r="BE405" i="2"/>
  <c r="DR312" i="2"/>
  <c r="DR327" i="2"/>
  <c r="M35" i="2"/>
  <c r="DO419" i="2"/>
  <c r="BR268" i="2"/>
  <c r="BP342" i="2"/>
  <c r="BP405" i="2"/>
  <c r="BP374" i="2"/>
  <c r="AC312" i="2"/>
  <c r="AC327" i="2"/>
  <c r="X136" i="2"/>
  <c r="G43" i="2"/>
  <c r="DH341" i="2"/>
  <c r="V161" i="2" s="1"/>
  <c r="DH373" i="2"/>
  <c r="DH404" i="2"/>
  <c r="BC225" i="2"/>
  <c r="Y225" i="2"/>
  <c r="AN225" i="2"/>
  <c r="DK225" i="2"/>
  <c r="BR225" i="2"/>
  <c r="CG225" i="2"/>
  <c r="Y210" i="2"/>
  <c r="CV225" i="2"/>
  <c r="CY373" i="2"/>
  <c r="U327" i="2"/>
  <c r="U390" i="2" s="1"/>
  <c r="DJ373" i="2"/>
  <c r="AJ373" i="2"/>
  <c r="DC327" i="2"/>
  <c r="DC390" i="2" s="1"/>
  <c r="U341" i="2"/>
  <c r="BY373" i="2"/>
  <c r="BV373" i="2"/>
  <c r="BY327" i="2"/>
  <c r="BY390" i="2" s="1"/>
  <c r="Y373" i="2"/>
  <c r="AE373" i="2"/>
  <c r="CZ404" i="2"/>
  <c r="CX327" i="2"/>
  <c r="CX390" i="2" s="1"/>
  <c r="DG327" i="2"/>
  <c r="DG390" i="2" s="1"/>
  <c r="DI390" i="2"/>
  <c r="BG342" i="2"/>
  <c r="BG405" i="2"/>
  <c r="BG374" i="2"/>
  <c r="AB390" i="2"/>
  <c r="BP225" i="2"/>
  <c r="DI225" i="2"/>
  <c r="CT225" i="2"/>
  <c r="CE225" i="2"/>
  <c r="AL225" i="2"/>
  <c r="W225" i="2"/>
  <c r="W210" i="2"/>
  <c r="BA225" i="2"/>
  <c r="AG150" i="2"/>
  <c r="AG151" i="2" s="1"/>
  <c r="AK150" i="2" s="1"/>
  <c r="T151" i="2"/>
  <c r="AO390" i="2"/>
  <c r="CB239" i="2"/>
  <c r="CB269" i="2" s="1"/>
  <c r="T239" i="2"/>
  <c r="T269" i="2" s="1"/>
  <c r="BM239" i="2"/>
  <c r="BM269" i="2" s="1"/>
  <c r="AX239" i="2"/>
  <c r="AX269" i="2" s="1"/>
  <c r="AI239" i="2"/>
  <c r="AI269" i="2" s="1"/>
  <c r="DF239" i="2"/>
  <c r="DF269" i="2" s="1"/>
  <c r="CQ239" i="2"/>
  <c r="CQ284" i="2" s="1"/>
  <c r="CQ299" i="2" s="1"/>
  <c r="CB328" i="2"/>
  <c r="CZ268" i="2"/>
  <c r="DP390" i="2"/>
  <c r="CZ239" i="2"/>
  <c r="CZ284" i="2" s="1"/>
  <c r="CZ299" i="2" s="1"/>
  <c r="BG239" i="2"/>
  <c r="BG269" i="2" s="1"/>
  <c r="AR239" i="2"/>
  <c r="AR269" i="2" s="1"/>
  <c r="BV239" i="2"/>
  <c r="BV284" i="2" s="1"/>
  <c r="BV299" i="2" s="1"/>
  <c r="AC239" i="2"/>
  <c r="AC284" i="2" s="1"/>
  <c r="AC299" i="2" s="1"/>
  <c r="DO239" i="2"/>
  <c r="DO269" i="2" s="1"/>
  <c r="CK239" i="2"/>
  <c r="CK269" i="2" s="1"/>
  <c r="H28" i="2"/>
  <c r="AX390" i="2"/>
  <c r="AN239" i="2"/>
  <c r="AN269" i="2" s="1"/>
  <c r="CV239" i="2"/>
  <c r="CV269" i="2" s="1"/>
  <c r="CG239" i="2"/>
  <c r="CG269" i="2" s="1"/>
  <c r="BC239" i="2"/>
  <c r="BC269" i="2" s="1"/>
  <c r="BR239" i="2"/>
  <c r="BR284" i="2" s="1"/>
  <c r="BR299" i="2" s="1"/>
  <c r="DK239" i="2"/>
  <c r="DK269" i="2" s="1"/>
  <c r="Y239" i="2"/>
  <c r="Y269" i="2" s="1"/>
  <c r="AS390" i="2"/>
  <c r="W342" i="2"/>
  <c r="W405" i="2"/>
  <c r="W374" i="2"/>
  <c r="CG374" i="2"/>
  <c r="CG405" i="2"/>
  <c r="AF151" i="2"/>
  <c r="BC341" i="2"/>
  <c r="BC404" i="2"/>
  <c r="BC373" i="2"/>
  <c r="BP389" i="2"/>
  <c r="AO283" i="2"/>
  <c r="AO298" i="2" s="1"/>
  <c r="AO313" i="2" s="1"/>
  <c r="AM283" i="2"/>
  <c r="AM298" i="2" s="1"/>
  <c r="AM313" i="2" s="1"/>
  <c r="Y151" i="2"/>
  <c r="CY341" i="2"/>
  <c r="BB327" i="2"/>
  <c r="BB390" i="2" s="1"/>
  <c r="DJ341" i="2"/>
  <c r="X161" i="2" s="1"/>
  <c r="CD373" i="2"/>
  <c r="AJ404" i="2"/>
  <c r="CD327" i="2"/>
  <c r="CD390" i="2" s="1"/>
  <c r="BY341" i="2"/>
  <c r="AF357" i="2" s="1"/>
  <c r="BV341" i="2"/>
  <c r="Y341" i="2"/>
  <c r="AE341" i="2"/>
  <c r="CZ373" i="2"/>
  <c r="Y327" i="2"/>
  <c r="Y390" i="2" s="1"/>
  <c r="BO404" i="2"/>
  <c r="AE327" i="2"/>
  <c r="AE390" i="2" s="1"/>
  <c r="AM373" i="2"/>
  <c r="AU225" i="2"/>
  <c r="BJ225" i="2"/>
  <c r="BY225" i="2"/>
  <c r="DC225" i="2"/>
  <c r="CN225" i="2"/>
  <c r="DR225" i="2"/>
  <c r="AF225" i="2"/>
  <c r="AF210" i="2"/>
  <c r="BF312" i="2"/>
  <c r="BF327" i="2"/>
  <c r="BP341" i="2"/>
  <c r="BP373" i="2"/>
  <c r="BP404" i="2"/>
  <c r="BH419" i="2"/>
  <c r="AN283" i="2"/>
  <c r="AN298" i="2" s="1"/>
  <c r="AN313" i="2" s="1"/>
  <c r="AA342" i="2"/>
  <c r="AA405" i="2"/>
  <c r="AA374" i="2"/>
  <c r="V151" i="2"/>
  <c r="BC389" i="2"/>
  <c r="CD404" i="2"/>
  <c r="AJ341" i="2"/>
  <c r="BW327" i="2"/>
  <c r="BW390" i="2" s="1"/>
  <c r="DM327" i="2"/>
  <c r="DM390" i="2" s="1"/>
  <c r="DN404" i="2"/>
  <c r="BJ327" i="2"/>
  <c r="BJ390" i="2" s="1"/>
  <c r="BI342" i="2"/>
  <c r="BI405" i="2"/>
  <c r="BI374" i="2"/>
  <c r="I26" i="1"/>
  <c r="I35" i="2"/>
  <c r="CZ341" i="2"/>
  <c r="AC404" i="2"/>
  <c r="BO341" i="2"/>
  <c r="AM404" i="2"/>
  <c r="BM225" i="2"/>
  <c r="DF225" i="2"/>
  <c r="AX225" i="2"/>
  <c r="CQ225" i="2"/>
  <c r="T225" i="2"/>
  <c r="AI225" i="2"/>
  <c r="CB225" i="2"/>
  <c r="T210" i="2"/>
  <c r="DP342" i="2"/>
  <c r="AD162" i="2" s="1"/>
  <c r="DP405" i="2"/>
  <c r="DP374" i="2"/>
  <c r="AX342" i="2"/>
  <c r="AX405" i="2"/>
  <c r="AX374" i="2"/>
  <c r="F28" i="2"/>
  <c r="CU341" i="2"/>
  <c r="CU404" i="2"/>
  <c r="CU373" i="2"/>
  <c r="BR342" i="2"/>
  <c r="BR374" i="2"/>
  <c r="BR405" i="2"/>
  <c r="AL342" i="2"/>
  <c r="AL405" i="2"/>
  <c r="AL374" i="2"/>
  <c r="BA239" i="2"/>
  <c r="BA269" i="2" s="1"/>
  <c r="BP239" i="2"/>
  <c r="BP269" i="2" s="1"/>
  <c r="CT239" i="2"/>
  <c r="CT269" i="2" s="1"/>
  <c r="CE239" i="2"/>
  <c r="CE284" i="2" s="1"/>
  <c r="CE299" i="2" s="1"/>
  <c r="DI239" i="2"/>
  <c r="DI269" i="2" s="1"/>
  <c r="W239" i="2"/>
  <c r="W269" i="2" s="1"/>
  <c r="AL239" i="2"/>
  <c r="AL269" i="2" s="1"/>
  <c r="L28" i="2"/>
  <c r="AJ283" i="2"/>
  <c r="AJ298" i="2" s="1"/>
  <c r="AJ313" i="2" s="1"/>
  <c r="AA120" i="2"/>
  <c r="AA180" i="2" s="1"/>
  <c r="CX239" i="2"/>
  <c r="CX269" i="2" s="1"/>
  <c r="DM239" i="2"/>
  <c r="DM269" i="2" s="1"/>
  <c r="CI239" i="2"/>
  <c r="CI269" i="2" s="1"/>
  <c r="BT239" i="2"/>
  <c r="BT269" i="2" s="1"/>
  <c r="BE239" i="2"/>
  <c r="BE284" i="2" s="1"/>
  <c r="BE299" i="2" s="1"/>
  <c r="AA239" i="2"/>
  <c r="AA269" i="2" s="1"/>
  <c r="AP239" i="2"/>
  <c r="AP284" i="2" s="1"/>
  <c r="AP299" i="2" s="1"/>
  <c r="D28" i="2"/>
  <c r="D26" i="1" s="1"/>
  <c r="CM341" i="2"/>
  <c r="CM373" i="2"/>
  <c r="CM404" i="2"/>
  <c r="CL313" i="2"/>
  <c r="CL328" i="2"/>
  <c r="W341" i="2"/>
  <c r="W404" i="2"/>
  <c r="W373" i="2"/>
  <c r="AA151" i="2"/>
  <c r="AD374" i="2"/>
  <c r="CE341" i="2"/>
  <c r="CE404" i="2"/>
  <c r="CE373" i="2"/>
  <c r="AR283" i="2"/>
  <c r="AR298" i="2" s="1"/>
  <c r="AR313" i="2" s="1"/>
  <c r="DP418" i="2"/>
  <c r="CC283" i="2"/>
  <c r="CC298" i="2" s="1"/>
  <c r="CC313" i="2" s="1"/>
  <c r="BS225" i="2"/>
  <c r="CH225" i="2"/>
  <c r="AO225" i="2"/>
  <c r="Z225" i="2"/>
  <c r="Z210" i="2"/>
  <c r="CW225" i="2"/>
  <c r="BD225" i="2"/>
  <c r="DL225" i="2"/>
  <c r="BS312" i="2"/>
  <c r="BS327" i="2"/>
  <c r="DB239" i="2"/>
  <c r="DB269" i="2" s="1"/>
  <c r="BI239" i="2"/>
  <c r="BI269" i="2" s="1"/>
  <c r="CM239" i="2"/>
  <c r="CM284" i="2" s="1"/>
  <c r="CM299" i="2" s="1"/>
  <c r="DQ239" i="2"/>
  <c r="DQ269" i="2" s="1"/>
  <c r="AE239" i="2"/>
  <c r="AE269" i="2" s="1"/>
  <c r="AT239" i="2"/>
  <c r="AT284" i="2" s="1"/>
  <c r="AT299" i="2" s="1"/>
  <c r="BX239" i="2"/>
  <c r="BX269" i="2" s="1"/>
  <c r="BO225" i="2"/>
  <c r="AZ225" i="2"/>
  <c r="V225" i="2"/>
  <c r="CS225" i="2"/>
  <c r="AK225" i="2"/>
  <c r="CD225" i="2"/>
  <c r="DH225" i="2"/>
  <c r="V210" i="2"/>
  <c r="G25" i="1"/>
  <c r="G35" i="2"/>
  <c r="AI327" i="2"/>
  <c r="AI390" i="2" s="1"/>
  <c r="DK404" i="2"/>
  <c r="AJ327" i="2"/>
  <c r="AJ390" i="2" s="1"/>
  <c r="AY327" i="2"/>
  <c r="AY390" i="2" s="1"/>
  <c r="CD341" i="2"/>
  <c r="BT342" i="2"/>
  <c r="X327" i="2"/>
  <c r="X390" i="2" s="1"/>
  <c r="DN373" i="2"/>
  <c r="AC136" i="2"/>
  <c r="CL312" i="2"/>
  <c r="CL390" i="2" s="1"/>
  <c r="AC373" i="2"/>
  <c r="CE389" i="2"/>
  <c r="V373" i="2"/>
  <c r="AM341" i="2"/>
  <c r="CU327" i="2"/>
  <c r="CU390" i="2" s="1"/>
  <c r="BR341" i="2"/>
  <c r="BR373" i="2"/>
  <c r="BR404" i="2"/>
  <c r="DE401" i="2"/>
  <c r="DE416" i="2" s="1"/>
  <c r="DT386" i="2"/>
  <c r="CK374" i="2"/>
  <c r="CK405" i="2"/>
  <c r="AX313" i="2"/>
  <c r="W136" i="2"/>
  <c r="BN312" i="2"/>
  <c r="BN327" i="2"/>
  <c r="CU328" i="2"/>
  <c r="CH341" i="2"/>
  <c r="CH373" i="2"/>
  <c r="CH404" i="2"/>
  <c r="BU342" i="2"/>
  <c r="BU405" i="2"/>
  <c r="BU374" i="2"/>
  <c r="BG341" i="2"/>
  <c r="BG404" i="2"/>
  <c r="BG373" i="2"/>
  <c r="AG135" i="2"/>
  <c r="AG136" i="2" s="1"/>
  <c r="AS135" i="2" s="1"/>
  <c r="T136" i="2"/>
  <c r="V328" i="2"/>
  <c r="DB389" i="2"/>
  <c r="AR419" i="2"/>
  <c r="BS268" i="2"/>
  <c r="AK313" i="2"/>
  <c r="AK328" i="2"/>
  <c r="BM342" i="2"/>
  <c r="BM405" i="2"/>
  <c r="BM374" i="2"/>
  <c r="AL313" i="2"/>
  <c r="DL283" i="2"/>
  <c r="DL298" i="2" s="1"/>
  <c r="DL313" i="2" s="1"/>
  <c r="AQ342" i="2"/>
  <c r="AQ405" i="2"/>
  <c r="AQ374" i="2"/>
  <c r="DK342" i="2"/>
  <c r="Y162" i="2" s="1"/>
  <c r="DK374" i="2"/>
  <c r="DK405" i="2"/>
  <c r="AE418" i="2"/>
  <c r="CD239" i="2"/>
  <c r="CD269" i="2" s="1"/>
  <c r="CS239" i="2"/>
  <c r="CS269" i="2" s="1"/>
  <c r="AZ239" i="2"/>
  <c r="AZ284" i="2" s="1"/>
  <c r="AZ299" i="2" s="1"/>
  <c r="AK239" i="2"/>
  <c r="AK269" i="2" s="1"/>
  <c r="V239" i="2"/>
  <c r="V269" i="2" s="1"/>
  <c r="BO239" i="2"/>
  <c r="BO284" i="2" s="1"/>
  <c r="BO299" i="2" s="1"/>
  <c r="DH239" i="2"/>
  <c r="DH269" i="2" s="1"/>
  <c r="X356" i="2"/>
  <c r="CX341" i="2"/>
  <c r="CX404" i="2"/>
  <c r="CX373" i="2"/>
  <c r="AA136" i="2"/>
  <c r="E64" i="1"/>
  <c r="AW375" i="2"/>
  <c r="AH391" i="2"/>
  <c r="AH406" i="2" s="1"/>
  <c r="AH421" i="2" s="1"/>
  <c r="AW390" i="2"/>
  <c r="BL374" i="2"/>
  <c r="CA374" i="2" s="1"/>
  <c r="CP374" i="2" s="1"/>
  <c r="DE374" i="2" s="1"/>
  <c r="DT374" i="2" s="1"/>
  <c r="EI374" i="2" s="1"/>
  <c r="AG432" i="2"/>
  <c r="Q432" i="2" s="1"/>
  <c r="CW341" i="2"/>
  <c r="CW373" i="2"/>
  <c r="CW404" i="2"/>
  <c r="AD52" i="1"/>
  <c r="AD72" i="1" s="1"/>
  <c r="B72" i="1"/>
  <c r="B93" i="1"/>
  <c r="B113" i="1" s="1"/>
  <c r="Z151" i="2"/>
  <c r="BJ419" i="2"/>
  <c r="AE136" i="2"/>
  <c r="DP225" i="2"/>
  <c r="BW225" i="2"/>
  <c r="AD210" i="2"/>
  <c r="CL225" i="2"/>
  <c r="BH225" i="2"/>
  <c r="DA225" i="2"/>
  <c r="AS225" i="2"/>
  <c r="AD225" i="2"/>
  <c r="X448" i="2"/>
  <c r="DK373" i="2"/>
  <c r="CM327" i="2"/>
  <c r="CM390" i="2" s="1"/>
  <c r="DL404" i="2"/>
  <c r="AT373" i="2"/>
  <c r="DN341" i="2"/>
  <c r="AB161" i="2" s="1"/>
  <c r="CI373" i="2"/>
  <c r="BC327" i="2"/>
  <c r="BC390" i="2" s="1"/>
  <c r="AC341" i="2"/>
  <c r="BD327" i="2"/>
  <c r="BD390" i="2" s="1"/>
  <c r="V404" i="2"/>
  <c r="CS327" i="2"/>
  <c r="CS390" i="2" s="1"/>
  <c r="DB341" i="2"/>
  <c r="DB404" i="2"/>
  <c r="DB373" i="2"/>
  <c r="Y136" i="2"/>
  <c r="BL389" i="2"/>
  <c r="CA389" i="2" s="1"/>
  <c r="AW404" i="2"/>
  <c r="C28" i="2"/>
  <c r="AG355" i="2"/>
  <c r="Q355" i="2" s="1"/>
  <c r="P355" i="2" s="1"/>
  <c r="AP283" i="2"/>
  <c r="AP298" i="2" s="1"/>
  <c r="AP313" i="2" s="1"/>
  <c r="C45" i="1"/>
  <c r="AB341" i="2"/>
  <c r="AB404" i="2"/>
  <c r="AB373" i="2"/>
  <c r="R26" i="2"/>
  <c r="CJ239" i="2"/>
  <c r="CJ284" i="2" s="1"/>
  <c r="CJ299" i="2" s="1"/>
  <c r="AB239" i="2"/>
  <c r="AB284" i="2" s="1"/>
  <c r="AB299" i="2" s="1"/>
  <c r="CY239" i="2"/>
  <c r="CY284" i="2" s="1"/>
  <c r="CY299" i="2" s="1"/>
  <c r="DN239" i="2"/>
  <c r="DN284" i="2" s="1"/>
  <c r="DN299" i="2" s="1"/>
  <c r="BF239" i="2"/>
  <c r="BF284" i="2" s="1"/>
  <c r="BF299" i="2" s="1"/>
  <c r="BU239" i="2"/>
  <c r="BU269" i="2" s="1"/>
  <c r="AQ239" i="2"/>
  <c r="AQ284" i="2" s="1"/>
  <c r="AQ299" i="2" s="1"/>
  <c r="AJ225" i="2"/>
  <c r="AY225" i="2"/>
  <c r="U225" i="2"/>
  <c r="U210" i="2"/>
  <c r="BN225" i="2"/>
  <c r="CR225" i="2"/>
  <c r="DG225" i="2"/>
  <c r="CC225" i="2"/>
  <c r="BC283" i="2"/>
  <c r="BC298" i="2" s="1"/>
  <c r="BC313" i="2" s="1"/>
  <c r="S392" i="2"/>
  <c r="S407" i="2" s="1"/>
  <c r="S422" i="2" s="1"/>
  <c r="S438" i="2" s="1"/>
  <c r="S454" i="2" s="1"/>
  <c r="AH376" i="2"/>
  <c r="AP327" i="2"/>
  <c r="AP390" i="2" s="1"/>
  <c r="BO327" i="2"/>
  <c r="BO390" i="2" s="1"/>
  <c r="DG404" i="2"/>
  <c r="DL373" i="2"/>
  <c r="AT404" i="2"/>
  <c r="V327" i="2"/>
  <c r="V390" i="2" s="1"/>
  <c r="CI404" i="2"/>
  <c r="AT327" i="2"/>
  <c r="AT390" i="2" s="1"/>
  <c r="DF327" i="2"/>
  <c r="DF390" i="2" s="1"/>
  <c r="V341" i="2"/>
  <c r="AM327" i="2"/>
  <c r="AM390" i="2" s="1"/>
  <c r="AB342" i="2"/>
  <c r="AB374" i="2"/>
  <c r="AB405" i="2"/>
  <c r="CF239" i="2"/>
  <c r="CF269" i="2" s="1"/>
  <c r="CU239" i="2"/>
  <c r="CU284" i="2" s="1"/>
  <c r="CU299" i="2" s="1"/>
  <c r="AM239" i="2"/>
  <c r="AM269" i="2" s="1"/>
  <c r="DJ239" i="2"/>
  <c r="DJ284" i="2" s="1"/>
  <c r="DJ299" i="2" s="1"/>
  <c r="BQ239" i="2"/>
  <c r="BQ284" i="2" s="1"/>
  <c r="BQ299" i="2" s="1"/>
  <c r="X239" i="2"/>
  <c r="X269" i="2" s="1"/>
  <c r="BB239" i="2"/>
  <c r="BB269" i="2" s="1"/>
  <c r="BH313" i="2"/>
  <c r="BH328" i="2"/>
  <c r="O25" i="1"/>
  <c r="O35" i="2"/>
  <c r="BX419" i="2"/>
  <c r="D25" i="1"/>
  <c r="BD341" i="2"/>
  <c r="BD373" i="2"/>
  <c r="BD404" i="2"/>
  <c r="AE449" i="2"/>
  <c r="N28" i="2"/>
  <c r="R23" i="1"/>
  <c r="T120" i="2"/>
  <c r="T180" i="2" s="1"/>
  <c r="P63" i="1"/>
  <c r="R63" i="1" s="1"/>
  <c r="T374" i="2"/>
  <c r="CH342" i="2"/>
  <c r="AF136" i="2"/>
  <c r="BY239" i="2"/>
  <c r="BY269" i="2" s="1"/>
  <c r="AF239" i="2"/>
  <c r="AF269" i="2" s="1"/>
  <c r="DR239" i="2"/>
  <c r="DR269" i="2" s="1"/>
  <c r="AU239" i="2"/>
  <c r="AU269" i="2" s="1"/>
  <c r="DC239" i="2"/>
  <c r="DC284" i="2" s="1"/>
  <c r="DC299" i="2" s="1"/>
  <c r="CN239" i="2"/>
  <c r="CN269" i="2" s="1"/>
  <c r="BJ239" i="2"/>
  <c r="BJ269" i="2" s="1"/>
  <c r="AE356" i="2"/>
  <c r="CY342" i="2"/>
  <c r="CY405" i="2"/>
  <c r="CI342" i="2"/>
  <c r="CI374" i="2"/>
  <c r="CI405" i="2"/>
  <c r="BD389" i="2"/>
  <c r="BU225" i="2"/>
  <c r="AB225" i="2"/>
  <c r="BF225" i="2"/>
  <c r="DN225" i="2"/>
  <c r="CY225" i="2"/>
  <c r="CJ225" i="2"/>
  <c r="AB210" i="2"/>
  <c r="AQ225" i="2"/>
  <c r="V136" i="2"/>
  <c r="BI341" i="2"/>
  <c r="BI404" i="2"/>
  <c r="BI373" i="2"/>
  <c r="DB225" i="2"/>
  <c r="BX225" i="2"/>
  <c r="AT225" i="2"/>
  <c r="BI225" i="2"/>
  <c r="CM225" i="2"/>
  <c r="AE225" i="2"/>
  <c r="DQ225" i="2"/>
  <c r="AE210" i="2"/>
  <c r="CN374" i="2"/>
  <c r="DN342" i="2"/>
  <c r="AB162" i="2" s="1"/>
  <c r="DN374" i="2"/>
  <c r="DN405" i="2"/>
  <c r="Z120" i="2"/>
  <c r="Z180" i="2" s="1"/>
  <c r="X419" i="2"/>
  <c r="CP223" i="2"/>
  <c r="CP238" i="2" s="1"/>
  <c r="CP253" i="2" s="1"/>
  <c r="CP268" i="2" s="1"/>
  <c r="CP283" i="2" s="1"/>
  <c r="CP298" i="2" s="1"/>
  <c r="CP313" i="2" s="1"/>
  <c r="CP328" i="2" s="1"/>
  <c r="CP343" i="2" s="1"/>
  <c r="BL238" i="2"/>
  <c r="BL253" i="2" s="1"/>
  <c r="BL268" i="2" s="1"/>
  <c r="BL283" i="2" s="1"/>
  <c r="BL298" i="2" s="1"/>
  <c r="BL313" i="2" s="1"/>
  <c r="BL328" i="2" s="1"/>
  <c r="BL343" i="2" s="1"/>
  <c r="BW239" i="2"/>
  <c r="BW269" i="2" s="1"/>
  <c r="AS239" i="2"/>
  <c r="AS269" i="2" s="1"/>
  <c r="AD239" i="2"/>
  <c r="AD269" i="2" s="1"/>
  <c r="BH239" i="2"/>
  <c r="BH269" i="2" s="1"/>
  <c r="CL239" i="2"/>
  <c r="CL284" i="2" s="1"/>
  <c r="CL299" i="2" s="1"/>
  <c r="DP239" i="2"/>
  <c r="DP284" i="2" s="1"/>
  <c r="DP299" i="2" s="1"/>
  <c r="DA239" i="2"/>
  <c r="DA269" i="2" s="1"/>
  <c r="P24" i="1"/>
  <c r="R24" i="1" s="1"/>
  <c r="C64" i="1"/>
  <c r="AA356" i="2"/>
  <c r="U151" i="2"/>
  <c r="F45" i="1"/>
  <c r="BL224" i="2"/>
  <c r="CA224" i="2"/>
  <c r="AW239" i="2"/>
  <c r="AW254" i="2" s="1"/>
  <c r="AW269" i="2" s="1"/>
  <c r="AW284" i="2" s="1"/>
  <c r="AW299" i="2" s="1"/>
  <c r="AW314" i="2" s="1"/>
  <c r="AW329" i="2" s="1"/>
  <c r="AW344" i="2" s="1"/>
  <c r="DG373" i="2"/>
  <c r="U373" i="2"/>
  <c r="DL341" i="2"/>
  <c r="Z161" i="2" s="1"/>
  <c r="AT341" i="2"/>
  <c r="CI341" i="2"/>
  <c r="AB389" i="2"/>
  <c r="CQ404" i="2"/>
  <c r="CJ405" i="2" l="1"/>
  <c r="BE342" i="2"/>
  <c r="CJ374" i="2"/>
  <c r="DQ342" i="2"/>
  <c r="AE162" i="2" s="1"/>
  <c r="CH374" i="2"/>
  <c r="CH420" i="2" s="1"/>
  <c r="CH405" i="2"/>
  <c r="DQ405" i="2"/>
  <c r="AD405" i="2"/>
  <c r="AD390" i="2"/>
  <c r="DJ405" i="2"/>
  <c r="CK390" i="2"/>
  <c r="BF419" i="2"/>
  <c r="X449" i="2"/>
  <c r="CZ405" i="2"/>
  <c r="BW328" i="2"/>
  <c r="BM419" i="2"/>
  <c r="DQ390" i="2"/>
  <c r="CT390" i="2"/>
  <c r="CT374" i="2"/>
  <c r="AS405" i="2"/>
  <c r="CT405" i="2"/>
  <c r="CT420" i="2" s="1"/>
  <c r="AS374" i="2"/>
  <c r="T419" i="2"/>
  <c r="DJ313" i="2"/>
  <c r="BT419" i="2"/>
  <c r="CC419" i="2"/>
  <c r="BA374" i="2"/>
  <c r="BA420" i="2" s="1"/>
  <c r="CD313" i="2"/>
  <c r="CD343" i="2" s="1"/>
  <c r="AW135" i="2"/>
  <c r="AQ52" i="1" s="1"/>
  <c r="AQ53" i="1" s="1"/>
  <c r="BE374" i="2"/>
  <c r="AU419" i="2"/>
  <c r="AK374" i="2"/>
  <c r="BP328" i="2"/>
  <c r="BP391" i="2" s="1"/>
  <c r="Z449" i="2"/>
  <c r="I51" i="2"/>
  <c r="AD357" i="2"/>
  <c r="M30" i="2" s="1"/>
  <c r="M28" i="1" s="1"/>
  <c r="AY313" i="2"/>
  <c r="AY391" i="2" s="1"/>
  <c r="K51" i="2"/>
  <c r="CK419" i="2"/>
  <c r="DA419" i="2"/>
  <c r="DR419" i="2"/>
  <c r="AN419" i="2"/>
  <c r="CV419" i="2"/>
  <c r="AR405" i="2"/>
  <c r="DJ374" i="2"/>
  <c r="DJ420" i="2" s="1"/>
  <c r="BH405" i="2"/>
  <c r="AR342" i="2"/>
  <c r="X434" i="2"/>
  <c r="G45" i="2" s="1"/>
  <c r="G47" i="1" s="1"/>
  <c r="DH313" i="2"/>
  <c r="DH391" i="2" s="1"/>
  <c r="AN390" i="2"/>
  <c r="CM328" i="2"/>
  <c r="CM391" i="2" s="1"/>
  <c r="D66" i="1"/>
  <c r="BO328" i="2"/>
  <c r="BO406" i="2" s="1"/>
  <c r="CB390" i="2"/>
  <c r="CJ328" i="2"/>
  <c r="AR374" i="2"/>
  <c r="CE328" i="2"/>
  <c r="CE343" i="2" s="1"/>
  <c r="AN405" i="2"/>
  <c r="AN420" i="2" s="1"/>
  <c r="AK342" i="2"/>
  <c r="AA313" i="2"/>
  <c r="AA375" i="2" s="1"/>
  <c r="P43" i="2"/>
  <c r="CB405" i="2"/>
  <c r="CJ419" i="2"/>
  <c r="D51" i="2"/>
  <c r="AK405" i="2"/>
  <c r="AN342" i="2"/>
  <c r="CV374" i="2"/>
  <c r="CQ405" i="2"/>
  <c r="CB374" i="2"/>
  <c r="AC328" i="2"/>
  <c r="AC391" i="2" s="1"/>
  <c r="CV405" i="2"/>
  <c r="CN342" i="2"/>
  <c r="CW269" i="2"/>
  <c r="Z419" i="2"/>
  <c r="AB434" i="2"/>
  <c r="K45" i="2" s="1"/>
  <c r="AZ328" i="2"/>
  <c r="AZ375" i="2" s="1"/>
  <c r="T405" i="2"/>
  <c r="T420" i="2" s="1"/>
  <c r="U449" i="2"/>
  <c r="CQ342" i="2"/>
  <c r="CQ313" i="2"/>
  <c r="CQ391" i="2" s="1"/>
  <c r="T342" i="2"/>
  <c r="DJ342" i="2"/>
  <c r="X162" i="2" s="1"/>
  <c r="AB449" i="2"/>
  <c r="BQ419" i="2"/>
  <c r="CQ374" i="2"/>
  <c r="CN405" i="2"/>
  <c r="CN420" i="2" s="1"/>
  <c r="CT419" i="2"/>
  <c r="BV390" i="2"/>
  <c r="BT405" i="2"/>
  <c r="AJ419" i="2"/>
  <c r="DO374" i="2"/>
  <c r="Z434" i="2"/>
  <c r="Z450" i="2" s="1"/>
  <c r="BB313" i="2"/>
  <c r="BB391" i="2" s="1"/>
  <c r="BY419" i="2"/>
  <c r="DO405" i="2"/>
  <c r="BV342" i="2"/>
  <c r="H51" i="2"/>
  <c r="O44" i="2"/>
  <c r="O51" i="2" s="1"/>
  <c r="Y449" i="2"/>
  <c r="DO342" i="2"/>
  <c r="AC162" i="2" s="1"/>
  <c r="DI313" i="2"/>
  <c r="DI343" i="2" s="1"/>
  <c r="W163" i="2" s="1"/>
  <c r="AT313" i="2"/>
  <c r="BV374" i="2"/>
  <c r="AD328" i="2"/>
  <c r="AD391" i="2" s="1"/>
  <c r="BU419" i="2"/>
  <c r="AZ419" i="2"/>
  <c r="DQ419" i="2"/>
  <c r="W434" i="2"/>
  <c r="F45" i="2" s="1"/>
  <c r="F47" i="1" s="1"/>
  <c r="V434" i="2"/>
  <c r="E45" i="2" s="1"/>
  <c r="E47" i="1" s="1"/>
  <c r="E67" i="1" s="1"/>
  <c r="BW419" i="2"/>
  <c r="BF390" i="2"/>
  <c r="BN328" i="2"/>
  <c r="BN391" i="2" s="1"/>
  <c r="DO284" i="2"/>
  <c r="DO299" i="2" s="1"/>
  <c r="DO329" i="2" s="1"/>
  <c r="AU342" i="2"/>
  <c r="DM313" i="2"/>
  <c r="DM391" i="2" s="1"/>
  <c r="AJ269" i="2"/>
  <c r="AJ314" i="2" s="1"/>
  <c r="DA328" i="2"/>
  <c r="DA391" i="2" s="1"/>
  <c r="BM328" i="2"/>
  <c r="BM375" i="2" s="1"/>
  <c r="AC449" i="2"/>
  <c r="X328" i="2"/>
  <c r="X391" i="2" s="1"/>
  <c r="T449" i="2"/>
  <c r="AG448" i="2"/>
  <c r="AU374" i="2"/>
  <c r="Z284" i="2"/>
  <c r="Z299" i="2" s="1"/>
  <c r="Z314" i="2" s="1"/>
  <c r="CX313" i="2"/>
  <c r="CX391" i="2" s="1"/>
  <c r="CY419" i="2"/>
  <c r="DG328" i="2"/>
  <c r="DG391" i="2" s="1"/>
  <c r="DP313" i="2"/>
  <c r="DP391" i="2" s="1"/>
  <c r="AU405" i="2"/>
  <c r="AA449" i="2"/>
  <c r="AQ313" i="2"/>
  <c r="AQ343" i="2" s="1"/>
  <c r="BF269" i="2"/>
  <c r="BF314" i="2" s="1"/>
  <c r="DC328" i="2"/>
  <c r="DC343" i="2" s="1"/>
  <c r="CV342" i="2"/>
  <c r="CB419" i="2"/>
  <c r="BD328" i="2"/>
  <c r="BD391" i="2" s="1"/>
  <c r="DF328" i="2"/>
  <c r="DF343" i="2" s="1"/>
  <c r="T163" i="2" s="1"/>
  <c r="BH391" i="2"/>
  <c r="V391" i="2"/>
  <c r="CK284" i="2"/>
  <c r="CK299" i="2" s="1"/>
  <c r="CK329" i="2" s="1"/>
  <c r="CS328" i="2"/>
  <c r="CS391" i="2" s="1"/>
  <c r="DG284" i="2"/>
  <c r="DG299" i="2" s="1"/>
  <c r="DG314" i="2" s="1"/>
  <c r="BO269" i="2"/>
  <c r="CR284" i="2"/>
  <c r="CR299" i="2" s="1"/>
  <c r="CR329" i="2" s="1"/>
  <c r="Y434" i="2"/>
  <c r="H45" i="2" s="1"/>
  <c r="H47" i="1" s="1"/>
  <c r="AF434" i="2"/>
  <c r="O45" i="2" s="1"/>
  <c r="BQ269" i="2"/>
  <c r="BQ314" i="2" s="1"/>
  <c r="DI420" i="2"/>
  <c r="AR284" i="2"/>
  <c r="AR299" i="2" s="1"/>
  <c r="AR314" i="2" s="1"/>
  <c r="AU150" i="2"/>
  <c r="M113" i="1" s="1"/>
  <c r="CE391" i="2"/>
  <c r="AP135" i="2"/>
  <c r="H93" i="1" s="1"/>
  <c r="AO284" i="2"/>
  <c r="AO299" i="2" s="1"/>
  <c r="AO314" i="2" s="1"/>
  <c r="BT374" i="2"/>
  <c r="AB313" i="2"/>
  <c r="AB391" i="2" s="1"/>
  <c r="CV313" i="2"/>
  <c r="CV406" i="2" s="1"/>
  <c r="CW419" i="2"/>
  <c r="CQ419" i="2"/>
  <c r="CW328" i="2"/>
  <c r="CW391" i="2" s="1"/>
  <c r="CI419" i="2"/>
  <c r="BH374" i="2"/>
  <c r="Y313" i="2"/>
  <c r="Y391" i="2" s="1"/>
  <c r="AS313" i="2"/>
  <c r="AS391" i="2" s="1"/>
  <c r="AR135" i="2"/>
  <c r="AL52" i="1" s="1"/>
  <c r="AC434" i="2"/>
  <c r="L45" i="2" s="1"/>
  <c r="AL284" i="2"/>
  <c r="AL299" i="2" s="1"/>
  <c r="AL314" i="2" s="1"/>
  <c r="V419" i="2"/>
  <c r="BH342" i="2"/>
  <c r="AZ342" i="2"/>
  <c r="AE419" i="2"/>
  <c r="BJ284" i="2"/>
  <c r="BJ299" i="2" s="1"/>
  <c r="BJ314" i="2" s="1"/>
  <c r="AP269" i="2"/>
  <c r="AP329" i="2" s="1"/>
  <c r="CZ374" i="2"/>
  <c r="CZ420" i="2" s="1"/>
  <c r="CG284" i="2"/>
  <c r="CG299" i="2" s="1"/>
  <c r="CG314" i="2" s="1"/>
  <c r="AO420" i="2"/>
  <c r="BS269" i="2"/>
  <c r="BS314" i="2" s="1"/>
  <c r="AZ405" i="2"/>
  <c r="T357" i="2"/>
  <c r="C30" i="2" s="1"/>
  <c r="CC269" i="2"/>
  <c r="CC329" i="2" s="1"/>
  <c r="AZ390" i="2"/>
  <c r="CZ342" i="2"/>
  <c r="AA284" i="2"/>
  <c r="AA299" i="2" s="1"/>
  <c r="AA314" i="2" s="1"/>
  <c r="K29" i="2"/>
  <c r="K27" i="1" s="1"/>
  <c r="AI313" i="2"/>
  <c r="AI391" i="2" s="1"/>
  <c r="DN328" i="2"/>
  <c r="DN343" i="2" s="1"/>
  <c r="AB163" i="2" s="1"/>
  <c r="CZ419" i="2"/>
  <c r="U434" i="2"/>
  <c r="D45" i="2" s="1"/>
  <c r="D47" i="1" s="1"/>
  <c r="F44" i="2"/>
  <c r="DB284" i="2"/>
  <c r="DB299" i="2" s="1"/>
  <c r="DB329" i="2" s="1"/>
  <c r="CV284" i="2"/>
  <c r="CV299" i="2" s="1"/>
  <c r="CV329" i="2" s="1"/>
  <c r="CB284" i="2"/>
  <c r="CB299" i="2" s="1"/>
  <c r="CB329" i="2" s="1"/>
  <c r="AY284" i="2"/>
  <c r="AY299" i="2" s="1"/>
  <c r="AY314" i="2" s="1"/>
  <c r="BU284" i="2"/>
  <c r="BU299" i="2" s="1"/>
  <c r="BU314" i="2" s="1"/>
  <c r="CN284" i="2"/>
  <c r="CN299" i="2" s="1"/>
  <c r="CN329" i="2" s="1"/>
  <c r="AN284" i="2"/>
  <c r="AN299" i="2" s="1"/>
  <c r="AN329" i="2" s="1"/>
  <c r="BG313" i="2"/>
  <c r="BG406" i="2" s="1"/>
  <c r="DK313" i="2"/>
  <c r="DK391" i="2" s="1"/>
  <c r="CF328" i="2"/>
  <c r="CF391" i="2" s="1"/>
  <c r="V449" i="2"/>
  <c r="D35" i="2"/>
  <c r="BM284" i="2"/>
  <c r="BM299" i="2" s="1"/>
  <c r="BM329" i="2" s="1"/>
  <c r="CE419" i="2"/>
  <c r="AX420" i="2"/>
  <c r="Y419" i="2"/>
  <c r="U328" i="2"/>
  <c r="U391" i="2" s="1"/>
  <c r="BI419" i="2"/>
  <c r="BG419" i="2"/>
  <c r="AB357" i="2"/>
  <c r="K30" i="2" s="1"/>
  <c r="K28" i="1" s="1"/>
  <c r="DB328" i="2"/>
  <c r="DB391" i="2" s="1"/>
  <c r="AO150" i="2"/>
  <c r="G113" i="1" s="1"/>
  <c r="CI420" i="2"/>
  <c r="AC269" i="2"/>
  <c r="AC314" i="2" s="1"/>
  <c r="AS150" i="2"/>
  <c r="AM72" i="1" s="1"/>
  <c r="CX419" i="2"/>
  <c r="CJ391" i="2"/>
  <c r="AP150" i="2"/>
  <c r="H113" i="1" s="1"/>
  <c r="CH313" i="2"/>
  <c r="CH391" i="2" s="1"/>
  <c r="BO419" i="2"/>
  <c r="AD420" i="2"/>
  <c r="DQ420" i="2"/>
  <c r="CR390" i="2"/>
  <c r="CQ269" i="2"/>
  <c r="CQ329" i="2" s="1"/>
  <c r="AB419" i="2"/>
  <c r="AA357" i="2"/>
  <c r="J30" i="2" s="1"/>
  <c r="J28" i="1" s="1"/>
  <c r="BM420" i="2"/>
  <c r="AQ150" i="2"/>
  <c r="I113" i="1" s="1"/>
  <c r="AQ420" i="2"/>
  <c r="AL420" i="2"/>
  <c r="CU419" i="2"/>
  <c r="BI420" i="2"/>
  <c r="AR150" i="2"/>
  <c r="AL72" i="1" s="1"/>
  <c r="DJ419" i="2"/>
  <c r="W391" i="2"/>
  <c r="CK328" i="2"/>
  <c r="CK391" i="2" s="1"/>
  <c r="CM419" i="2"/>
  <c r="CD284" i="2"/>
  <c r="CD299" i="2" s="1"/>
  <c r="CD329" i="2" s="1"/>
  <c r="AT419" i="2"/>
  <c r="BQ328" i="2"/>
  <c r="BQ391" i="2" s="1"/>
  <c r="DK284" i="2"/>
  <c r="DK299" i="2" s="1"/>
  <c r="DK314" i="2" s="1"/>
  <c r="U284" i="2"/>
  <c r="U299" i="2" s="1"/>
  <c r="U314" i="2" s="1"/>
  <c r="CH269" i="2"/>
  <c r="CH329" i="2" s="1"/>
  <c r="DN420" i="2"/>
  <c r="CY420" i="2"/>
  <c r="U419" i="2"/>
  <c r="AL150" i="2"/>
  <c r="AF72" i="1" s="1"/>
  <c r="AV150" i="2"/>
  <c r="N113" i="1" s="1"/>
  <c r="BU420" i="2"/>
  <c r="BR420" i="2"/>
  <c r="AM150" i="2"/>
  <c r="E113" i="1" s="1"/>
  <c r="AW150" i="2"/>
  <c r="AQ72" i="1" s="1"/>
  <c r="AQ73" i="1" s="1"/>
  <c r="W420" i="2"/>
  <c r="AT391" i="2"/>
  <c r="AG433" i="2"/>
  <c r="Q433" i="2" s="1"/>
  <c r="P433" i="2" s="1"/>
  <c r="AA434" i="2"/>
  <c r="J45" i="2" s="1"/>
  <c r="J47" i="1" s="1"/>
  <c r="AT269" i="2"/>
  <c r="AT329" i="2" s="1"/>
  <c r="CU391" i="2"/>
  <c r="BD284" i="2"/>
  <c r="BD299" i="2" s="1"/>
  <c r="BD314" i="2" s="1"/>
  <c r="AD434" i="2"/>
  <c r="M45" i="2" s="1"/>
  <c r="AC419" i="2"/>
  <c r="DN419" i="2"/>
  <c r="BI284" i="2"/>
  <c r="BI299" i="2" s="1"/>
  <c r="BI314" i="2" s="1"/>
  <c r="AN150" i="2"/>
  <c r="F113" i="1" s="1"/>
  <c r="DK420" i="2"/>
  <c r="BE269" i="2"/>
  <c r="BE314" i="2" s="1"/>
  <c r="U405" i="2"/>
  <c r="CG420" i="2"/>
  <c r="T434" i="2"/>
  <c r="U357" i="2"/>
  <c r="D30" i="2" s="1"/>
  <c r="D28" i="1" s="1"/>
  <c r="AG356" i="2"/>
  <c r="Q356" i="2" s="1"/>
  <c r="P356" i="2" s="1"/>
  <c r="BV328" i="2"/>
  <c r="BV343" i="2" s="1"/>
  <c r="CH419" i="2"/>
  <c r="BN390" i="2"/>
  <c r="DK419" i="2"/>
  <c r="W419" i="2"/>
  <c r="CD419" i="2"/>
  <c r="DP269" i="2"/>
  <c r="DP314" i="2" s="1"/>
  <c r="DH284" i="2"/>
  <c r="DH299" i="2" s="1"/>
  <c r="DH329" i="2" s="1"/>
  <c r="BV419" i="2"/>
  <c r="CE420" i="2"/>
  <c r="AF328" i="2"/>
  <c r="AF391" i="2" s="1"/>
  <c r="DJ269" i="2"/>
  <c r="DJ314" i="2" s="1"/>
  <c r="X357" i="2"/>
  <c r="G30" i="2" s="1"/>
  <c r="G28" i="1" s="1"/>
  <c r="BC419" i="2"/>
  <c r="BW284" i="2"/>
  <c r="BW299" i="2" s="1"/>
  <c r="BW329" i="2" s="1"/>
  <c r="DH419" i="2"/>
  <c r="DG419" i="2"/>
  <c r="DL419" i="2"/>
  <c r="CM269" i="2"/>
  <c r="CM314" i="2" s="1"/>
  <c r="Z357" i="2"/>
  <c r="I30" i="2" s="1"/>
  <c r="I28" i="1" s="1"/>
  <c r="AL391" i="2"/>
  <c r="AK391" i="2"/>
  <c r="CF284" i="2"/>
  <c r="CF299" i="2" s="1"/>
  <c r="CF329" i="2" s="1"/>
  <c r="AM419" i="2"/>
  <c r="BA391" i="2"/>
  <c r="BN284" i="2"/>
  <c r="BN299" i="2" s="1"/>
  <c r="BN314" i="2" s="1"/>
  <c r="E46" i="1"/>
  <c r="E66" i="1" s="1"/>
  <c r="E51" i="2"/>
  <c r="DJ343" i="2"/>
  <c r="X163" i="2" s="1"/>
  <c r="DJ406" i="2"/>
  <c r="DJ375" i="2"/>
  <c r="CE406" i="2"/>
  <c r="CU343" i="2"/>
  <c r="CU375" i="2"/>
  <c r="CU406" i="2"/>
  <c r="CU269" i="2"/>
  <c r="N26" i="1"/>
  <c r="N35" i="2"/>
  <c r="V357" i="2"/>
  <c r="BQ329" i="2"/>
  <c r="CK420" i="2"/>
  <c r="BF240" i="2"/>
  <c r="BF285" i="2" s="1"/>
  <c r="BF300" i="2" s="1"/>
  <c r="DN240" i="2"/>
  <c r="DN270" i="2" s="1"/>
  <c r="AQ240" i="2"/>
  <c r="AQ285" i="2" s="1"/>
  <c r="AQ300" i="2" s="1"/>
  <c r="CY240" i="2"/>
  <c r="CY285" i="2" s="1"/>
  <c r="CY300" i="2" s="1"/>
  <c r="BU240" i="2"/>
  <c r="BU285" i="2" s="1"/>
  <c r="BU300" i="2" s="1"/>
  <c r="CJ240" i="2"/>
  <c r="CJ285" i="2" s="1"/>
  <c r="CJ300" i="2" s="1"/>
  <c r="AB240" i="2"/>
  <c r="AB285" i="2" s="1"/>
  <c r="AB300" i="2" s="1"/>
  <c r="DI375" i="2"/>
  <c r="U240" i="2"/>
  <c r="U270" i="2" s="1"/>
  <c r="CR240" i="2"/>
  <c r="CR285" i="2" s="1"/>
  <c r="CR300" i="2" s="1"/>
  <c r="BN240" i="2"/>
  <c r="BN285" i="2" s="1"/>
  <c r="BN300" i="2" s="1"/>
  <c r="DG240" i="2"/>
  <c r="DG285" i="2" s="1"/>
  <c r="DG300" i="2" s="1"/>
  <c r="AJ240" i="2"/>
  <c r="AJ270" i="2" s="1"/>
  <c r="CC240" i="2"/>
  <c r="CC270" i="2" s="1"/>
  <c r="AY240" i="2"/>
  <c r="AY285" i="2" s="1"/>
  <c r="AY300" i="2" s="1"/>
  <c r="DJ391" i="2"/>
  <c r="AC357" i="2"/>
  <c r="BS313" i="2"/>
  <c r="BS328" i="2"/>
  <c r="AK123" i="2"/>
  <c r="AK124" i="2"/>
  <c r="AL124" i="2"/>
  <c r="AM125" i="2"/>
  <c r="AK125" i="2"/>
  <c r="AL125" i="2"/>
  <c r="AM126" i="2"/>
  <c r="AN126" i="2"/>
  <c r="AK126" i="2"/>
  <c r="AL126" i="2"/>
  <c r="AN127" i="2"/>
  <c r="AK127" i="2"/>
  <c r="AO127" i="2"/>
  <c r="AM127" i="2"/>
  <c r="AL127" i="2"/>
  <c r="AL128" i="2"/>
  <c r="AN128" i="2"/>
  <c r="AK128" i="2"/>
  <c r="AP128" i="2"/>
  <c r="AO128" i="2"/>
  <c r="AM128" i="2"/>
  <c r="AP129" i="2"/>
  <c r="AK129" i="2"/>
  <c r="AL129" i="2"/>
  <c r="AN129" i="2"/>
  <c r="AM129" i="2"/>
  <c r="AO129" i="2"/>
  <c r="AQ129" i="2"/>
  <c r="AR130" i="2"/>
  <c r="AL130" i="2"/>
  <c r="AP130" i="2"/>
  <c r="AK130" i="2"/>
  <c r="AN130" i="2"/>
  <c r="AQ130" i="2"/>
  <c r="AM130" i="2"/>
  <c r="AO130" i="2"/>
  <c r="AL131" i="2"/>
  <c r="AO131" i="2"/>
  <c r="AP131" i="2"/>
  <c r="AM131" i="2"/>
  <c r="AN131" i="2"/>
  <c r="AS131" i="2"/>
  <c r="AK131" i="2"/>
  <c r="AR131" i="2"/>
  <c r="AQ131" i="2"/>
  <c r="AN132" i="2"/>
  <c r="AO132" i="2"/>
  <c r="AM132" i="2"/>
  <c r="AR132" i="2"/>
  <c r="AL132" i="2"/>
  <c r="AS132" i="2"/>
  <c r="AK132" i="2"/>
  <c r="AT132" i="2"/>
  <c r="AQ132" i="2"/>
  <c r="AP132" i="2"/>
  <c r="AP133" i="2"/>
  <c r="AO133" i="2"/>
  <c r="AR133" i="2"/>
  <c r="AK133" i="2"/>
  <c r="AN133" i="2"/>
  <c r="AM133" i="2"/>
  <c r="AS133" i="2"/>
  <c r="AL133" i="2"/>
  <c r="AQ133" i="2"/>
  <c r="AU133" i="2"/>
  <c r="AT133" i="2"/>
  <c r="AR134" i="2"/>
  <c r="AT134" i="2"/>
  <c r="AV134" i="2"/>
  <c r="AL134" i="2"/>
  <c r="AM134" i="2"/>
  <c r="AS134" i="2"/>
  <c r="AP134" i="2"/>
  <c r="AN134" i="2"/>
  <c r="AU134" i="2"/>
  <c r="AQ134" i="2"/>
  <c r="AK134" i="2"/>
  <c r="AO134" i="2"/>
  <c r="AX391" i="2"/>
  <c r="BS342" i="2"/>
  <c r="BS405" i="2"/>
  <c r="BS374" i="2"/>
  <c r="CL391" i="2"/>
  <c r="CE269" i="2"/>
  <c r="W358" i="2"/>
  <c r="AF284" i="2"/>
  <c r="AF299" i="2" s="1"/>
  <c r="AF329" i="2" s="1"/>
  <c r="AK138" i="2"/>
  <c r="AL139" i="2"/>
  <c r="AK139" i="2"/>
  <c r="AM140" i="2"/>
  <c r="AK140" i="2"/>
  <c r="AL140" i="2"/>
  <c r="AN141" i="2"/>
  <c r="AK141" i="2"/>
  <c r="AL141" i="2"/>
  <c r="AM141" i="2"/>
  <c r="AN142" i="2"/>
  <c r="AL142" i="2"/>
  <c r="AO142" i="2"/>
  <c r="AM142" i="2"/>
  <c r="AK142" i="2"/>
  <c r="AP143" i="2"/>
  <c r="AO143" i="2"/>
  <c r="AK143" i="2"/>
  <c r="AN143" i="2"/>
  <c r="AL143" i="2"/>
  <c r="AM143" i="2"/>
  <c r="AO144" i="2"/>
  <c r="AQ144" i="2"/>
  <c r="AP144" i="2"/>
  <c r="AL144" i="2"/>
  <c r="AN144" i="2"/>
  <c r="AM144" i="2"/>
  <c r="AK144" i="2"/>
  <c r="AK145" i="2"/>
  <c r="AM145" i="2"/>
  <c r="AQ145" i="2"/>
  <c r="AP145" i="2"/>
  <c r="AR145" i="2"/>
  <c r="AO145" i="2"/>
  <c r="AL145" i="2"/>
  <c r="AN145" i="2"/>
  <c r="AO146" i="2"/>
  <c r="AR146" i="2"/>
  <c r="AP146" i="2"/>
  <c r="AK146" i="2"/>
  <c r="AL146" i="2"/>
  <c r="AQ146" i="2"/>
  <c r="AS146" i="2"/>
  <c r="AN146" i="2"/>
  <c r="AM146" i="2"/>
  <c r="AO147" i="2"/>
  <c r="AL147" i="2"/>
  <c r="AM147" i="2"/>
  <c r="AT147" i="2"/>
  <c r="AK147" i="2"/>
  <c r="AR147" i="2"/>
  <c r="AN147" i="2"/>
  <c r="AP147" i="2"/>
  <c r="AQ147" i="2"/>
  <c r="AS147" i="2"/>
  <c r="AP148" i="2"/>
  <c r="AO148" i="2"/>
  <c r="AM148" i="2"/>
  <c r="AT148" i="2"/>
  <c r="AU148" i="2"/>
  <c r="AN148" i="2"/>
  <c r="AQ148" i="2"/>
  <c r="AS148" i="2"/>
  <c r="AL148" i="2"/>
  <c r="AK148" i="2"/>
  <c r="AR148" i="2"/>
  <c r="AU149" i="2"/>
  <c r="AN149" i="2"/>
  <c r="AR149" i="2"/>
  <c r="AT149" i="2"/>
  <c r="AQ149" i="2"/>
  <c r="AM149" i="2"/>
  <c r="AL149" i="2"/>
  <c r="AV149" i="2"/>
  <c r="AS149" i="2"/>
  <c r="AK149" i="2"/>
  <c r="AO149" i="2"/>
  <c r="AP149" i="2"/>
  <c r="AB420" i="2"/>
  <c r="BR269" i="2"/>
  <c r="CZ269" i="2"/>
  <c r="BR419" i="2"/>
  <c r="DN269" i="2"/>
  <c r="AH377" i="2"/>
  <c r="S393" i="2"/>
  <c r="S408" i="2" s="1"/>
  <c r="S423" i="2" s="1"/>
  <c r="S439" i="2" s="1"/>
  <c r="S455" i="2" s="1"/>
  <c r="BE420" i="2"/>
  <c r="DI284" i="2"/>
  <c r="DI299" i="2" s="1"/>
  <c r="DI314" i="2" s="1"/>
  <c r="BX328" i="2"/>
  <c r="BX313" i="2"/>
  <c r="DR284" i="2"/>
  <c r="DR299" i="2" s="1"/>
  <c r="DR314" i="2" s="1"/>
  <c r="X284" i="2"/>
  <c r="X299" i="2" s="1"/>
  <c r="X329" i="2" s="1"/>
  <c r="CW420" i="2"/>
  <c r="CY313" i="2"/>
  <c r="CY328" i="2"/>
  <c r="AU284" i="2"/>
  <c r="AU299" i="2" s="1"/>
  <c r="AU314" i="2" s="1"/>
  <c r="BY284" i="2"/>
  <c r="BY299" i="2" s="1"/>
  <c r="BY314" i="2" s="1"/>
  <c r="CD391" i="2"/>
  <c r="BO405" i="2"/>
  <c r="BX405" i="2"/>
  <c r="BD405" i="2"/>
  <c r="CD405" i="2"/>
  <c r="BT313" i="2"/>
  <c r="AN328" i="2"/>
  <c r="AN391" i="2" s="1"/>
  <c r="BB374" i="2"/>
  <c r="DO328" i="2"/>
  <c r="DO391" i="2" s="1"/>
  <c r="V405" i="2"/>
  <c r="BY342" i="2"/>
  <c r="CX374" i="2"/>
  <c r="DQ313" i="2"/>
  <c r="DQ391" i="2" s="1"/>
  <c r="DG405" i="2"/>
  <c r="Y374" i="2"/>
  <c r="Z313" i="2"/>
  <c r="Z391" i="2" s="1"/>
  <c r="AT405" i="2"/>
  <c r="CN313" i="2"/>
  <c r="AX343" i="2"/>
  <c r="AX375" i="2"/>
  <c r="AX406" i="2"/>
  <c r="V240" i="2"/>
  <c r="V270" i="2" s="1"/>
  <c r="AZ240" i="2"/>
  <c r="AZ270" i="2" s="1"/>
  <c r="CS240" i="2"/>
  <c r="CS270" i="2" s="1"/>
  <c r="DH240" i="2"/>
  <c r="DH285" i="2" s="1"/>
  <c r="DH300" i="2" s="1"/>
  <c r="CD240" i="2"/>
  <c r="CD270" i="2" s="1"/>
  <c r="BO240" i="2"/>
  <c r="BO270" i="2" s="1"/>
  <c r="AK240" i="2"/>
  <c r="AK285" i="2" s="1"/>
  <c r="AK300" i="2" s="1"/>
  <c r="AB269" i="2"/>
  <c r="CL343" i="2"/>
  <c r="CL406" i="2"/>
  <c r="CL375" i="2"/>
  <c r="AE357" i="2"/>
  <c r="AA420" i="2"/>
  <c r="C113" i="1"/>
  <c r="AE72" i="1"/>
  <c r="AO135" i="2"/>
  <c r="AQ375" i="2"/>
  <c r="BG420" i="2"/>
  <c r="CF342" i="2"/>
  <c r="CF374" i="2"/>
  <c r="CF405" i="2"/>
  <c r="BQ342" i="2"/>
  <c r="BQ374" i="2"/>
  <c r="BQ405" i="2"/>
  <c r="BL225" i="2"/>
  <c r="CA225" i="2"/>
  <c r="AW240" i="2"/>
  <c r="AW255" i="2" s="1"/>
  <c r="AW270" i="2" s="1"/>
  <c r="AW285" i="2" s="1"/>
  <c r="AW300" i="2" s="1"/>
  <c r="AW315" i="2" s="1"/>
  <c r="AW330" i="2" s="1"/>
  <c r="AW345" i="2" s="1"/>
  <c r="AE313" i="2"/>
  <c r="AE328" i="2"/>
  <c r="DJ240" i="2"/>
  <c r="DJ270" i="2" s="1"/>
  <c r="BQ240" i="2"/>
  <c r="BQ270" i="2" s="1"/>
  <c r="CF240" i="2"/>
  <c r="CF270" i="2" s="1"/>
  <c r="BB240" i="2"/>
  <c r="BB270" i="2" s="1"/>
  <c r="X240" i="2"/>
  <c r="X285" i="2" s="1"/>
  <c r="X300" i="2" s="1"/>
  <c r="AM240" i="2"/>
  <c r="AM270" i="2" s="1"/>
  <c r="CU240" i="2"/>
  <c r="CU270" i="2" s="1"/>
  <c r="DF391" i="2"/>
  <c r="BW391" i="2"/>
  <c r="CT284" i="2"/>
  <c r="CT299" i="2" s="1"/>
  <c r="CT314" i="2" s="1"/>
  <c r="CD375" i="2"/>
  <c r="BO374" i="2"/>
  <c r="BX342" i="2"/>
  <c r="CG313" i="2"/>
  <c r="BD374" i="2"/>
  <c r="AM405" i="2"/>
  <c r="CD342" i="2"/>
  <c r="CS374" i="2"/>
  <c r="BB342" i="2"/>
  <c r="V342" i="2"/>
  <c r="CM374" i="2"/>
  <c r="CX405" i="2"/>
  <c r="DM374" i="2"/>
  <c r="AP328" i="2"/>
  <c r="AP391" i="2" s="1"/>
  <c r="DG374" i="2"/>
  <c r="Y342" i="2"/>
  <c r="AT374" i="2"/>
  <c r="D65" i="1"/>
  <c r="DB419" i="2"/>
  <c r="DG406" i="2"/>
  <c r="CJ269" i="2"/>
  <c r="BP419" i="2"/>
  <c r="CZ313" i="2"/>
  <c r="CZ328" i="2"/>
  <c r="CV240" i="2"/>
  <c r="CV270" i="2" s="1"/>
  <c r="BR240" i="2"/>
  <c r="BR270" i="2" s="1"/>
  <c r="CG240" i="2"/>
  <c r="CG285" i="2" s="1"/>
  <c r="CG300" i="2" s="1"/>
  <c r="DK240" i="2"/>
  <c r="DK270" i="2" s="1"/>
  <c r="Y240" i="2"/>
  <c r="Y285" i="2" s="1"/>
  <c r="Y300" i="2" s="1"/>
  <c r="AN240" i="2"/>
  <c r="AN285" i="2" s="1"/>
  <c r="AN300" i="2" s="1"/>
  <c r="BC240" i="2"/>
  <c r="BC270" i="2" s="1"/>
  <c r="CL269" i="2"/>
  <c r="AC390" i="2"/>
  <c r="T391" i="2"/>
  <c r="BH284" i="2"/>
  <c r="BH299" i="2" s="1"/>
  <c r="BH314" i="2" s="1"/>
  <c r="DR313" i="2"/>
  <c r="DR328" i="2"/>
  <c r="BW343" i="2"/>
  <c r="BW406" i="2"/>
  <c r="BW375" i="2"/>
  <c r="AI419" i="2"/>
  <c r="C27" i="1"/>
  <c r="BF313" i="2"/>
  <c r="BF328" i="2"/>
  <c r="AV135" i="2"/>
  <c r="X405" i="2"/>
  <c r="BO342" i="2"/>
  <c r="BC374" i="2"/>
  <c r="BD342" i="2"/>
  <c r="AM374" i="2"/>
  <c r="CS405" i="2"/>
  <c r="AO328" i="2"/>
  <c r="AO391" i="2" s="1"/>
  <c r="AY374" i="2"/>
  <c r="CM405" i="2"/>
  <c r="CX342" i="2"/>
  <c r="DM405" i="2"/>
  <c r="BN343" i="2"/>
  <c r="BN406" i="2"/>
  <c r="BN375" i="2"/>
  <c r="DG342" i="2"/>
  <c r="U162" i="2" s="1"/>
  <c r="AT342" i="2"/>
  <c r="F26" i="1"/>
  <c r="F35" i="2"/>
  <c r="AE284" i="2"/>
  <c r="AE299" i="2" s="1"/>
  <c r="AE314" i="2" s="1"/>
  <c r="DR240" i="2"/>
  <c r="DR285" i="2" s="1"/>
  <c r="DR300" i="2" s="1"/>
  <c r="AF240" i="2"/>
  <c r="AF285" i="2" s="1"/>
  <c r="AF300" i="2" s="1"/>
  <c r="AU240" i="2"/>
  <c r="AU270" i="2" s="1"/>
  <c r="BJ240" i="2"/>
  <c r="BJ270" i="2" s="1"/>
  <c r="BY240" i="2"/>
  <c r="BY270" i="2" s="1"/>
  <c r="CN240" i="2"/>
  <c r="CN270" i="2" s="1"/>
  <c r="DC240" i="2"/>
  <c r="DC270" i="2" s="1"/>
  <c r="Y357" i="2"/>
  <c r="CX284" i="2"/>
  <c r="CX299" i="2" s="1"/>
  <c r="CX314" i="2" s="1"/>
  <c r="CB391" i="2"/>
  <c r="W240" i="2"/>
  <c r="W285" i="2" s="1"/>
  <c r="W300" i="2" s="1"/>
  <c r="BA240" i="2"/>
  <c r="BA285" i="2" s="1"/>
  <c r="BA300" i="2" s="1"/>
  <c r="CT240" i="2"/>
  <c r="CT285" i="2" s="1"/>
  <c r="CT300" i="2" s="1"/>
  <c r="AL240" i="2"/>
  <c r="AL270" i="2" s="1"/>
  <c r="BP240" i="2"/>
  <c r="BP285" i="2" s="1"/>
  <c r="BP300" i="2" s="1"/>
  <c r="DI240" i="2"/>
  <c r="DI270" i="2" s="1"/>
  <c r="CE240" i="2"/>
  <c r="CE285" i="2" s="1"/>
  <c r="CE300" i="2" s="1"/>
  <c r="AJ329" i="2"/>
  <c r="AC342" i="2"/>
  <c r="AC374" i="2"/>
  <c r="AC405" i="2"/>
  <c r="DR390" i="2"/>
  <c r="T343" i="2"/>
  <c r="T375" i="2"/>
  <c r="T406" i="2"/>
  <c r="AT343" i="2"/>
  <c r="AT406" i="2"/>
  <c r="AT375" i="2"/>
  <c r="AR420" i="2"/>
  <c r="BU313" i="2"/>
  <c r="BU328" i="2"/>
  <c r="AA240" i="2"/>
  <c r="AA270" i="2" s="1"/>
  <c r="CX240" i="2"/>
  <c r="CX270" i="2" s="1"/>
  <c r="CI240" i="2"/>
  <c r="CI270" i="2" s="1"/>
  <c r="DM240" i="2"/>
  <c r="DM270" i="2" s="1"/>
  <c r="BT240" i="2"/>
  <c r="BT270" i="2" s="1"/>
  <c r="BE240" i="2"/>
  <c r="BE270" i="2" s="1"/>
  <c r="AP240" i="2"/>
  <c r="AP285" i="2" s="1"/>
  <c r="AP300" i="2" s="1"/>
  <c r="BE313" i="2"/>
  <c r="BE328" i="2"/>
  <c r="CK343" i="2"/>
  <c r="CK406" i="2"/>
  <c r="CK375" i="2"/>
  <c r="X374" i="2"/>
  <c r="AR328" i="2"/>
  <c r="AR391" i="2" s="1"/>
  <c r="BC405" i="2"/>
  <c r="BJ374" i="2"/>
  <c r="AM342" i="2"/>
  <c r="CS342" i="2"/>
  <c r="F67" i="1"/>
  <c r="AY405" i="2"/>
  <c r="CM342" i="2"/>
  <c r="DM342" i="2"/>
  <c r="AA162" i="2" s="1"/>
  <c r="AE374" i="2"/>
  <c r="AM328" i="2"/>
  <c r="AM391" i="2" s="1"/>
  <c r="AJ405" i="2"/>
  <c r="BC328" i="2"/>
  <c r="BC391" i="2" s="1"/>
  <c r="J29" i="2"/>
  <c r="J27" i="1" s="1"/>
  <c r="AW376" i="2"/>
  <c r="AH392" i="2"/>
  <c r="AH407" i="2" s="1"/>
  <c r="AH422" i="2" s="1"/>
  <c r="DC406" i="2"/>
  <c r="H26" i="1"/>
  <c r="H66" i="1" s="1"/>
  <c r="H35" i="2"/>
  <c r="DR342" i="2"/>
  <c r="AF162" i="2" s="1"/>
  <c r="DR374" i="2"/>
  <c r="DR405" i="2"/>
  <c r="V284" i="2"/>
  <c r="V299" i="2" s="1"/>
  <c r="V314" i="2" s="1"/>
  <c r="BB284" i="2"/>
  <c r="BB299" i="2" s="1"/>
  <c r="BB314" i="2" s="1"/>
  <c r="BA343" i="2"/>
  <c r="BA406" i="2"/>
  <c r="BA375" i="2"/>
  <c r="DB342" i="2"/>
  <c r="DB405" i="2"/>
  <c r="DB374" i="2"/>
  <c r="BX284" i="2"/>
  <c r="BX299" i="2" s="1"/>
  <c r="BX314" i="2" s="1"/>
  <c r="D29" i="2"/>
  <c r="D27" i="1" s="1"/>
  <c r="BI313" i="2"/>
  <c r="BI328" i="2"/>
  <c r="CR342" i="2"/>
  <c r="CR374" i="2"/>
  <c r="CR405" i="2"/>
  <c r="BG284" i="2"/>
  <c r="BG299" i="2" s="1"/>
  <c r="BG329" i="2" s="1"/>
  <c r="CH314" i="2"/>
  <c r="DE388" i="2"/>
  <c r="CP403" i="2"/>
  <c r="CP418" i="2" s="1"/>
  <c r="DF284" i="2"/>
  <c r="DF299" i="2" s="1"/>
  <c r="DF314" i="2" s="1"/>
  <c r="AD343" i="2"/>
  <c r="AD375" i="2"/>
  <c r="AD406" i="2"/>
  <c r="X342" i="2"/>
  <c r="BC342" i="2"/>
  <c r="BJ405" i="2"/>
  <c r="CQ343" i="2"/>
  <c r="CQ375" i="2"/>
  <c r="CQ406" i="2"/>
  <c r="DF374" i="2"/>
  <c r="BQ390" i="2"/>
  <c r="CU405" i="2"/>
  <c r="AY342" i="2"/>
  <c r="DC374" i="2"/>
  <c r="BB343" i="2"/>
  <c r="BW374" i="2"/>
  <c r="CF390" i="2"/>
  <c r="AE405" i="2"/>
  <c r="AP374" i="2"/>
  <c r="C46" i="1"/>
  <c r="C51" i="2"/>
  <c r="AJ374" i="2"/>
  <c r="BM343" i="2"/>
  <c r="C26" i="1"/>
  <c r="P28" i="2"/>
  <c r="C35" i="2"/>
  <c r="O30" i="2"/>
  <c r="O28" i="1" s="1"/>
  <c r="DH343" i="2"/>
  <c r="V163" i="2" s="1"/>
  <c r="DH375" i="2"/>
  <c r="DH406" i="2"/>
  <c r="CP389" i="2"/>
  <c r="CA404" i="2"/>
  <c r="CA419" i="2" s="1"/>
  <c r="AW405" i="2"/>
  <c r="BL390" i="2"/>
  <c r="CA390" i="2" s="1"/>
  <c r="CJ343" i="2"/>
  <c r="CJ406" i="2"/>
  <c r="CJ375" i="2"/>
  <c r="BD406" i="2"/>
  <c r="DE224" i="2"/>
  <c r="DE239" i="2" s="1"/>
  <c r="DE254" i="2" s="1"/>
  <c r="DE269" i="2" s="1"/>
  <c r="DE284" i="2" s="1"/>
  <c r="DE299" i="2" s="1"/>
  <c r="DE314" i="2" s="1"/>
  <c r="DE329" i="2" s="1"/>
  <c r="DE344" i="2" s="1"/>
  <c r="CA239" i="2"/>
  <c r="CA254" i="2" s="1"/>
  <c r="CA269" i="2" s="1"/>
  <c r="CA284" i="2" s="1"/>
  <c r="CA299" i="2" s="1"/>
  <c r="CA314" i="2" s="1"/>
  <c r="CA329" i="2" s="1"/>
  <c r="CA344" i="2" s="1"/>
  <c r="AQ135" i="2"/>
  <c r="CI284" i="2"/>
  <c r="CI299" i="2" s="1"/>
  <c r="CI314" i="2" s="1"/>
  <c r="BV269" i="2"/>
  <c r="V343" i="2"/>
  <c r="V375" i="2"/>
  <c r="V406" i="2"/>
  <c r="C65" i="1"/>
  <c r="AN135" i="2"/>
  <c r="DT401" i="2"/>
  <c r="DT416" i="2" s="1"/>
  <c r="EI386" i="2"/>
  <c r="EI401" i="2" s="1"/>
  <c r="EI416" i="2" s="1"/>
  <c r="AU135" i="2"/>
  <c r="I66" i="1"/>
  <c r="Y284" i="2"/>
  <c r="Y299" i="2" s="1"/>
  <c r="Y314" i="2" s="1"/>
  <c r="CV420" i="2"/>
  <c r="DP420" i="2"/>
  <c r="AT135" i="2"/>
  <c r="CY269" i="2"/>
  <c r="CX375" i="2"/>
  <c r="CK240" i="2"/>
  <c r="CK285" i="2" s="1"/>
  <c r="CK300" i="2" s="1"/>
  <c r="BV240" i="2"/>
  <c r="BV270" i="2" s="1"/>
  <c r="CZ240" i="2"/>
  <c r="CZ270" i="2" s="1"/>
  <c r="AC240" i="2"/>
  <c r="AC270" i="2" s="1"/>
  <c r="AR240" i="2"/>
  <c r="AR270" i="2" s="1"/>
  <c r="BG240" i="2"/>
  <c r="BG285" i="2" s="1"/>
  <c r="BG300" i="2" s="1"/>
  <c r="DO240" i="2"/>
  <c r="DO270" i="2" s="1"/>
  <c r="AX284" i="2"/>
  <c r="AX299" i="2" s="1"/>
  <c r="AX314" i="2" s="1"/>
  <c r="DL342" i="2"/>
  <c r="Z162" i="2" s="1"/>
  <c r="DL405" i="2"/>
  <c r="DL374" i="2"/>
  <c r="AD435" i="2"/>
  <c r="M46" i="2" s="1"/>
  <c r="BP420" i="2"/>
  <c r="BC284" i="2"/>
  <c r="BC299" i="2" s="1"/>
  <c r="BC314" i="2" s="1"/>
  <c r="AZ269" i="2"/>
  <c r="AT150" i="2"/>
  <c r="BY313" i="2"/>
  <c r="BY328" i="2"/>
  <c r="BP343" i="2"/>
  <c r="BP406" i="2"/>
  <c r="BP375" i="2"/>
  <c r="AI405" i="2"/>
  <c r="BJ342" i="2"/>
  <c r="DF405" i="2"/>
  <c r="U374" i="2"/>
  <c r="AF374" i="2"/>
  <c r="CU374" i="2"/>
  <c r="DC405" i="2"/>
  <c r="CC405" i="2"/>
  <c r="BW405" i="2"/>
  <c r="DH405" i="2"/>
  <c r="AE342" i="2"/>
  <c r="AU328" i="2"/>
  <c r="AU391" i="2" s="1"/>
  <c r="AP405" i="2"/>
  <c r="AJ342" i="2"/>
  <c r="DL328" i="2"/>
  <c r="DL391" i="2" s="1"/>
  <c r="AT314" i="2"/>
  <c r="AE434" i="2"/>
  <c r="AE450" i="2" s="1"/>
  <c r="BO314" i="2"/>
  <c r="BO329" i="2"/>
  <c r="CN314" i="2"/>
  <c r="AW419" i="2"/>
  <c r="BL404" i="2"/>
  <c r="BL419" i="2" s="1"/>
  <c r="AK72" i="1"/>
  <c r="AL343" i="2"/>
  <c r="AL406" i="2"/>
  <c r="AL375" i="2"/>
  <c r="BO375" i="2"/>
  <c r="K93" i="1"/>
  <c r="AM52" i="1"/>
  <c r="BF342" i="2"/>
  <c r="AB358" i="2" s="1"/>
  <c r="BF374" i="2"/>
  <c r="BF405" i="2"/>
  <c r="P64" i="1"/>
  <c r="R64" i="1" s="1"/>
  <c r="AT240" i="2"/>
  <c r="AT270" i="2" s="1"/>
  <c r="DB240" i="2"/>
  <c r="DB270" i="2" s="1"/>
  <c r="BX240" i="2"/>
  <c r="BX270" i="2" s="1"/>
  <c r="CM240" i="2"/>
  <c r="CM270" i="2" s="1"/>
  <c r="BI240" i="2"/>
  <c r="BI285" i="2" s="1"/>
  <c r="BI300" i="2" s="1"/>
  <c r="AE240" i="2"/>
  <c r="AE270" i="2" s="1"/>
  <c r="DQ240" i="2"/>
  <c r="DQ270" i="2" s="1"/>
  <c r="AK284" i="2"/>
  <c r="AK299" i="2" s="1"/>
  <c r="AK314" i="2" s="1"/>
  <c r="BL239" i="2"/>
  <c r="BL254" i="2" s="1"/>
  <c r="BL269" i="2" s="1"/>
  <c r="BL284" i="2" s="1"/>
  <c r="BL299" i="2" s="1"/>
  <c r="BL314" i="2" s="1"/>
  <c r="BL329" i="2" s="1"/>
  <c r="BL344" i="2" s="1"/>
  <c r="CP224" i="2"/>
  <c r="CP239" i="2" s="1"/>
  <c r="CP254" i="2" s="1"/>
  <c r="CP269" i="2" s="1"/>
  <c r="CP284" i="2" s="1"/>
  <c r="CP299" i="2" s="1"/>
  <c r="CP314" i="2" s="1"/>
  <c r="CP329" i="2" s="1"/>
  <c r="CP344" i="2" s="1"/>
  <c r="CW314" i="2"/>
  <c r="CW329" i="2"/>
  <c r="BQ406" i="2"/>
  <c r="AS284" i="2"/>
  <c r="AS299" i="2" s="1"/>
  <c r="AS314" i="2" s="1"/>
  <c r="G29" i="2"/>
  <c r="G27" i="1" s="1"/>
  <c r="G67" i="1" s="1"/>
  <c r="X450" i="2"/>
  <c r="BA284" i="2"/>
  <c r="BA299" i="2" s="1"/>
  <c r="BA314" i="2" s="1"/>
  <c r="T284" i="2"/>
  <c r="T299" i="2" s="1"/>
  <c r="T314" i="2" s="1"/>
  <c r="F65" i="1"/>
  <c r="DA284" i="2"/>
  <c r="DA299" i="2" s="1"/>
  <c r="DA314" i="2" s="1"/>
  <c r="Y343" i="2"/>
  <c r="Y406" i="2"/>
  <c r="Y375" i="2"/>
  <c r="AQ269" i="2"/>
  <c r="BT284" i="2"/>
  <c r="BT299" i="2" s="1"/>
  <c r="BT314" i="2" s="1"/>
  <c r="DQ284" i="2"/>
  <c r="DQ299" i="2" s="1"/>
  <c r="DQ314" i="2" s="1"/>
  <c r="BP284" i="2"/>
  <c r="BP299" i="2" s="1"/>
  <c r="BP314" i="2" s="1"/>
  <c r="DL284" i="2"/>
  <c r="DL299" i="2" s="1"/>
  <c r="DL314" i="2" s="1"/>
  <c r="AM284" i="2"/>
  <c r="AM299" i="2" s="1"/>
  <c r="AM314" i="2" s="1"/>
  <c r="DM284" i="2"/>
  <c r="DM299" i="2" s="1"/>
  <c r="DM314" i="2" s="1"/>
  <c r="W284" i="2"/>
  <c r="W299" i="2" s="1"/>
  <c r="W314" i="2" s="1"/>
  <c r="DC269" i="2"/>
  <c r="Z342" i="2"/>
  <c r="Z405" i="2"/>
  <c r="Z374" i="2"/>
  <c r="AK419" i="2"/>
  <c r="AS375" i="2"/>
  <c r="AI284" i="2"/>
  <c r="AI299" i="2" s="1"/>
  <c r="AI314" i="2" s="1"/>
  <c r="BJ313" i="2"/>
  <c r="BJ328" i="2"/>
  <c r="Y450" i="2"/>
  <c r="CV343" i="2"/>
  <c r="AI374" i="2"/>
  <c r="CW343" i="2"/>
  <c r="CW406" i="2"/>
  <c r="CW375" i="2"/>
  <c r="AJ328" i="2"/>
  <c r="AJ391" i="2" s="1"/>
  <c r="DF342" i="2"/>
  <c r="T162" i="2" s="1"/>
  <c r="U342" i="2"/>
  <c r="CC328" i="2"/>
  <c r="CC391" i="2" s="1"/>
  <c r="Z390" i="2"/>
  <c r="AF405" i="2"/>
  <c r="CU342" i="2"/>
  <c r="BY405" i="2"/>
  <c r="DC342" i="2"/>
  <c r="CC374" i="2"/>
  <c r="BW342" i="2"/>
  <c r="DH374" i="2"/>
  <c r="DB390" i="2"/>
  <c r="AP342" i="2"/>
  <c r="CT328" i="2"/>
  <c r="CT391" i="2" s="1"/>
  <c r="N29" i="2"/>
  <c r="N27" i="1" s="1"/>
  <c r="P432" i="2"/>
  <c r="X343" i="2"/>
  <c r="X375" i="2"/>
  <c r="P25" i="1"/>
  <c r="BD329" i="2"/>
  <c r="BS240" i="2"/>
  <c r="BS285" i="2" s="1"/>
  <c r="BS300" i="2" s="1"/>
  <c r="AO240" i="2"/>
  <c r="AO285" i="2" s="1"/>
  <c r="AO300" i="2" s="1"/>
  <c r="CH240" i="2"/>
  <c r="CH285" i="2" s="1"/>
  <c r="CH300" i="2" s="1"/>
  <c r="BD240" i="2"/>
  <c r="BD270" i="2" s="1"/>
  <c r="DL240" i="2"/>
  <c r="DL270" i="2" s="1"/>
  <c r="CW240" i="2"/>
  <c r="CW270" i="2" s="1"/>
  <c r="Z240" i="2"/>
  <c r="Z270" i="2" s="1"/>
  <c r="CB343" i="2"/>
  <c r="CB375" i="2"/>
  <c r="CB406" i="2"/>
  <c r="AM135" i="2"/>
  <c r="AD284" i="2"/>
  <c r="AD299" i="2" s="1"/>
  <c r="AD314" i="2" s="1"/>
  <c r="CS284" i="2"/>
  <c r="CS299" i="2" s="1"/>
  <c r="CS314" i="2" s="1"/>
  <c r="BD419" i="2"/>
  <c r="BH343" i="2"/>
  <c r="BH406" i="2"/>
  <c r="BH375" i="2"/>
  <c r="CL240" i="2"/>
  <c r="CL270" i="2" s="1"/>
  <c r="AS240" i="2"/>
  <c r="AS270" i="2" s="1"/>
  <c r="AD240" i="2"/>
  <c r="AD270" i="2" s="1"/>
  <c r="DP240" i="2"/>
  <c r="DP270" i="2" s="1"/>
  <c r="DA240" i="2"/>
  <c r="DA270" i="2" s="1"/>
  <c r="BW240" i="2"/>
  <c r="BW285" i="2" s="1"/>
  <c r="BW300" i="2" s="1"/>
  <c r="BH240" i="2"/>
  <c r="BH270" i="2" s="1"/>
  <c r="AW391" i="2"/>
  <c r="BL375" i="2"/>
  <c r="CA375" i="2" s="1"/>
  <c r="CP375" i="2" s="1"/>
  <c r="DE375" i="2" s="1"/>
  <c r="DT375" i="2" s="1"/>
  <c r="EI375" i="2" s="1"/>
  <c r="AO329" i="2"/>
  <c r="AK343" i="2"/>
  <c r="AK406" i="2"/>
  <c r="AK375" i="2"/>
  <c r="AK135" i="2"/>
  <c r="CM343" i="2"/>
  <c r="CM406" i="2"/>
  <c r="CM375" i="2"/>
  <c r="BN342" i="2"/>
  <c r="BN374" i="2"/>
  <c r="BN405" i="2"/>
  <c r="AC343" i="2"/>
  <c r="AC375" i="2"/>
  <c r="AC406" i="2"/>
  <c r="CL342" i="2"/>
  <c r="CL374" i="2"/>
  <c r="CL405" i="2"/>
  <c r="BS390" i="2"/>
  <c r="W357" i="2"/>
  <c r="L26" i="1"/>
  <c r="L35" i="2"/>
  <c r="DM343" i="2"/>
  <c r="AA163" i="2" s="1"/>
  <c r="DM406" i="2"/>
  <c r="T240" i="2"/>
  <c r="T270" i="2" s="1"/>
  <c r="CB240" i="2"/>
  <c r="CB270" i="2" s="1"/>
  <c r="AI240" i="2"/>
  <c r="AI270" i="2" s="1"/>
  <c r="BM240" i="2"/>
  <c r="BM285" i="2" s="1"/>
  <c r="BM300" i="2" s="1"/>
  <c r="CQ240" i="2"/>
  <c r="CQ285" i="2" s="1"/>
  <c r="CQ300" i="2" s="1"/>
  <c r="DF240" i="2"/>
  <c r="DF270" i="2" s="1"/>
  <c r="AX240" i="2"/>
  <c r="AX270" i="2" s="1"/>
  <c r="AK420" i="2"/>
  <c r="G45" i="1"/>
  <c r="G51" i="2"/>
  <c r="BR313" i="2"/>
  <c r="BR328" i="2"/>
  <c r="J26" i="1"/>
  <c r="J35" i="2"/>
  <c r="AB375" i="2"/>
  <c r="DT387" i="2"/>
  <c r="DE402" i="2"/>
  <c r="DE417" i="2" s="1"/>
  <c r="DA420" i="2"/>
  <c r="CJ420" i="2"/>
  <c r="CR313" i="2"/>
  <c r="CR328" i="2"/>
  <c r="CI313" i="2"/>
  <c r="CI328" i="2"/>
  <c r="H67" i="1"/>
  <c r="CV391" i="2"/>
  <c r="W343" i="2"/>
  <c r="W406" i="2"/>
  <c r="W375" i="2"/>
  <c r="AL135" i="2"/>
  <c r="AI342" i="2"/>
  <c r="BX374" i="2"/>
  <c r="DA406" i="2"/>
  <c r="DA375" i="2"/>
  <c r="CD374" i="2"/>
  <c r="BB405" i="2"/>
  <c r="AF342" i="2"/>
  <c r="V374" i="2"/>
  <c r="BY374" i="2"/>
  <c r="CC342" i="2"/>
  <c r="DH342" i="2"/>
  <c r="V162" i="2" s="1"/>
  <c r="Y405" i="2"/>
  <c r="W450" i="2" l="1"/>
  <c r="AZ406" i="2"/>
  <c r="CX406" i="2"/>
  <c r="BB420" i="2"/>
  <c r="DI391" i="2"/>
  <c r="DI421" i="2" s="1"/>
  <c r="CV375" i="2"/>
  <c r="BF329" i="2"/>
  <c r="AA343" i="2"/>
  <c r="AS420" i="2"/>
  <c r="AY406" i="2"/>
  <c r="BG343" i="2"/>
  <c r="BB375" i="2"/>
  <c r="CD406" i="2"/>
  <c r="AA391" i="2"/>
  <c r="AA421" i="2" s="1"/>
  <c r="DA343" i="2"/>
  <c r="BN270" i="2"/>
  <c r="AW136" i="2"/>
  <c r="AY343" i="2"/>
  <c r="BB406" i="2"/>
  <c r="BB421" i="2" s="1"/>
  <c r="DB314" i="2"/>
  <c r="DB392" i="2" s="1"/>
  <c r="DI406" i="2"/>
  <c r="V450" i="2"/>
  <c r="BH420" i="2"/>
  <c r="BG391" i="2"/>
  <c r="BG375" i="2"/>
  <c r="BO343" i="2"/>
  <c r="AY375" i="2"/>
  <c r="BO391" i="2"/>
  <c r="BO421" i="2" s="1"/>
  <c r="V435" i="2"/>
  <c r="E46" i="2" s="1"/>
  <c r="E48" i="1" s="1"/>
  <c r="O93" i="1"/>
  <c r="O94" i="1" s="1"/>
  <c r="U420" i="2"/>
  <c r="CF375" i="2"/>
  <c r="U406" i="2"/>
  <c r="CE375" i="2"/>
  <c r="CF343" i="2"/>
  <c r="AS343" i="2"/>
  <c r="AB406" i="2"/>
  <c r="AB421" i="2" s="1"/>
  <c r="AB343" i="2"/>
  <c r="AF375" i="2"/>
  <c r="I45" i="2"/>
  <c r="I47" i="1" s="1"/>
  <c r="AB450" i="2"/>
  <c r="CB420" i="2"/>
  <c r="CH406" i="2"/>
  <c r="CH421" i="2" s="1"/>
  <c r="CH375" i="2"/>
  <c r="CH343" i="2"/>
  <c r="AI343" i="2"/>
  <c r="CX343" i="2"/>
  <c r="AQ391" i="2"/>
  <c r="AZ343" i="2"/>
  <c r="DO420" i="2"/>
  <c r="AA406" i="2"/>
  <c r="CD420" i="2"/>
  <c r="AZ391" i="2"/>
  <c r="AZ421" i="2" s="1"/>
  <c r="DC375" i="2"/>
  <c r="CJ270" i="2"/>
  <c r="DM375" i="2"/>
  <c r="DM421" i="2" s="1"/>
  <c r="AQ406" i="2"/>
  <c r="Z329" i="2"/>
  <c r="Z392" i="2" s="1"/>
  <c r="DP329" i="2"/>
  <c r="AP72" i="1"/>
  <c r="U450" i="2"/>
  <c r="AF435" i="2"/>
  <c r="O46" i="2" s="1"/>
  <c r="CQ420" i="2"/>
  <c r="BV420" i="2"/>
  <c r="BM391" i="2"/>
  <c r="DG375" i="2"/>
  <c r="DG421" i="2" s="1"/>
  <c r="P44" i="2"/>
  <c r="BJ329" i="2"/>
  <c r="BJ392" i="2" s="1"/>
  <c r="AY329" i="2"/>
  <c r="AY392" i="2" s="1"/>
  <c r="CR391" i="2"/>
  <c r="CR314" i="2"/>
  <c r="CR407" i="2" s="1"/>
  <c r="AP314" i="2"/>
  <c r="CB314" i="2"/>
  <c r="AS406" i="2"/>
  <c r="AS421" i="2" s="1"/>
  <c r="CC314" i="2"/>
  <c r="CC392" i="2" s="1"/>
  <c r="AI406" i="2"/>
  <c r="DO314" i="2"/>
  <c r="DO376" i="2" s="1"/>
  <c r="D113" i="1"/>
  <c r="DP343" i="2"/>
  <c r="AD163" i="2" s="1"/>
  <c r="CQ421" i="2"/>
  <c r="DG329" i="2"/>
  <c r="DG407" i="2" s="1"/>
  <c r="DG422" i="2" s="1"/>
  <c r="BD375" i="2"/>
  <c r="AW151" i="2"/>
  <c r="AI72" i="1"/>
  <c r="CS406" i="2"/>
  <c r="AE435" i="2"/>
  <c r="N46" i="2" s="1"/>
  <c r="DB343" i="2"/>
  <c r="DP406" i="2"/>
  <c r="BD343" i="2"/>
  <c r="O113" i="1"/>
  <c r="O114" i="1" s="1"/>
  <c r="CS375" i="2"/>
  <c r="BT420" i="2"/>
  <c r="DB406" i="2"/>
  <c r="AR329" i="2"/>
  <c r="AR392" i="2" s="1"/>
  <c r="DB375" i="2"/>
  <c r="X406" i="2"/>
  <c r="AI375" i="2"/>
  <c r="DP375" i="2"/>
  <c r="CS343" i="2"/>
  <c r="AG72" i="1"/>
  <c r="DM420" i="2"/>
  <c r="AJ52" i="1"/>
  <c r="AF406" i="2"/>
  <c r="AF343" i="2"/>
  <c r="AZ285" i="2"/>
  <c r="AZ300" i="2" s="1"/>
  <c r="AZ315" i="2" s="1"/>
  <c r="Y420" i="2"/>
  <c r="DC391" i="2"/>
  <c r="DG270" i="2"/>
  <c r="DG315" i="2" s="1"/>
  <c r="DK375" i="2"/>
  <c r="CV314" i="2"/>
  <c r="CV392" i="2" s="1"/>
  <c r="DK343" i="2"/>
  <c r="Y163" i="2" s="1"/>
  <c r="AC358" i="2"/>
  <c r="CK314" i="2"/>
  <c r="CK392" i="2" s="1"/>
  <c r="AU420" i="2"/>
  <c r="V420" i="2"/>
  <c r="BO420" i="2"/>
  <c r="AT420" i="2"/>
  <c r="CU421" i="2"/>
  <c r="AQ270" i="2"/>
  <c r="AQ315" i="2" s="1"/>
  <c r="BB285" i="2"/>
  <c r="BB300" i="2" s="1"/>
  <c r="BB330" i="2" s="1"/>
  <c r="DK406" i="2"/>
  <c r="CQ314" i="2"/>
  <c r="CQ344" i="2" s="1"/>
  <c r="AF450" i="2"/>
  <c r="AB435" i="2"/>
  <c r="AB451" i="2" s="1"/>
  <c r="CL420" i="2"/>
  <c r="AO392" i="2"/>
  <c r="AK270" i="2"/>
  <c r="BM406" i="2"/>
  <c r="AA450" i="2"/>
  <c r="BV391" i="2"/>
  <c r="AH72" i="1"/>
  <c r="DN375" i="2"/>
  <c r="AG449" i="2"/>
  <c r="BE285" i="2"/>
  <c r="BE300" i="2" s="1"/>
  <c r="BE315" i="2" s="1"/>
  <c r="BS420" i="2"/>
  <c r="Z435" i="2"/>
  <c r="I46" i="2" s="1"/>
  <c r="I48" i="1" s="1"/>
  <c r="CG329" i="2"/>
  <c r="CG392" i="2" s="1"/>
  <c r="CE270" i="2"/>
  <c r="BQ375" i="2"/>
  <c r="BQ421" i="2" s="1"/>
  <c r="U329" i="2"/>
  <c r="U392" i="2" s="1"/>
  <c r="AC329" i="2"/>
  <c r="AC392" i="2" s="1"/>
  <c r="W270" i="2"/>
  <c r="W315" i="2" s="1"/>
  <c r="U375" i="2"/>
  <c r="BV406" i="2"/>
  <c r="T435" i="2"/>
  <c r="T451" i="2" s="1"/>
  <c r="DG343" i="2"/>
  <c r="U163" i="2" s="1"/>
  <c r="J93" i="1"/>
  <c r="Y270" i="2"/>
  <c r="Y315" i="2" s="1"/>
  <c r="BQ343" i="2"/>
  <c r="DC420" i="2"/>
  <c r="BU329" i="2"/>
  <c r="BU392" i="2" s="1"/>
  <c r="U343" i="2"/>
  <c r="BV375" i="2"/>
  <c r="AL329" i="2"/>
  <c r="AL392" i="2" s="1"/>
  <c r="AJ72" i="1"/>
  <c r="DN285" i="2"/>
  <c r="DN300" i="2" s="1"/>
  <c r="DN315" i="2" s="1"/>
  <c r="W435" i="2"/>
  <c r="F46" i="2" s="1"/>
  <c r="F48" i="1" s="1"/>
  <c r="BM314" i="2"/>
  <c r="BM392" i="2" s="1"/>
  <c r="AO72" i="1"/>
  <c r="CE421" i="2"/>
  <c r="CT270" i="2"/>
  <c r="V285" i="2"/>
  <c r="V300" i="2" s="1"/>
  <c r="V330" i="2" s="1"/>
  <c r="DF375" i="2"/>
  <c r="AN314" i="2"/>
  <c r="AA329" i="2"/>
  <c r="AA392" i="2" s="1"/>
  <c r="DF406" i="2"/>
  <c r="CM329" i="2"/>
  <c r="CM392" i="2" s="1"/>
  <c r="BN420" i="2"/>
  <c r="BR391" i="2"/>
  <c r="CR270" i="2"/>
  <c r="BJ420" i="2"/>
  <c r="DH270" i="2"/>
  <c r="DH330" i="2" s="1"/>
  <c r="CF420" i="2"/>
  <c r="AF420" i="2"/>
  <c r="AB270" i="2"/>
  <c r="AB315" i="2" s="1"/>
  <c r="DR270" i="2"/>
  <c r="CU285" i="2"/>
  <c r="CU300" i="2" s="1"/>
  <c r="BE329" i="2"/>
  <c r="BW314" i="2"/>
  <c r="BW392" i="2" s="1"/>
  <c r="Y435" i="2"/>
  <c r="H46" i="2" s="1"/>
  <c r="H48" i="1" s="1"/>
  <c r="AM285" i="2"/>
  <c r="AM300" i="2" s="1"/>
  <c r="AM315" i="2" s="1"/>
  <c r="DJ329" i="2"/>
  <c r="J113" i="1"/>
  <c r="CM420" i="2"/>
  <c r="BS329" i="2"/>
  <c r="BS392" i="2" s="1"/>
  <c r="DK329" i="2"/>
  <c r="DK392" i="2" s="1"/>
  <c r="U435" i="2"/>
  <c r="D46" i="2" s="1"/>
  <c r="D48" i="1" s="1"/>
  <c r="D68" i="1" s="1"/>
  <c r="CG270" i="2"/>
  <c r="CG330" i="2" s="1"/>
  <c r="AC450" i="2"/>
  <c r="CH270" i="2"/>
  <c r="CH315" i="2" s="1"/>
  <c r="AC421" i="2"/>
  <c r="AN270" i="2"/>
  <c r="AN330" i="2" s="1"/>
  <c r="BW420" i="2"/>
  <c r="BF420" i="2"/>
  <c r="AB436" i="2" s="1"/>
  <c r="K47" i="2" s="1"/>
  <c r="K49" i="1" s="1"/>
  <c r="CD285" i="2"/>
  <c r="CD300" i="2" s="1"/>
  <c r="CD315" i="2" s="1"/>
  <c r="AA435" i="2"/>
  <c r="AA451" i="2" s="1"/>
  <c r="AD358" i="2"/>
  <c r="AY270" i="2"/>
  <c r="AD421" i="2"/>
  <c r="DN391" i="2"/>
  <c r="BU270" i="2"/>
  <c r="BU315" i="2" s="1"/>
  <c r="D67" i="1"/>
  <c r="BC420" i="2"/>
  <c r="DN406" i="2"/>
  <c r="CF406" i="2"/>
  <c r="CF421" i="2" s="1"/>
  <c r="CR420" i="2"/>
  <c r="BR285" i="2"/>
  <c r="BR300" i="2" s="1"/>
  <c r="DJ285" i="2"/>
  <c r="DJ300" i="2" s="1"/>
  <c r="DJ315" i="2" s="1"/>
  <c r="AM420" i="2"/>
  <c r="DO285" i="2"/>
  <c r="DO300" i="2" s="1"/>
  <c r="DO315" i="2" s="1"/>
  <c r="CW421" i="2"/>
  <c r="W436" i="2"/>
  <c r="F47" i="2" s="1"/>
  <c r="F49" i="1" s="1"/>
  <c r="CY270" i="2"/>
  <c r="BX391" i="2"/>
  <c r="DH314" i="2"/>
  <c r="DH392" i="2" s="1"/>
  <c r="X435" i="2"/>
  <c r="G46" i="2" s="1"/>
  <c r="G48" i="1" s="1"/>
  <c r="G68" i="1" s="1"/>
  <c r="AZ420" i="2"/>
  <c r="F46" i="1"/>
  <c r="F66" i="1" s="1"/>
  <c r="F51" i="2"/>
  <c r="DM285" i="2"/>
  <c r="DM300" i="2" s="1"/>
  <c r="CC420" i="2"/>
  <c r="AR285" i="2"/>
  <c r="AR300" i="2" s="1"/>
  <c r="AR315" i="2" s="1"/>
  <c r="X270" i="2"/>
  <c r="X315" i="2" s="1"/>
  <c r="CJ421" i="2"/>
  <c r="CC285" i="2"/>
  <c r="CC300" i="2" s="1"/>
  <c r="BD420" i="2"/>
  <c r="BJ285" i="2"/>
  <c r="BJ300" i="2" s="1"/>
  <c r="BJ330" i="2" s="1"/>
  <c r="CD314" i="2"/>
  <c r="CD407" i="2" s="1"/>
  <c r="AL421" i="2"/>
  <c r="AF358" i="2"/>
  <c r="O31" i="2" s="1"/>
  <c r="O29" i="1" s="1"/>
  <c r="BH421" i="2"/>
  <c r="J67" i="1"/>
  <c r="AT285" i="2"/>
  <c r="AT300" i="2" s="1"/>
  <c r="AT315" i="2" s="1"/>
  <c r="CS420" i="2"/>
  <c r="K113" i="1"/>
  <c r="CF314" i="2"/>
  <c r="CF392" i="2" s="1"/>
  <c r="DH421" i="2"/>
  <c r="AK421" i="2"/>
  <c r="DG420" i="2"/>
  <c r="CI391" i="2"/>
  <c r="AY421" i="2"/>
  <c r="BD421" i="2"/>
  <c r="CK421" i="2"/>
  <c r="CY391" i="2"/>
  <c r="DH420" i="2"/>
  <c r="AE358" i="2"/>
  <c r="DF420" i="2"/>
  <c r="AD450" i="2"/>
  <c r="AU285" i="2"/>
  <c r="AU300" i="2" s="1"/>
  <c r="AU330" i="2" s="1"/>
  <c r="CM421" i="2"/>
  <c r="Z420" i="2"/>
  <c r="Z358" i="2"/>
  <c r="I31" i="2" s="1"/>
  <c r="I29" i="1" s="1"/>
  <c r="BF270" i="2"/>
  <c r="AT421" i="2"/>
  <c r="CX420" i="2"/>
  <c r="DJ421" i="2"/>
  <c r="BN329" i="2"/>
  <c r="BN392" i="2" s="1"/>
  <c r="BI329" i="2"/>
  <c r="BI392" i="2" s="1"/>
  <c r="DR391" i="2"/>
  <c r="CB392" i="2"/>
  <c r="X421" i="2"/>
  <c r="BI270" i="2"/>
  <c r="BI315" i="2" s="1"/>
  <c r="AI420" i="2"/>
  <c r="CX421" i="2"/>
  <c r="AP270" i="2"/>
  <c r="AP315" i="2" s="1"/>
  <c r="AJ420" i="2"/>
  <c r="AY420" i="2"/>
  <c r="AJ392" i="2"/>
  <c r="BN421" i="2"/>
  <c r="CZ285" i="2"/>
  <c r="CZ300" i="2" s="1"/>
  <c r="CZ330" i="2" s="1"/>
  <c r="BW421" i="2"/>
  <c r="C45" i="2"/>
  <c r="C47" i="1" s="1"/>
  <c r="C67" i="1" s="1"/>
  <c r="T450" i="2"/>
  <c r="W421" i="2"/>
  <c r="BM270" i="2"/>
  <c r="BX420" i="2"/>
  <c r="CI285" i="2"/>
  <c r="CI300" i="2" s="1"/>
  <c r="CI330" i="2" s="1"/>
  <c r="DL420" i="2"/>
  <c r="BY329" i="2"/>
  <c r="BY392" i="2" s="1"/>
  <c r="BP421" i="2"/>
  <c r="BG421" i="2"/>
  <c r="DA421" i="2"/>
  <c r="AE285" i="2"/>
  <c r="AE300" i="2" s="1"/>
  <c r="AE315" i="2" s="1"/>
  <c r="DB420" i="2"/>
  <c r="BY420" i="2"/>
  <c r="BJ391" i="2"/>
  <c r="CN285" i="2"/>
  <c r="CN300" i="2" s="1"/>
  <c r="CN330" i="2" s="1"/>
  <c r="Y421" i="2"/>
  <c r="AP420" i="2"/>
  <c r="DG392" i="2"/>
  <c r="AE420" i="2"/>
  <c r="CU420" i="2"/>
  <c r="BE392" i="2"/>
  <c r="BA270" i="2"/>
  <c r="BA315" i="2" s="1"/>
  <c r="Y358" i="2"/>
  <c r="H31" i="2" s="1"/>
  <c r="H29" i="1" s="1"/>
  <c r="CV285" i="2"/>
  <c r="CV300" i="2" s="1"/>
  <c r="CV315" i="2" s="1"/>
  <c r="U285" i="2"/>
  <c r="U300" i="2" s="1"/>
  <c r="U315" i="2" s="1"/>
  <c r="BD392" i="2"/>
  <c r="CW392" i="2"/>
  <c r="AT392" i="2"/>
  <c r="AX285" i="2"/>
  <c r="AX300" i="2" s="1"/>
  <c r="AX330" i="2" s="1"/>
  <c r="BV285" i="2"/>
  <c r="BV300" i="2" s="1"/>
  <c r="BV315" i="2" s="1"/>
  <c r="BP270" i="2"/>
  <c r="BP315" i="2" s="1"/>
  <c r="AC435" i="2"/>
  <c r="L46" i="2" s="1"/>
  <c r="DQ285" i="2"/>
  <c r="DQ300" i="2" s="1"/>
  <c r="DQ330" i="2" s="1"/>
  <c r="CK270" i="2"/>
  <c r="CK315" i="2" s="1"/>
  <c r="AA285" i="2"/>
  <c r="AA300" i="2" s="1"/>
  <c r="AA330" i="2" s="1"/>
  <c r="AC285" i="2"/>
  <c r="AC300" i="2" s="1"/>
  <c r="AC315" i="2" s="1"/>
  <c r="BY285" i="2"/>
  <c r="BY300" i="2" s="1"/>
  <c r="BY330" i="2" s="1"/>
  <c r="DR329" i="2"/>
  <c r="DR344" i="2" s="1"/>
  <c r="AF164" i="2" s="1"/>
  <c r="T358" i="2"/>
  <c r="C31" i="2" s="1"/>
  <c r="V421" i="2"/>
  <c r="BA421" i="2"/>
  <c r="X420" i="2"/>
  <c r="CF285" i="2"/>
  <c r="CF300" i="2" s="1"/>
  <c r="CF315" i="2" s="1"/>
  <c r="CL421" i="2"/>
  <c r="K31" i="2"/>
  <c r="K29" i="1" s="1"/>
  <c r="AF52" i="1"/>
  <c r="D93" i="1"/>
  <c r="BD344" i="2"/>
  <c r="BD407" i="2"/>
  <c r="BD376" i="2"/>
  <c r="BX285" i="2"/>
  <c r="BX300" i="2" s="1"/>
  <c r="BX315" i="2" s="1"/>
  <c r="DP285" i="2"/>
  <c r="DP300" i="2" s="1"/>
  <c r="DP315" i="2" s="1"/>
  <c r="BJ343" i="2"/>
  <c r="BJ406" i="2"/>
  <c r="BJ375" i="2"/>
  <c r="CL285" i="2"/>
  <c r="CL300" i="2" s="1"/>
  <c r="CL330" i="2" s="1"/>
  <c r="CW344" i="2"/>
  <c r="CW407" i="2"/>
  <c r="CW376" i="2"/>
  <c r="BL391" i="2"/>
  <c r="CA391" i="2" s="1"/>
  <c r="AW406" i="2"/>
  <c r="CR376" i="2"/>
  <c r="CB344" i="2"/>
  <c r="CB376" i="2"/>
  <c r="CB407" i="2"/>
  <c r="R25" i="1"/>
  <c r="U358" i="2"/>
  <c r="CN392" i="2"/>
  <c r="DK285" i="2"/>
  <c r="DK300" i="2" s="1"/>
  <c r="DK315" i="2" s="1"/>
  <c r="Z285" i="2"/>
  <c r="Z300" i="2" s="1"/>
  <c r="Z315" i="2" s="1"/>
  <c r="DG344" i="2"/>
  <c r="U164" i="2" s="1"/>
  <c r="DG376" i="2"/>
  <c r="R28" i="2"/>
  <c r="CH392" i="2"/>
  <c r="AF270" i="2"/>
  <c r="BE391" i="2"/>
  <c r="BG270" i="2"/>
  <c r="AJ344" i="2"/>
  <c r="AJ376" i="2"/>
  <c r="AJ407" i="2"/>
  <c r="CB421" i="2"/>
  <c r="BF391" i="2"/>
  <c r="DR343" i="2"/>
  <c r="AF163" i="2" s="1"/>
  <c r="DR375" i="2"/>
  <c r="DR406" i="2"/>
  <c r="CL314" i="2"/>
  <c r="CL329" i="2"/>
  <c r="CJ314" i="2"/>
  <c r="CJ329" i="2"/>
  <c r="AI52" i="1"/>
  <c r="G93" i="1"/>
  <c r="AI285" i="2"/>
  <c r="AI300" i="2" s="1"/>
  <c r="AI315" i="2" s="1"/>
  <c r="AW377" i="2"/>
  <c r="AH393" i="2"/>
  <c r="AH408" i="2" s="1"/>
  <c r="AH423" i="2" s="1"/>
  <c r="BC285" i="2"/>
  <c r="BC300" i="2" s="1"/>
  <c r="BC315" i="2" s="1"/>
  <c r="AI71" i="1"/>
  <c r="G112" i="1"/>
  <c r="J112" i="1"/>
  <c r="AL71" i="1"/>
  <c r="AH70" i="1"/>
  <c r="F111" i="1"/>
  <c r="H110" i="1"/>
  <c r="AJ69" i="1"/>
  <c r="E109" i="1"/>
  <c r="AG68" i="1"/>
  <c r="G109" i="1"/>
  <c r="AI68" i="1"/>
  <c r="AE67" i="1"/>
  <c r="C108" i="1"/>
  <c r="AX145" i="2"/>
  <c r="AG65" i="1"/>
  <c r="E106" i="1"/>
  <c r="AI64" i="1"/>
  <c r="G105" i="1"/>
  <c r="AO151" i="2"/>
  <c r="AE62" i="1"/>
  <c r="C103" i="1"/>
  <c r="AX140" i="2"/>
  <c r="K92" i="1"/>
  <c r="AM51" i="1"/>
  <c r="AK50" i="1"/>
  <c r="I91" i="1"/>
  <c r="H91" i="1"/>
  <c r="AJ50" i="1"/>
  <c r="E90" i="1"/>
  <c r="AG49" i="1"/>
  <c r="E89" i="1"/>
  <c r="AG48" i="1"/>
  <c r="AE47" i="1"/>
  <c r="AX130" i="2"/>
  <c r="C88" i="1"/>
  <c r="D87" i="1"/>
  <c r="AF46" i="1"/>
  <c r="AF45" i="1"/>
  <c r="D86" i="1"/>
  <c r="F84" i="1"/>
  <c r="AH43" i="1"/>
  <c r="AN136" i="2"/>
  <c r="BS391" i="2"/>
  <c r="BQ344" i="2"/>
  <c r="BQ376" i="2"/>
  <c r="BQ407" i="2"/>
  <c r="CU314" i="2"/>
  <c r="CU329" i="2"/>
  <c r="BX329" i="2"/>
  <c r="BX392" i="2" s="1"/>
  <c r="BC343" i="2"/>
  <c r="AF314" i="2"/>
  <c r="AU375" i="2"/>
  <c r="BG314" i="2"/>
  <c r="BG392" i="2" s="1"/>
  <c r="AJ375" i="2"/>
  <c r="CX329" i="2"/>
  <c r="CX392" i="2" s="1"/>
  <c r="CT375" i="2"/>
  <c r="AN406" i="2"/>
  <c r="AM329" i="2"/>
  <c r="AM392" i="2" s="1"/>
  <c r="AR343" i="2"/>
  <c r="AP343" i="2"/>
  <c r="CC375" i="2"/>
  <c r="X314" i="2"/>
  <c r="DT402" i="2"/>
  <c r="DT417" i="2" s="1"/>
  <c r="EI387" i="2"/>
  <c r="EI402" i="2" s="1"/>
  <c r="EI417" i="2" s="1"/>
  <c r="BR343" i="2"/>
  <c r="BR406" i="2"/>
  <c r="BR375" i="2"/>
  <c r="CN344" i="2"/>
  <c r="CN407" i="2"/>
  <c r="CN376" i="2"/>
  <c r="AK52" i="1"/>
  <c r="I93" i="1"/>
  <c r="DE389" i="2"/>
  <c r="CP404" i="2"/>
  <c r="CP419" i="2" s="1"/>
  <c r="P26" i="1"/>
  <c r="R26" i="1" s="1"/>
  <c r="C66" i="1"/>
  <c r="CH344" i="2"/>
  <c r="CH376" i="2"/>
  <c r="CH407" i="2"/>
  <c r="AW392" i="2"/>
  <c r="BL376" i="2"/>
  <c r="CA376" i="2" s="1"/>
  <c r="CP376" i="2" s="1"/>
  <c r="DE376" i="2" s="1"/>
  <c r="DT376" i="2" s="1"/>
  <c r="EI376" i="2" s="1"/>
  <c r="BE343" i="2"/>
  <c r="BE406" i="2"/>
  <c r="BE375" i="2"/>
  <c r="BF343" i="2"/>
  <c r="BF375" i="2"/>
  <c r="BF406" i="2"/>
  <c r="CJ315" i="2"/>
  <c r="CJ330" i="2"/>
  <c r="DE225" i="2"/>
  <c r="DE240" i="2" s="1"/>
  <c r="DE255" i="2" s="1"/>
  <c r="DE270" i="2" s="1"/>
  <c r="DE285" i="2" s="1"/>
  <c r="DE300" i="2" s="1"/>
  <c r="DE315" i="2" s="1"/>
  <c r="DE330" i="2" s="1"/>
  <c r="DE345" i="2" s="1"/>
  <c r="CA240" i="2"/>
  <c r="CA255" i="2" s="1"/>
  <c r="CA270" i="2" s="1"/>
  <c r="CA285" i="2" s="1"/>
  <c r="CA300" i="2" s="1"/>
  <c r="CA315" i="2" s="1"/>
  <c r="CA330" i="2" s="1"/>
  <c r="CA345" i="2" s="1"/>
  <c r="BT343" i="2"/>
  <c r="BT375" i="2"/>
  <c r="BT406" i="2"/>
  <c r="DN314" i="2"/>
  <c r="DN329" i="2"/>
  <c r="AE71" i="1"/>
  <c r="C112" i="1"/>
  <c r="AX149" i="2"/>
  <c r="F112" i="1"/>
  <c r="AH71" i="1"/>
  <c r="AO70" i="1"/>
  <c r="M111" i="1"/>
  <c r="AU151" i="2"/>
  <c r="F110" i="1"/>
  <c r="AH69" i="1"/>
  <c r="AH68" i="1"/>
  <c r="F109" i="1"/>
  <c r="AH67" i="1"/>
  <c r="F108" i="1"/>
  <c r="C107" i="1"/>
  <c r="AE66" i="1"/>
  <c r="AX144" i="2"/>
  <c r="D106" i="1"/>
  <c r="AF65" i="1"/>
  <c r="AF64" i="1"/>
  <c r="D105" i="1"/>
  <c r="AG62" i="1"/>
  <c r="E103" i="1"/>
  <c r="AM151" i="2"/>
  <c r="E92" i="1"/>
  <c r="AG51" i="1"/>
  <c r="D91" i="1"/>
  <c r="AF50" i="1"/>
  <c r="H90" i="1"/>
  <c r="AJ49" i="1"/>
  <c r="G90" i="1"/>
  <c r="AI49" i="1"/>
  <c r="AJ48" i="1"/>
  <c r="H89" i="1"/>
  <c r="AJ47" i="1"/>
  <c r="H88" i="1"/>
  <c r="C87" i="1"/>
  <c r="AE46" i="1"/>
  <c r="AX129" i="2"/>
  <c r="D85" i="1"/>
  <c r="AF44" i="1"/>
  <c r="AG43" i="1"/>
  <c r="E84" i="1"/>
  <c r="BS343" i="2"/>
  <c r="BS375" i="2"/>
  <c r="BS406" i="2"/>
  <c r="C28" i="1"/>
  <c r="AS329" i="2"/>
  <c r="AS392" i="2" s="1"/>
  <c r="AU343" i="2"/>
  <c r="BC329" i="2"/>
  <c r="BC392" i="2" s="1"/>
  <c r="AJ406" i="2"/>
  <c r="CT343" i="2"/>
  <c r="W359" i="2" s="1"/>
  <c r="AN343" i="2"/>
  <c r="BT391" i="2"/>
  <c r="BB329" i="2"/>
  <c r="BB392" i="2" s="1"/>
  <c r="CC406" i="2"/>
  <c r="V315" i="2"/>
  <c r="AN72" i="1"/>
  <c r="L113" i="1"/>
  <c r="L93" i="1"/>
  <c r="AN52" i="1"/>
  <c r="DF285" i="2"/>
  <c r="DF300" i="2" s="1"/>
  <c r="DF315" i="2" s="1"/>
  <c r="DP344" i="2"/>
  <c r="AD164" i="2" s="1"/>
  <c r="DP407" i="2"/>
  <c r="DP376" i="2"/>
  <c r="CI343" i="2"/>
  <c r="CI375" i="2"/>
  <c r="CI406" i="2"/>
  <c r="BN315" i="2"/>
  <c r="BN330" i="2"/>
  <c r="AO344" i="2"/>
  <c r="AO376" i="2"/>
  <c r="AO407" i="2"/>
  <c r="DB344" i="2"/>
  <c r="DB376" i="2"/>
  <c r="DB407" i="2"/>
  <c r="AA358" i="2"/>
  <c r="BJ376" i="2"/>
  <c r="CT315" i="2"/>
  <c r="CT330" i="2"/>
  <c r="F30" i="2"/>
  <c r="F28" i="1" s="1"/>
  <c r="F68" i="1" s="1"/>
  <c r="DC285" i="2"/>
  <c r="DC300" i="2" s="1"/>
  <c r="DC315" i="2" s="1"/>
  <c r="AE52" i="1"/>
  <c r="C93" i="1"/>
  <c r="AX135" i="2"/>
  <c r="CV421" i="2"/>
  <c r="I67" i="1"/>
  <c r="AQ314" i="2"/>
  <c r="AQ329" i="2"/>
  <c r="AO270" i="2"/>
  <c r="BY391" i="2"/>
  <c r="AZ314" i="2"/>
  <c r="AZ329" i="2"/>
  <c r="AL285" i="2"/>
  <c r="AL300" i="2" s="1"/>
  <c r="AL315" i="2" s="1"/>
  <c r="CS285" i="2"/>
  <c r="CS300" i="2" s="1"/>
  <c r="CS315" i="2" s="1"/>
  <c r="BH285" i="2"/>
  <c r="BH300" i="2" s="1"/>
  <c r="BH330" i="2" s="1"/>
  <c r="CP390" i="2"/>
  <c r="CA405" i="2"/>
  <c r="CA420" i="2" s="1"/>
  <c r="BF392" i="2"/>
  <c r="BI391" i="2"/>
  <c r="DJ330" i="2"/>
  <c r="L31" i="2"/>
  <c r="L29" i="1" s="1"/>
  <c r="H30" i="2"/>
  <c r="H28" i="1" s="1"/>
  <c r="Y451" i="2"/>
  <c r="CK376" i="2"/>
  <c r="P29" i="2"/>
  <c r="R29" i="2" s="1"/>
  <c r="CZ391" i="2"/>
  <c r="T285" i="2"/>
  <c r="T300" i="2" s="1"/>
  <c r="T315" i="2" s="1"/>
  <c r="CG343" i="2"/>
  <c r="CG375" i="2"/>
  <c r="CG406" i="2"/>
  <c r="CP225" i="2"/>
  <c r="CP240" i="2" s="1"/>
  <c r="CP255" i="2" s="1"/>
  <c r="CP270" i="2" s="1"/>
  <c r="CP285" i="2" s="1"/>
  <c r="CP300" i="2" s="1"/>
  <c r="CP315" i="2" s="1"/>
  <c r="CP330" i="2" s="1"/>
  <c r="CP345" i="2" s="1"/>
  <c r="BL240" i="2"/>
  <c r="BL255" i="2" s="1"/>
  <c r="BL270" i="2" s="1"/>
  <c r="BL285" i="2" s="1"/>
  <c r="BL300" i="2" s="1"/>
  <c r="BL315" i="2" s="1"/>
  <c r="BL330" i="2" s="1"/>
  <c r="BL345" i="2" s="1"/>
  <c r="AE451" i="2"/>
  <c r="N30" i="2"/>
  <c r="N28" i="1" s="1"/>
  <c r="CN343" i="2"/>
  <c r="CN375" i="2"/>
  <c r="CN406" i="2"/>
  <c r="CY343" i="2"/>
  <c r="CY375" i="2"/>
  <c r="CY406" i="2"/>
  <c r="K112" i="1"/>
  <c r="AM71" i="1"/>
  <c r="AO71" i="1"/>
  <c r="M112" i="1"/>
  <c r="L111" i="1"/>
  <c r="AN70" i="1"/>
  <c r="AL69" i="1"/>
  <c r="J110" i="1"/>
  <c r="AM68" i="1"/>
  <c r="K109" i="1"/>
  <c r="AS151" i="2"/>
  <c r="AF67" i="1"/>
  <c r="D108" i="1"/>
  <c r="AG66" i="1"/>
  <c r="E107" i="1"/>
  <c r="AH65" i="1"/>
  <c r="F106" i="1"/>
  <c r="F105" i="1"/>
  <c r="AH64" i="1"/>
  <c r="C102" i="1"/>
  <c r="AE61" i="1"/>
  <c r="AX139" i="2"/>
  <c r="CB285" i="2"/>
  <c r="CB300" i="2" s="1"/>
  <c r="CB315" i="2" s="1"/>
  <c r="BO285" i="2"/>
  <c r="BO300" i="2" s="1"/>
  <c r="BO315" i="2" s="1"/>
  <c r="AI51" i="1"/>
  <c r="G92" i="1"/>
  <c r="AF51" i="1"/>
  <c r="D92" i="1"/>
  <c r="K91" i="1"/>
  <c r="AM50" i="1"/>
  <c r="AK49" i="1"/>
  <c r="I90" i="1"/>
  <c r="AH49" i="1"/>
  <c r="F90" i="1"/>
  <c r="AI48" i="1"/>
  <c r="G89" i="1"/>
  <c r="D88" i="1"/>
  <c r="AF47" i="1"/>
  <c r="AJ46" i="1"/>
  <c r="H87" i="1"/>
  <c r="E85" i="1"/>
  <c r="AG44" i="1"/>
  <c r="D83" i="1"/>
  <c r="AF42" i="1"/>
  <c r="AL344" i="2"/>
  <c r="AL376" i="2"/>
  <c r="AL407" i="2"/>
  <c r="BS344" i="2"/>
  <c r="BS376" i="2"/>
  <c r="BS407" i="2"/>
  <c r="DK344" i="2"/>
  <c r="Y164" i="2" s="1"/>
  <c r="DK407" i="2"/>
  <c r="DK376" i="2"/>
  <c r="CF407" i="2"/>
  <c r="DM329" i="2"/>
  <c r="DM392" i="2" s="1"/>
  <c r="DH344" i="2"/>
  <c r="V164" i="2" s="1"/>
  <c r="DH407" i="2"/>
  <c r="DH376" i="2"/>
  <c r="AJ343" i="2"/>
  <c r="AU329" i="2"/>
  <c r="AU392" i="2" s="1"/>
  <c r="CN391" i="2"/>
  <c r="W329" i="2"/>
  <c r="W392" i="2" s="1"/>
  <c r="AK329" i="2"/>
  <c r="AK392" i="2" s="1"/>
  <c r="CI329" i="2"/>
  <c r="CI392" i="2" s="1"/>
  <c r="CC343" i="2"/>
  <c r="BP329" i="2"/>
  <c r="BP392" i="2" s="1"/>
  <c r="AY376" i="2"/>
  <c r="AY407" i="2"/>
  <c r="CC344" i="2"/>
  <c r="CC376" i="2"/>
  <c r="CC407" i="2"/>
  <c r="CR343" i="2"/>
  <c r="CR406" i="2"/>
  <c r="CR375" i="2"/>
  <c r="CG407" i="2"/>
  <c r="DG330" i="2"/>
  <c r="DC314" i="2"/>
  <c r="DC329" i="2"/>
  <c r="BE330" i="2"/>
  <c r="AP392" i="2"/>
  <c r="CE315" i="2"/>
  <c r="CE330" i="2"/>
  <c r="DO392" i="2"/>
  <c r="BO392" i="2"/>
  <c r="N45" i="2"/>
  <c r="BY343" i="2"/>
  <c r="BY375" i="2"/>
  <c r="BY406" i="2"/>
  <c r="DP392" i="2"/>
  <c r="BL405" i="2"/>
  <c r="BL420" i="2" s="1"/>
  <c r="AW420" i="2"/>
  <c r="P45" i="1"/>
  <c r="BF344" i="2"/>
  <c r="BF376" i="2"/>
  <c r="BF407" i="2"/>
  <c r="AC344" i="2"/>
  <c r="AC407" i="2"/>
  <c r="BI343" i="2"/>
  <c r="BI375" i="2"/>
  <c r="BI406" i="2"/>
  <c r="P27" i="1"/>
  <c r="R27" i="1" s="1"/>
  <c r="BT285" i="2"/>
  <c r="BT300" i="2" s="1"/>
  <c r="BT315" i="2" s="1"/>
  <c r="CZ343" i="2"/>
  <c r="CZ406" i="2"/>
  <c r="CZ375" i="2"/>
  <c r="V358" i="2"/>
  <c r="N112" i="1"/>
  <c r="N114" i="1" s="1"/>
  <c r="AP71" i="1"/>
  <c r="AP73" i="1" s="1"/>
  <c r="AV151" i="2"/>
  <c r="AL70" i="1"/>
  <c r="J111" i="1"/>
  <c r="AG70" i="1"/>
  <c r="E111" i="1"/>
  <c r="C110" i="1"/>
  <c r="AE69" i="1"/>
  <c r="AX147" i="2"/>
  <c r="I109" i="1"/>
  <c r="AK68" i="1"/>
  <c r="G108" i="1"/>
  <c r="AI67" i="1"/>
  <c r="F107" i="1"/>
  <c r="AH66" i="1"/>
  <c r="C106" i="1"/>
  <c r="AE65" i="1"/>
  <c r="AX143" i="2"/>
  <c r="E104" i="1"/>
  <c r="AG63" i="1"/>
  <c r="AF61" i="1"/>
  <c r="D102" i="1"/>
  <c r="AL151" i="2"/>
  <c r="C92" i="1"/>
  <c r="AE51" i="1"/>
  <c r="AX134" i="2"/>
  <c r="AP51" i="1"/>
  <c r="AV136" i="2"/>
  <c r="N92" i="1"/>
  <c r="AG50" i="1"/>
  <c r="E91" i="1"/>
  <c r="AN49" i="1"/>
  <c r="L90" i="1"/>
  <c r="AT136" i="2"/>
  <c r="I89" i="1"/>
  <c r="AK48" i="1"/>
  <c r="AF48" i="1"/>
  <c r="D89" i="1"/>
  <c r="J88" i="1"/>
  <c r="AL47" i="1"/>
  <c r="AR136" i="2"/>
  <c r="E86" i="1"/>
  <c r="AG45" i="1"/>
  <c r="G85" i="1"/>
  <c r="AI44" i="1"/>
  <c r="AO136" i="2"/>
  <c r="C83" i="1"/>
  <c r="AE42" i="1"/>
  <c r="AX125" i="2"/>
  <c r="CM285" i="2"/>
  <c r="CM300" i="2" s="1"/>
  <c r="CM315" i="2" s="1"/>
  <c r="AD285" i="2"/>
  <c r="AD300" i="2" s="1"/>
  <c r="AD315" i="2" s="1"/>
  <c r="AG357" i="2"/>
  <c r="Q357" i="2" s="1"/>
  <c r="P357" i="2" s="1"/>
  <c r="AX329" i="2"/>
  <c r="AX392" i="2" s="1"/>
  <c r="DA329" i="2"/>
  <c r="DA392" i="2" s="1"/>
  <c r="AM406" i="2"/>
  <c r="DL329" i="2"/>
  <c r="DL392" i="2" s="1"/>
  <c r="AG434" i="2"/>
  <c r="Q434" i="2" s="1"/>
  <c r="CG315" i="2"/>
  <c r="M31" i="2"/>
  <c r="M29" i="1" s="1"/>
  <c r="C46" i="2"/>
  <c r="AN344" i="2"/>
  <c r="AN376" i="2"/>
  <c r="AN407" i="2"/>
  <c r="BP330" i="2"/>
  <c r="BJ315" i="2"/>
  <c r="Z343" i="2"/>
  <c r="Z406" i="2"/>
  <c r="Z375" i="2"/>
  <c r="D112" i="1"/>
  <c r="AF71" i="1"/>
  <c r="AE70" i="1"/>
  <c r="C111" i="1"/>
  <c r="AX148" i="2"/>
  <c r="G111" i="1"/>
  <c r="AI70" i="1"/>
  <c r="AN69" i="1"/>
  <c r="L110" i="1"/>
  <c r="AT151" i="2"/>
  <c r="D109" i="1"/>
  <c r="AF68" i="1"/>
  <c r="J108" i="1"/>
  <c r="AL67" i="1"/>
  <c r="AR151" i="2"/>
  <c r="D107" i="1"/>
  <c r="AF66" i="1"/>
  <c r="AI65" i="1"/>
  <c r="G106" i="1"/>
  <c r="D104" i="1"/>
  <c r="AF63" i="1"/>
  <c r="C101" i="1"/>
  <c r="AX138" i="2"/>
  <c r="AE60" i="1"/>
  <c r="AK151" i="2"/>
  <c r="AK51" i="1"/>
  <c r="I92" i="1"/>
  <c r="L92" i="1"/>
  <c r="AN51" i="1"/>
  <c r="AH50" i="1"/>
  <c r="F91" i="1"/>
  <c r="C90" i="1"/>
  <c r="AE49" i="1"/>
  <c r="AX132" i="2"/>
  <c r="J89" i="1"/>
  <c r="AL48" i="1"/>
  <c r="G88" i="1"/>
  <c r="AI47" i="1"/>
  <c r="I87" i="1"/>
  <c r="AK46" i="1"/>
  <c r="AQ136" i="2"/>
  <c r="AI45" i="1"/>
  <c r="G86" i="1"/>
  <c r="C85" i="1"/>
  <c r="AE44" i="1"/>
  <c r="AX127" i="2"/>
  <c r="E83" i="1"/>
  <c r="AG42" i="1"/>
  <c r="AM136" i="2"/>
  <c r="BW270" i="2"/>
  <c r="BF315" i="2"/>
  <c r="BF330" i="2"/>
  <c r="I68" i="1"/>
  <c r="DR392" i="2"/>
  <c r="V329" i="2"/>
  <c r="V392" i="2" s="1"/>
  <c r="Z344" i="2"/>
  <c r="Z407" i="2"/>
  <c r="Z376" i="2"/>
  <c r="AM375" i="2"/>
  <c r="DQ329" i="2"/>
  <c r="DQ392" i="2" s="1"/>
  <c r="BH329" i="2"/>
  <c r="BH392" i="2" s="1"/>
  <c r="CG391" i="2"/>
  <c r="Y329" i="2"/>
  <c r="Y392" i="2" s="1"/>
  <c r="BI376" i="2"/>
  <c r="BT329" i="2"/>
  <c r="BT392" i="2" s="1"/>
  <c r="U436" i="2"/>
  <c r="D47" i="2" s="1"/>
  <c r="D49" i="1" s="1"/>
  <c r="AZ330" i="2"/>
  <c r="AP344" i="2"/>
  <c r="AP407" i="2"/>
  <c r="AP376" i="2"/>
  <c r="AG52" i="1"/>
  <c r="E93" i="1"/>
  <c r="BM315" i="2"/>
  <c r="BM330" i="2"/>
  <c r="BO344" i="2"/>
  <c r="BO407" i="2"/>
  <c r="BO376" i="2"/>
  <c r="AP330" i="2"/>
  <c r="CR315" i="2"/>
  <c r="CR330" i="2"/>
  <c r="CV376" i="2"/>
  <c r="AT344" i="2"/>
  <c r="AT376" i="2"/>
  <c r="AT407" i="2"/>
  <c r="CC315" i="2"/>
  <c r="CC330" i="2"/>
  <c r="AS285" i="2"/>
  <c r="AS300" i="2" s="1"/>
  <c r="AS315" i="2" s="1"/>
  <c r="AY315" i="2"/>
  <c r="AY330" i="2"/>
  <c r="BQ420" i="2"/>
  <c r="BR315" i="2"/>
  <c r="BR330" i="2"/>
  <c r="CY315" i="2"/>
  <c r="CY330" i="2"/>
  <c r="BE344" i="2"/>
  <c r="BE407" i="2"/>
  <c r="BE376" i="2"/>
  <c r="T359" i="2"/>
  <c r="CQ270" i="2"/>
  <c r="CW285" i="2"/>
  <c r="CW300" i="2" s="1"/>
  <c r="CW315" i="2" s="1"/>
  <c r="BV421" i="2"/>
  <c r="BQ285" i="2"/>
  <c r="BQ300" i="2" s="1"/>
  <c r="BQ315" i="2" s="1"/>
  <c r="AN392" i="2"/>
  <c r="CX285" i="2"/>
  <c r="CX300" i="2" s="1"/>
  <c r="CX315" i="2" s="1"/>
  <c r="AX150" i="2"/>
  <c r="DL285" i="2"/>
  <c r="DL300" i="2" s="1"/>
  <c r="DL315" i="2" s="1"/>
  <c r="CZ314" i="2"/>
  <c r="CZ329" i="2"/>
  <c r="DI285" i="2"/>
  <c r="DI300" i="2" s="1"/>
  <c r="DI330" i="2" s="1"/>
  <c r="AG71" i="1"/>
  <c r="E112" i="1"/>
  <c r="D111" i="1"/>
  <c r="AF70" i="1"/>
  <c r="H111" i="1"/>
  <c r="AJ70" i="1"/>
  <c r="E110" i="1"/>
  <c r="AG69" i="1"/>
  <c r="AE68" i="1"/>
  <c r="C109" i="1"/>
  <c r="AX146" i="2"/>
  <c r="AJ67" i="1"/>
  <c r="H108" i="1"/>
  <c r="H107" i="1"/>
  <c r="AJ66" i="1"/>
  <c r="H106" i="1"/>
  <c r="AJ65" i="1"/>
  <c r="AP151" i="2"/>
  <c r="C104" i="1"/>
  <c r="AE63" i="1"/>
  <c r="AX141" i="2"/>
  <c r="BS270" i="2"/>
  <c r="G65" i="1"/>
  <c r="AO51" i="1"/>
  <c r="M92" i="1"/>
  <c r="AL51" i="1"/>
  <c r="J92" i="1"/>
  <c r="AE50" i="1"/>
  <c r="C91" i="1"/>
  <c r="AX133" i="2"/>
  <c r="K90" i="1"/>
  <c r="AM49" i="1"/>
  <c r="AE48" i="1"/>
  <c r="C89" i="1"/>
  <c r="AX131" i="2"/>
  <c r="E88" i="1"/>
  <c r="AG47" i="1"/>
  <c r="G87" i="1"/>
  <c r="AI46" i="1"/>
  <c r="H86" i="1"/>
  <c r="AJ45" i="1"/>
  <c r="AP136" i="2"/>
  <c r="AH44" i="1"/>
  <c r="F85" i="1"/>
  <c r="AF41" i="1"/>
  <c r="D82" i="1"/>
  <c r="AL136" i="2"/>
  <c r="E30" i="2"/>
  <c r="E28" i="1" s="1"/>
  <c r="V451" i="2"/>
  <c r="DB285" i="2"/>
  <c r="DB300" i="2" s="1"/>
  <c r="DB330" i="2" s="1"/>
  <c r="CM344" i="2"/>
  <c r="CM407" i="2"/>
  <c r="AO375" i="2"/>
  <c r="Z451" i="2"/>
  <c r="AI329" i="2"/>
  <c r="AI392" i="2" s="1"/>
  <c r="AM343" i="2"/>
  <c r="CS329" i="2"/>
  <c r="CS392" i="2" s="1"/>
  <c r="DF329" i="2"/>
  <c r="DF392" i="2" s="1"/>
  <c r="DL375" i="2"/>
  <c r="DO375" i="2"/>
  <c r="CT329" i="2"/>
  <c r="CT392" i="2" s="1"/>
  <c r="BA329" i="2"/>
  <c r="BA392" i="2" s="1"/>
  <c r="N31" i="2"/>
  <c r="N29" i="1" s="1"/>
  <c r="AH52" i="1"/>
  <c r="F93" i="1"/>
  <c r="U344" i="2"/>
  <c r="U376" i="2"/>
  <c r="U407" i="2"/>
  <c r="AK315" i="2"/>
  <c r="AK330" i="2"/>
  <c r="DA285" i="2"/>
  <c r="DA300" i="2" s="1"/>
  <c r="DA315" i="2" s="1"/>
  <c r="X358" i="2"/>
  <c r="CU315" i="2"/>
  <c r="CU330" i="2"/>
  <c r="DJ392" i="2"/>
  <c r="BU391" i="2"/>
  <c r="T421" i="2"/>
  <c r="BD285" i="2"/>
  <c r="BD300" i="2" s="1"/>
  <c r="BD330" i="2" s="1"/>
  <c r="AE391" i="2"/>
  <c r="CD421" i="2"/>
  <c r="AQ421" i="2"/>
  <c r="AK71" i="1"/>
  <c r="I112" i="1"/>
  <c r="AM70" i="1"/>
  <c r="K111" i="1"/>
  <c r="AM69" i="1"/>
  <c r="K110" i="1"/>
  <c r="D110" i="1"/>
  <c r="AF69" i="1"/>
  <c r="AJ68" i="1"/>
  <c r="H109" i="1"/>
  <c r="AK67" i="1"/>
  <c r="I108" i="1"/>
  <c r="AK66" i="1"/>
  <c r="I107" i="1"/>
  <c r="AQ151" i="2"/>
  <c r="AE64" i="1"/>
  <c r="C105" i="1"/>
  <c r="AX142" i="2"/>
  <c r="F104" i="1"/>
  <c r="AH63" i="1"/>
  <c r="AN151" i="2"/>
  <c r="F31" i="2"/>
  <c r="F29" i="1" s="1"/>
  <c r="W452" i="2"/>
  <c r="F92" i="1"/>
  <c r="AH51" i="1"/>
  <c r="L91" i="1"/>
  <c r="AN50" i="1"/>
  <c r="AL50" i="1"/>
  <c r="J91" i="1"/>
  <c r="D90" i="1"/>
  <c r="AF49" i="1"/>
  <c r="AM48" i="1"/>
  <c r="K89" i="1"/>
  <c r="AS136" i="2"/>
  <c r="AK47" i="1"/>
  <c r="I88" i="1"/>
  <c r="AG46" i="1"/>
  <c r="E87" i="1"/>
  <c r="AE45" i="1"/>
  <c r="C86" i="1"/>
  <c r="AX128" i="2"/>
  <c r="AF43" i="1"/>
  <c r="D84" i="1"/>
  <c r="AE41" i="1"/>
  <c r="C82" i="1"/>
  <c r="AX124" i="2"/>
  <c r="L30" i="2"/>
  <c r="L28" i="1" s="1"/>
  <c r="AC451" i="2"/>
  <c r="BM421" i="2"/>
  <c r="AJ285" i="2"/>
  <c r="AJ300" i="2" s="1"/>
  <c r="AJ315" i="2" s="1"/>
  <c r="AO406" i="2"/>
  <c r="BC406" i="2"/>
  <c r="AD329" i="2"/>
  <c r="AD392" i="2" s="1"/>
  <c r="T329" i="2"/>
  <c r="T392" i="2" s="1"/>
  <c r="BN344" i="2"/>
  <c r="BN376" i="2"/>
  <c r="DI329" i="2"/>
  <c r="DI392" i="2" s="1"/>
  <c r="DL406" i="2"/>
  <c r="AR375" i="2"/>
  <c r="DO406" i="2"/>
  <c r="AP406" i="2"/>
  <c r="AE329" i="2"/>
  <c r="AE392" i="2" s="1"/>
  <c r="AD451" i="2"/>
  <c r="AR344" i="2"/>
  <c r="AR376" i="2"/>
  <c r="AR407" i="2"/>
  <c r="DM315" i="2"/>
  <c r="DM330" i="2"/>
  <c r="CY314" i="2"/>
  <c r="CY329" i="2"/>
  <c r="DR315" i="2"/>
  <c r="DR330" i="2"/>
  <c r="AO52" i="1"/>
  <c r="M93" i="1"/>
  <c r="BV314" i="2"/>
  <c r="BV329" i="2"/>
  <c r="DT388" i="2"/>
  <c r="DE403" i="2"/>
  <c r="DE418" i="2" s="1"/>
  <c r="DJ344" i="2"/>
  <c r="X164" i="2" s="1"/>
  <c r="DJ376" i="2"/>
  <c r="DJ407" i="2"/>
  <c r="BU343" i="2"/>
  <c r="AB359" i="2" s="1"/>
  <c r="BU406" i="2"/>
  <c r="BU375" i="2"/>
  <c r="DR420" i="2"/>
  <c r="AF436" i="2" s="1"/>
  <c r="AP52" i="1"/>
  <c r="N93" i="1"/>
  <c r="AC420" i="2"/>
  <c r="AC436" i="2" s="1"/>
  <c r="L47" i="2" s="1"/>
  <c r="L49" i="1" s="1"/>
  <c r="AE343" i="2"/>
  <c r="AE406" i="2"/>
  <c r="AE375" i="2"/>
  <c r="AB314" i="2"/>
  <c r="AB329" i="2"/>
  <c r="BM344" i="2"/>
  <c r="BM407" i="2"/>
  <c r="BM376" i="2"/>
  <c r="DQ343" i="2"/>
  <c r="AE163" i="2" s="1"/>
  <c r="DQ375" i="2"/>
  <c r="DQ406" i="2"/>
  <c r="BX343" i="2"/>
  <c r="BX375" i="2"/>
  <c r="BX406" i="2"/>
  <c r="BR314" i="2"/>
  <c r="BR329" i="2"/>
  <c r="H112" i="1"/>
  <c r="AJ71" i="1"/>
  <c r="AN71" i="1"/>
  <c r="L112" i="1"/>
  <c r="I111" i="1"/>
  <c r="AK70" i="1"/>
  <c r="I110" i="1"/>
  <c r="AK69" i="1"/>
  <c r="AI69" i="1"/>
  <c r="G110" i="1"/>
  <c r="J109" i="1"/>
  <c r="AL68" i="1"/>
  <c r="E108" i="1"/>
  <c r="AG67" i="1"/>
  <c r="AI66" i="1"/>
  <c r="G107" i="1"/>
  <c r="AG64" i="1"/>
  <c r="E105" i="1"/>
  <c r="AF62" i="1"/>
  <c r="D103" i="1"/>
  <c r="CE314" i="2"/>
  <c r="CE329" i="2"/>
  <c r="AX421" i="2"/>
  <c r="AJ51" i="1"/>
  <c r="H92" i="1"/>
  <c r="AO50" i="1"/>
  <c r="M91" i="1"/>
  <c r="AU136" i="2"/>
  <c r="AI50" i="1"/>
  <c r="G91" i="1"/>
  <c r="J90" i="1"/>
  <c r="AL49" i="1"/>
  <c r="AH48" i="1"/>
  <c r="F89" i="1"/>
  <c r="AH47" i="1"/>
  <c r="F88" i="1"/>
  <c r="F87" i="1"/>
  <c r="AH46" i="1"/>
  <c r="F86" i="1"/>
  <c r="AH45" i="1"/>
  <c r="AE43" i="1"/>
  <c r="C84" i="1"/>
  <c r="AX126" i="2"/>
  <c r="AX123" i="2"/>
  <c r="AE40" i="1"/>
  <c r="C81" i="1"/>
  <c r="AK136" i="2"/>
  <c r="BQ392" i="2"/>
  <c r="AO343" i="2"/>
  <c r="BC375" i="2"/>
  <c r="AU406" i="2"/>
  <c r="CT406" i="2"/>
  <c r="CT421" i="2" s="1"/>
  <c r="AN375" i="2"/>
  <c r="DL343" i="2"/>
  <c r="Z163" i="2" s="1"/>
  <c r="AR406" i="2"/>
  <c r="DO343" i="2"/>
  <c r="AC163" i="2" s="1"/>
  <c r="AP375" i="2"/>
  <c r="W437" i="2" l="1"/>
  <c r="F48" i="2" s="1"/>
  <c r="F50" i="1" s="1"/>
  <c r="BJ407" i="2"/>
  <c r="DH315" i="2"/>
  <c r="BJ344" i="2"/>
  <c r="BI344" i="2"/>
  <c r="CD344" i="2"/>
  <c r="U330" i="2"/>
  <c r="DR421" i="2"/>
  <c r="DC421" i="2"/>
  <c r="BQ422" i="2"/>
  <c r="BI407" i="2"/>
  <c r="DP421" i="2"/>
  <c r="AD437" i="2" s="1"/>
  <c r="AY344" i="2"/>
  <c r="DO344" i="2"/>
  <c r="AC164" i="2" s="1"/>
  <c r="CS421" i="2"/>
  <c r="V437" i="2" s="1"/>
  <c r="CI315" i="2"/>
  <c r="CR392" i="2"/>
  <c r="CR422" i="2" s="1"/>
  <c r="H68" i="1"/>
  <c r="DO407" i="2"/>
  <c r="AD359" i="2"/>
  <c r="U421" i="2"/>
  <c r="AF421" i="2"/>
  <c r="F69" i="1"/>
  <c r="P47" i="1"/>
  <c r="R47" i="1" s="1"/>
  <c r="X359" i="2"/>
  <c r="AC376" i="2"/>
  <c r="AC422" i="2" s="1"/>
  <c r="W451" i="2"/>
  <c r="AM330" i="2"/>
  <c r="AM393" i="2" s="1"/>
  <c r="AF451" i="2"/>
  <c r="CF344" i="2"/>
  <c r="CD392" i="2"/>
  <c r="CN315" i="2"/>
  <c r="AA407" i="2"/>
  <c r="BN407" i="2"/>
  <c r="BN422" i="2" s="1"/>
  <c r="CV407" i="2"/>
  <c r="BY407" i="2"/>
  <c r="CD376" i="2"/>
  <c r="AA376" i="2"/>
  <c r="CV344" i="2"/>
  <c r="AA344" i="2"/>
  <c r="AI421" i="2"/>
  <c r="P113" i="1"/>
  <c r="R113" i="1" s="1"/>
  <c r="Y436" i="2"/>
  <c r="BU376" i="2"/>
  <c r="CG376" i="2"/>
  <c r="CK407" i="2"/>
  <c r="AP421" i="2"/>
  <c r="BU407" i="2"/>
  <c r="AB330" i="2"/>
  <c r="AB393" i="2" s="1"/>
  <c r="CM376" i="2"/>
  <c r="CM422" i="2" s="1"/>
  <c r="BU344" i="2"/>
  <c r="BY376" i="2"/>
  <c r="CG344" i="2"/>
  <c r="CF376" i="2"/>
  <c r="CK344" i="2"/>
  <c r="CQ376" i="2"/>
  <c r="V359" i="2"/>
  <c r="E32" i="2" s="1"/>
  <c r="E30" i="1" s="1"/>
  <c r="DQ315" i="2"/>
  <c r="DQ393" i="2" s="1"/>
  <c r="BB315" i="2"/>
  <c r="CY392" i="2"/>
  <c r="CQ392" i="2"/>
  <c r="K46" i="2"/>
  <c r="K48" i="1" s="1"/>
  <c r="CR344" i="2"/>
  <c r="U360" i="2" s="1"/>
  <c r="D33" i="2" s="1"/>
  <c r="D31" i="1" s="1"/>
  <c r="W330" i="2"/>
  <c r="W393" i="2" s="1"/>
  <c r="DB421" i="2"/>
  <c r="AD436" i="2"/>
  <c r="M47" i="2" s="1"/>
  <c r="DK421" i="2"/>
  <c r="AU315" i="2"/>
  <c r="AU393" i="2" s="1"/>
  <c r="AJ422" i="2"/>
  <c r="CD330" i="2"/>
  <c r="CD393" i="2" s="1"/>
  <c r="AU421" i="2"/>
  <c r="U451" i="2"/>
  <c r="AG435" i="2"/>
  <c r="Q435" i="2" s="1"/>
  <c r="P435" i="2" s="1"/>
  <c r="BU330" i="2"/>
  <c r="BU393" i="2" s="1"/>
  <c r="AR72" i="1"/>
  <c r="AT72" i="1" s="1"/>
  <c r="X330" i="2"/>
  <c r="X393" i="2" s="1"/>
  <c r="J46" i="2"/>
  <c r="J48" i="1" s="1"/>
  <c r="J68" i="1" s="1"/>
  <c r="X436" i="2"/>
  <c r="G47" i="2" s="1"/>
  <c r="G49" i="1" s="1"/>
  <c r="AQ330" i="2"/>
  <c r="AQ345" i="2" s="1"/>
  <c r="AC330" i="2"/>
  <c r="AC393" i="2" s="1"/>
  <c r="CK330" i="2"/>
  <c r="CK408" i="2" s="1"/>
  <c r="Y330" i="2"/>
  <c r="Y393" i="2" s="1"/>
  <c r="DN330" i="2"/>
  <c r="DN377" i="2" s="1"/>
  <c r="AN315" i="2"/>
  <c r="AN345" i="2" s="1"/>
  <c r="AE330" i="2"/>
  <c r="AE393" i="2" s="1"/>
  <c r="BY344" i="2"/>
  <c r="AA436" i="2"/>
  <c r="J47" i="2" s="1"/>
  <c r="J49" i="1" s="1"/>
  <c r="AJ421" i="2"/>
  <c r="H47" i="2"/>
  <c r="H49" i="1" s="1"/>
  <c r="H69" i="1" s="1"/>
  <c r="Y452" i="2"/>
  <c r="CW422" i="2"/>
  <c r="P67" i="1"/>
  <c r="R67" i="1" s="1"/>
  <c r="DO330" i="2"/>
  <c r="DO393" i="2" s="1"/>
  <c r="CQ407" i="2"/>
  <c r="CH330" i="2"/>
  <c r="CH393" i="2" s="1"/>
  <c r="AR330" i="2"/>
  <c r="AR408" i="2" s="1"/>
  <c r="U393" i="2"/>
  <c r="BA330" i="2"/>
  <c r="BA393" i="2" s="1"/>
  <c r="BR421" i="2"/>
  <c r="P45" i="2"/>
  <c r="BI330" i="2"/>
  <c r="BI393" i="2" s="1"/>
  <c r="X451" i="2"/>
  <c r="DN421" i="2"/>
  <c r="DF421" i="2"/>
  <c r="BW376" i="2"/>
  <c r="P46" i="1"/>
  <c r="R46" i="1" s="1"/>
  <c r="BW407" i="2"/>
  <c r="BY315" i="2"/>
  <c r="BY393" i="2" s="1"/>
  <c r="BW344" i="2"/>
  <c r="BX421" i="2"/>
  <c r="BF393" i="2"/>
  <c r="AO422" i="2"/>
  <c r="AX315" i="2"/>
  <c r="AX393" i="2" s="1"/>
  <c r="AM53" i="1"/>
  <c r="BN393" i="2"/>
  <c r="T436" i="2"/>
  <c r="C47" i="2" s="1"/>
  <c r="CC421" i="2"/>
  <c r="DN392" i="2"/>
  <c r="Z436" i="2"/>
  <c r="I47" i="2" s="1"/>
  <c r="I49" i="1" s="1"/>
  <c r="I69" i="1" s="1"/>
  <c r="BD422" i="2"/>
  <c r="BE393" i="2"/>
  <c r="AR41" i="1"/>
  <c r="AT41" i="1" s="1"/>
  <c r="AA359" i="2"/>
  <c r="J32" i="2" s="1"/>
  <c r="J30" i="1" s="1"/>
  <c r="BJ421" i="2"/>
  <c r="V393" i="2"/>
  <c r="V436" i="2"/>
  <c r="E47" i="2" s="1"/>
  <c r="E49" i="1" s="1"/>
  <c r="AG450" i="2"/>
  <c r="AE436" i="2"/>
  <c r="N47" i="2" s="1"/>
  <c r="DR407" i="2"/>
  <c r="AH73" i="1"/>
  <c r="AT330" i="2"/>
  <c r="AT393" i="2" s="1"/>
  <c r="DQ421" i="2"/>
  <c r="K94" i="1"/>
  <c r="BJ393" i="2"/>
  <c r="DC392" i="2"/>
  <c r="CF422" i="2"/>
  <c r="CK422" i="2"/>
  <c r="AZ392" i="2"/>
  <c r="AR64" i="1"/>
  <c r="AT64" i="1" s="1"/>
  <c r="AY422" i="2"/>
  <c r="BS422" i="2"/>
  <c r="AO53" i="1"/>
  <c r="AR43" i="1"/>
  <c r="AT43" i="1" s="1"/>
  <c r="BR392" i="2"/>
  <c r="BV392" i="2"/>
  <c r="BE422" i="2"/>
  <c r="CC422" i="2"/>
  <c r="CB422" i="2"/>
  <c r="AA315" i="2"/>
  <c r="AA393" i="2" s="1"/>
  <c r="Z330" i="2"/>
  <c r="Z393" i="2" s="1"/>
  <c r="BI422" i="2"/>
  <c r="Z422" i="2"/>
  <c r="Z421" i="2"/>
  <c r="BT421" i="2"/>
  <c r="AO73" i="1"/>
  <c r="DR376" i="2"/>
  <c r="CZ315" i="2"/>
  <c r="CZ393" i="2" s="1"/>
  <c r="BR393" i="2"/>
  <c r="U422" i="2"/>
  <c r="CR421" i="2"/>
  <c r="CF330" i="2"/>
  <c r="CF393" i="2" s="1"/>
  <c r="AR421" i="2"/>
  <c r="BM422" i="2"/>
  <c r="AE421" i="2"/>
  <c r="AT422" i="2"/>
  <c r="AG53" i="1"/>
  <c r="AK53" i="1"/>
  <c r="P90" i="1"/>
  <c r="R90" i="1" s="1"/>
  <c r="AN73" i="1"/>
  <c r="BP393" i="2"/>
  <c r="BX376" i="2"/>
  <c r="BX422" i="2" s="1"/>
  <c r="BC421" i="2"/>
  <c r="Y359" i="2"/>
  <c r="H32" i="2" s="1"/>
  <c r="H30" i="1" s="1"/>
  <c r="CJ393" i="2"/>
  <c r="AN421" i="2"/>
  <c r="CL315" i="2"/>
  <c r="CL393" i="2" s="1"/>
  <c r="BX407" i="2"/>
  <c r="DP330" i="2"/>
  <c r="DP345" i="2" s="1"/>
  <c r="AD165" i="2" s="1"/>
  <c r="AB392" i="2"/>
  <c r="AR422" i="2"/>
  <c r="DL421" i="2"/>
  <c r="AO421" i="2"/>
  <c r="AK393" i="2"/>
  <c r="CY393" i="2"/>
  <c r="CC393" i="2"/>
  <c r="AM421" i="2"/>
  <c r="X437" i="2" s="1"/>
  <c r="G48" i="2" s="1"/>
  <c r="G50" i="1" s="1"/>
  <c r="AP53" i="1"/>
  <c r="P102" i="1"/>
  <c r="R102" i="1" s="1"/>
  <c r="BJ422" i="2"/>
  <c r="BV330" i="2"/>
  <c r="BV345" i="2" s="1"/>
  <c r="BX344" i="2"/>
  <c r="U359" i="2"/>
  <c r="D32" i="2" s="1"/>
  <c r="D30" i="1" s="1"/>
  <c r="BY421" i="2"/>
  <c r="DH393" i="2"/>
  <c r="CU392" i="2"/>
  <c r="AG358" i="2"/>
  <c r="Q358" i="2" s="1"/>
  <c r="P358" i="2" s="1"/>
  <c r="DR393" i="2"/>
  <c r="D94" i="1"/>
  <c r="CV422" i="2"/>
  <c r="DO421" i="2"/>
  <c r="AF53" i="1"/>
  <c r="P91" i="1"/>
  <c r="R91" i="1" s="1"/>
  <c r="CG393" i="2"/>
  <c r="CI393" i="2"/>
  <c r="DH422" i="2"/>
  <c r="AC452" i="2"/>
  <c r="CI421" i="2"/>
  <c r="AF359" i="2"/>
  <c r="O32" i="2" s="1"/>
  <c r="O30" i="1" s="1"/>
  <c r="CY421" i="2"/>
  <c r="CV330" i="2"/>
  <c r="CV393" i="2" s="1"/>
  <c r="AY393" i="2"/>
  <c r="AZ393" i="2"/>
  <c r="DK422" i="2"/>
  <c r="AL422" i="2"/>
  <c r="DB422" i="2"/>
  <c r="W453" i="2"/>
  <c r="F32" i="2"/>
  <c r="F30" i="1" s="1"/>
  <c r="F70" i="1" s="1"/>
  <c r="O47" i="2"/>
  <c r="AF452" i="2"/>
  <c r="K32" i="2"/>
  <c r="K30" i="1" s="1"/>
  <c r="G32" i="2"/>
  <c r="G30" i="1" s="1"/>
  <c r="K114" i="1"/>
  <c r="G31" i="2"/>
  <c r="G29" i="1" s="1"/>
  <c r="BR345" i="2"/>
  <c r="BR408" i="2"/>
  <c r="BR377" i="2"/>
  <c r="E94" i="1"/>
  <c r="P84" i="1"/>
  <c r="R84" i="1" s="1"/>
  <c r="EI388" i="2"/>
  <c r="EI403" i="2" s="1"/>
  <c r="EI418" i="2" s="1"/>
  <c r="DT403" i="2"/>
  <c r="DT418" i="2" s="1"/>
  <c r="AR45" i="1"/>
  <c r="AT45" i="1" s="1"/>
  <c r="I114" i="1"/>
  <c r="DJ422" i="2"/>
  <c r="H114" i="1"/>
  <c r="BM345" i="2"/>
  <c r="BM408" i="2"/>
  <c r="BM377" i="2"/>
  <c r="BW315" i="2"/>
  <c r="BW330" i="2"/>
  <c r="AI53" i="1"/>
  <c r="N94" i="1"/>
  <c r="AF73" i="1"/>
  <c r="DG345" i="2"/>
  <c r="U165" i="2" s="1"/>
  <c r="DG408" i="2"/>
  <c r="DG377" i="2"/>
  <c r="P93" i="1"/>
  <c r="R93" i="1" s="1"/>
  <c r="AR66" i="1"/>
  <c r="AT66" i="1" s="1"/>
  <c r="W377" i="2"/>
  <c r="DN345" i="2"/>
  <c r="AB165" i="2" s="1"/>
  <c r="F94" i="1"/>
  <c r="AI73" i="1"/>
  <c r="CJ344" i="2"/>
  <c r="CJ407" i="2"/>
  <c r="CJ376" i="2"/>
  <c r="AF315" i="2"/>
  <c r="AF330" i="2"/>
  <c r="DI315" i="2"/>
  <c r="DI393" i="2" s="1"/>
  <c r="BA344" i="2"/>
  <c r="AI330" i="2"/>
  <c r="AI393" i="2" s="1"/>
  <c r="BT344" i="2"/>
  <c r="BD315" i="2"/>
  <c r="BC344" i="2"/>
  <c r="DA376" i="2"/>
  <c r="DC330" i="2"/>
  <c r="DC393" i="2" s="1"/>
  <c r="CB330" i="2"/>
  <c r="CB393" i="2" s="1"/>
  <c r="CX344" i="2"/>
  <c r="DB315" i="2"/>
  <c r="CI407" i="2"/>
  <c r="DQ407" i="2"/>
  <c r="AB452" i="2"/>
  <c r="BH376" i="2"/>
  <c r="AX407" i="2"/>
  <c r="AJ330" i="2"/>
  <c r="AJ393" i="2" s="1"/>
  <c r="BB376" i="2"/>
  <c r="AR40" i="1"/>
  <c r="AE53" i="1"/>
  <c r="DM345" i="2"/>
  <c r="AA165" i="2" s="1"/>
  <c r="DM377" i="2"/>
  <c r="DM408" i="2"/>
  <c r="CU345" i="2"/>
  <c r="CU408" i="2"/>
  <c r="CU377" i="2"/>
  <c r="CZ344" i="2"/>
  <c r="CZ376" i="2"/>
  <c r="CZ407" i="2"/>
  <c r="AP345" i="2"/>
  <c r="AP377" i="2"/>
  <c r="AP408" i="2"/>
  <c r="AR60" i="1"/>
  <c r="AE73" i="1"/>
  <c r="AX136" i="2"/>
  <c r="AE359" i="2"/>
  <c r="BR344" i="2"/>
  <c r="BR376" i="2"/>
  <c r="BR407" i="2"/>
  <c r="CY344" i="2"/>
  <c r="CY407" i="2"/>
  <c r="CY376" i="2"/>
  <c r="E68" i="1"/>
  <c r="H94" i="1"/>
  <c r="CR345" i="2"/>
  <c r="CR408" i="2"/>
  <c r="CR377" i="2"/>
  <c r="CG421" i="2"/>
  <c r="P81" i="1"/>
  <c r="C94" i="1"/>
  <c r="CE392" i="2"/>
  <c r="BV344" i="2"/>
  <c r="BV376" i="2"/>
  <c r="BV407" i="2"/>
  <c r="DM393" i="2"/>
  <c r="P82" i="1"/>
  <c r="R82" i="1" s="1"/>
  <c r="AK73" i="1"/>
  <c r="CU393" i="2"/>
  <c r="CZ392" i="2"/>
  <c r="CY345" i="2"/>
  <c r="CY377" i="2"/>
  <c r="CY408" i="2"/>
  <c r="CC345" i="2"/>
  <c r="CC377" i="2"/>
  <c r="CC408" i="2"/>
  <c r="AP393" i="2"/>
  <c r="AZ345" i="2"/>
  <c r="AZ377" i="2"/>
  <c r="AZ408" i="2"/>
  <c r="AR49" i="1"/>
  <c r="AT49" i="1" s="1"/>
  <c r="L114" i="1"/>
  <c r="BJ345" i="2"/>
  <c r="BJ377" i="2"/>
  <c r="BJ408" i="2"/>
  <c r="CG345" i="2"/>
  <c r="CG408" i="2"/>
  <c r="CG377" i="2"/>
  <c r="G94" i="1"/>
  <c r="R45" i="1"/>
  <c r="AP422" i="2"/>
  <c r="CD422" i="2"/>
  <c r="BF422" i="2"/>
  <c r="AZ344" i="2"/>
  <c r="AZ407" i="2"/>
  <c r="AZ376" i="2"/>
  <c r="AR52" i="1"/>
  <c r="AT52" i="1" s="1"/>
  <c r="CN393" i="2"/>
  <c r="DQ345" i="2"/>
  <c r="AE165" i="2" s="1"/>
  <c r="E114" i="1"/>
  <c r="P107" i="1"/>
  <c r="R107" i="1" s="1"/>
  <c r="M114" i="1"/>
  <c r="DN344" i="2"/>
  <c r="AB164" i="2" s="1"/>
  <c r="DN407" i="2"/>
  <c r="DN376" i="2"/>
  <c r="DH345" i="2"/>
  <c r="V165" i="2" s="1"/>
  <c r="DH377" i="2"/>
  <c r="DH408" i="2"/>
  <c r="BI377" i="2"/>
  <c r="X344" i="2"/>
  <c r="X376" i="2"/>
  <c r="X407" i="2"/>
  <c r="CU344" i="2"/>
  <c r="CU376" i="2"/>
  <c r="CU407" i="2"/>
  <c r="CL392" i="2"/>
  <c r="CH422" i="2"/>
  <c r="CN422" i="2"/>
  <c r="BT330" i="2"/>
  <c r="BT393" i="2" s="1"/>
  <c r="CS407" i="2"/>
  <c r="AS407" i="2"/>
  <c r="DA407" i="2"/>
  <c r="X392" i="2"/>
  <c r="CI344" i="2"/>
  <c r="DQ376" i="2"/>
  <c r="BQ330" i="2"/>
  <c r="BQ393" i="2" s="1"/>
  <c r="BH407" i="2"/>
  <c r="AX344" i="2"/>
  <c r="BB344" i="2"/>
  <c r="AM345" i="2"/>
  <c r="AR46" i="1"/>
  <c r="AT46" i="1" s="1"/>
  <c r="AG73" i="1"/>
  <c r="DT389" i="2"/>
  <c r="DE404" i="2"/>
  <c r="DE419" i="2" s="1"/>
  <c r="BG344" i="2"/>
  <c r="BG407" i="2"/>
  <c r="BG376" i="2"/>
  <c r="CL344" i="2"/>
  <c r="CL376" i="2"/>
  <c r="CL407" i="2"/>
  <c r="AM407" i="2"/>
  <c r="CS376" i="2"/>
  <c r="AS376" i="2"/>
  <c r="DA344" i="2"/>
  <c r="BO330" i="2"/>
  <c r="BO393" i="2" s="1"/>
  <c r="DI376" i="2"/>
  <c r="DF330" i="2"/>
  <c r="DF393" i="2" s="1"/>
  <c r="DQ344" i="2"/>
  <c r="AE164" i="2" s="1"/>
  <c r="BH344" i="2"/>
  <c r="DM376" i="2"/>
  <c r="CF345" i="2"/>
  <c r="CF408" i="2"/>
  <c r="AU407" i="2"/>
  <c r="BP376" i="2"/>
  <c r="DL407" i="2"/>
  <c r="BO422" i="2"/>
  <c r="BE345" i="2"/>
  <c r="BE377" i="2"/>
  <c r="BE408" i="2"/>
  <c r="CI345" i="2"/>
  <c r="CI377" i="2"/>
  <c r="CI408" i="2"/>
  <c r="AM73" i="1"/>
  <c r="AU345" i="2"/>
  <c r="AU377" i="2"/>
  <c r="AU408" i="2"/>
  <c r="AC359" i="2"/>
  <c r="P87" i="1"/>
  <c r="R87" i="1" s="1"/>
  <c r="AW421" i="2"/>
  <c r="BL406" i="2"/>
  <c r="BL421" i="2" s="1"/>
  <c r="BB393" i="2"/>
  <c r="CD345" i="2"/>
  <c r="AM376" i="2"/>
  <c r="T407" i="2"/>
  <c r="AS330" i="2"/>
  <c r="AS393" i="2" s="1"/>
  <c r="CS344" i="2"/>
  <c r="AS344" i="2"/>
  <c r="DI407" i="2"/>
  <c r="Y407" i="2"/>
  <c r="CT376" i="2"/>
  <c r="DM407" i="2"/>
  <c r="AX345" i="2"/>
  <c r="AX408" i="2"/>
  <c r="W376" i="2"/>
  <c r="AU376" i="2"/>
  <c r="BP407" i="2"/>
  <c r="DL376" i="2"/>
  <c r="CE344" i="2"/>
  <c r="CE376" i="2"/>
  <c r="CE407" i="2"/>
  <c r="BS315" i="2"/>
  <c r="BS330" i="2"/>
  <c r="U345" i="2"/>
  <c r="U377" i="2"/>
  <c r="U408" i="2"/>
  <c r="M94" i="1"/>
  <c r="AR50" i="1"/>
  <c r="AT50" i="1" s="1"/>
  <c r="AR63" i="1"/>
  <c r="AT63" i="1" s="1"/>
  <c r="C32" i="2"/>
  <c r="P101" i="1"/>
  <c r="C114" i="1"/>
  <c r="AL73" i="1"/>
  <c r="AC345" i="2"/>
  <c r="AC377" i="2"/>
  <c r="CK393" i="2"/>
  <c r="C48" i="1"/>
  <c r="C68" i="1" s="1"/>
  <c r="L94" i="1"/>
  <c r="AR51" i="1"/>
  <c r="AT51" i="1" s="1"/>
  <c r="AR65" i="1"/>
  <c r="AT65" i="1" s="1"/>
  <c r="DP422" i="2"/>
  <c r="DO422" i="2"/>
  <c r="CZ421" i="2"/>
  <c r="L69" i="1"/>
  <c r="DE390" i="2"/>
  <c r="CP405" i="2"/>
  <c r="CP420" i="2" s="1"/>
  <c r="AO315" i="2"/>
  <c r="AO330" i="2"/>
  <c r="P30" i="2"/>
  <c r="R30" i="2" s="1"/>
  <c r="M32" i="2"/>
  <c r="M30" i="1" s="1"/>
  <c r="AF344" i="2"/>
  <c r="AF376" i="2"/>
  <c r="AF407" i="2"/>
  <c r="P103" i="1"/>
  <c r="R103" i="1" s="1"/>
  <c r="P108" i="1"/>
  <c r="R108" i="1" s="1"/>
  <c r="AW393" i="2"/>
  <c r="BL377" i="2"/>
  <c r="CA377" i="2" s="1"/>
  <c r="CP377" i="2" s="1"/>
  <c r="DE377" i="2" s="1"/>
  <c r="DT377" i="2" s="1"/>
  <c r="EI377" i="2" s="1"/>
  <c r="AN393" i="2"/>
  <c r="CP391" i="2"/>
  <c r="CA406" i="2"/>
  <c r="CA421" i="2" s="1"/>
  <c r="BB345" i="2"/>
  <c r="BB377" i="2"/>
  <c r="BB408" i="2"/>
  <c r="AE376" i="2"/>
  <c r="AM344" i="2"/>
  <c r="T376" i="2"/>
  <c r="AD330" i="2"/>
  <c r="AD393" i="2" s="1"/>
  <c r="AL330" i="2"/>
  <c r="AL393" i="2" s="1"/>
  <c r="T330" i="2"/>
  <c r="T393" i="2" s="1"/>
  <c r="AK376" i="2"/>
  <c r="DI344" i="2"/>
  <c r="W164" i="2" s="1"/>
  <c r="Y376" i="2"/>
  <c r="DF376" i="2"/>
  <c r="CT407" i="2"/>
  <c r="DM344" i="2"/>
  <c r="AA164" i="2" s="1"/>
  <c r="C29" i="1"/>
  <c r="W407" i="2"/>
  <c r="AU344" i="2"/>
  <c r="BP344" i="2"/>
  <c r="DL344" i="2"/>
  <c r="Z164" i="2" s="1"/>
  <c r="P105" i="1"/>
  <c r="R105" i="1" s="1"/>
  <c r="P104" i="1"/>
  <c r="R104" i="1" s="1"/>
  <c r="AR44" i="1"/>
  <c r="AT44" i="1" s="1"/>
  <c r="J114" i="1"/>
  <c r="CK345" i="2"/>
  <c r="CK377" i="2"/>
  <c r="AR42" i="1"/>
  <c r="AT42" i="1" s="1"/>
  <c r="AL53" i="1"/>
  <c r="AN53" i="1"/>
  <c r="P92" i="1"/>
  <c r="R92" i="1" s="1"/>
  <c r="P106" i="1"/>
  <c r="R106" i="1" s="1"/>
  <c r="AR69" i="1"/>
  <c r="AT69" i="1" s="1"/>
  <c r="CE393" i="2"/>
  <c r="DC344" i="2"/>
  <c r="DC376" i="2"/>
  <c r="DC407" i="2"/>
  <c r="DJ393" i="2"/>
  <c r="AQ392" i="2"/>
  <c r="Y345" i="2"/>
  <c r="Y377" i="2"/>
  <c r="Y408" i="2"/>
  <c r="CT393" i="2"/>
  <c r="P28" i="1"/>
  <c r="R28" i="1" s="1"/>
  <c r="P66" i="1"/>
  <c r="R66" i="1" s="1"/>
  <c r="P65" i="1"/>
  <c r="BS421" i="2"/>
  <c r="P88" i="1"/>
  <c r="R88" i="1" s="1"/>
  <c r="AR62" i="1"/>
  <c r="AT62" i="1" s="1"/>
  <c r="AR67" i="1"/>
  <c r="AT67" i="1" s="1"/>
  <c r="BG315" i="2"/>
  <c r="BG330" i="2"/>
  <c r="AN377" i="2"/>
  <c r="AN408" i="2"/>
  <c r="CG422" i="2"/>
  <c r="AF392" i="2"/>
  <c r="AE407" i="2"/>
  <c r="AD376" i="2"/>
  <c r="T344" i="2"/>
  <c r="CM330" i="2"/>
  <c r="CM393" i="2" s="1"/>
  <c r="AK407" i="2"/>
  <c r="V407" i="2"/>
  <c r="DA330" i="2"/>
  <c r="DA393" i="2" s="1"/>
  <c r="Y344" i="2"/>
  <c r="DF407" i="2"/>
  <c r="CT344" i="2"/>
  <c r="AA377" i="2"/>
  <c r="AA408" i="2"/>
  <c r="BY345" i="2"/>
  <c r="BY408" i="2"/>
  <c r="BY377" i="2"/>
  <c r="W344" i="2"/>
  <c r="CS330" i="2"/>
  <c r="CS393" i="2" s="1"/>
  <c r="AI376" i="2"/>
  <c r="BH315" i="2"/>
  <c r="DO408" i="2"/>
  <c r="CQ315" i="2"/>
  <c r="CQ330" i="2"/>
  <c r="I94" i="1"/>
  <c r="BP345" i="2"/>
  <c r="BP408" i="2"/>
  <c r="BP377" i="2"/>
  <c r="DR345" i="2"/>
  <c r="AF165" i="2" s="1"/>
  <c r="DR377" i="2"/>
  <c r="DR408" i="2"/>
  <c r="P86" i="1"/>
  <c r="R86" i="1" s="1"/>
  <c r="T437" i="2"/>
  <c r="T453" i="2" s="1"/>
  <c r="P89" i="1"/>
  <c r="R89" i="1" s="1"/>
  <c r="P109" i="1"/>
  <c r="R109" i="1" s="1"/>
  <c r="AY345" i="2"/>
  <c r="AY377" i="2"/>
  <c r="AY408" i="2"/>
  <c r="AB345" i="2"/>
  <c r="AB377" i="2"/>
  <c r="AB408" i="2"/>
  <c r="J94" i="1"/>
  <c r="P110" i="1"/>
  <c r="R110" i="1" s="1"/>
  <c r="E31" i="2"/>
  <c r="E29" i="1" s="1"/>
  <c r="DJ345" i="2"/>
  <c r="X165" i="2" s="1"/>
  <c r="DJ377" i="2"/>
  <c r="DJ408" i="2"/>
  <c r="AQ344" i="2"/>
  <c r="AQ376" i="2"/>
  <c r="AQ407" i="2"/>
  <c r="CT345" i="2"/>
  <c r="CT377" i="2"/>
  <c r="CT408" i="2"/>
  <c r="V345" i="2"/>
  <c r="V408" i="2"/>
  <c r="V377" i="2"/>
  <c r="P112" i="1"/>
  <c r="R112" i="1" s="1"/>
  <c r="BL392" i="2"/>
  <c r="CA392" i="2" s="1"/>
  <c r="AW407" i="2"/>
  <c r="CH345" i="2"/>
  <c r="CH377" i="2"/>
  <c r="BF421" i="2"/>
  <c r="BE421" i="2"/>
  <c r="U452" i="2"/>
  <c r="D31" i="2"/>
  <c r="D29" i="1" s="1"/>
  <c r="AQ393" i="2"/>
  <c r="AE344" i="2"/>
  <c r="BA376" i="2"/>
  <c r="AD407" i="2"/>
  <c r="BT407" i="2"/>
  <c r="BC376" i="2"/>
  <c r="BC330" i="2"/>
  <c r="BC393" i="2" s="1"/>
  <c r="AK344" i="2"/>
  <c r="CX407" i="2"/>
  <c r="AR345" i="2"/>
  <c r="AR377" i="2"/>
  <c r="V376" i="2"/>
  <c r="BX330" i="2"/>
  <c r="BX393" i="2" s="1"/>
  <c r="DF344" i="2"/>
  <c r="T164" i="2" s="1"/>
  <c r="DK330" i="2"/>
  <c r="DK393" i="2" s="1"/>
  <c r="DL330" i="2"/>
  <c r="DL393" i="2" s="1"/>
  <c r="T452" i="2"/>
  <c r="CX330" i="2"/>
  <c r="CX393" i="2" s="1"/>
  <c r="CW330" i="2"/>
  <c r="CW393" i="2" s="1"/>
  <c r="AI407" i="2"/>
  <c r="BU345" i="2"/>
  <c r="BU408" i="2"/>
  <c r="BU377" i="2"/>
  <c r="CN345" i="2"/>
  <c r="CN408" i="2"/>
  <c r="CN377" i="2"/>
  <c r="AB344" i="2"/>
  <c r="AB376" i="2"/>
  <c r="AB407" i="2"/>
  <c r="F114" i="1"/>
  <c r="AX151" i="2"/>
  <c r="P85" i="1"/>
  <c r="R85" i="1" s="1"/>
  <c r="P111" i="1"/>
  <c r="R111" i="1" s="1"/>
  <c r="P83" i="1"/>
  <c r="R83" i="1" s="1"/>
  <c r="CE345" i="2"/>
  <c r="CE377" i="2"/>
  <c r="CE408" i="2"/>
  <c r="BU421" i="2"/>
  <c r="AK345" i="2"/>
  <c r="AK408" i="2"/>
  <c r="AK377" i="2"/>
  <c r="AJ53" i="1"/>
  <c r="AR48" i="1"/>
  <c r="AT48" i="1" s="1"/>
  <c r="AJ73" i="1"/>
  <c r="AR68" i="1"/>
  <c r="AT68" i="1" s="1"/>
  <c r="AN422" i="2"/>
  <c r="CR393" i="2"/>
  <c r="BM393" i="2"/>
  <c r="BF345" i="2"/>
  <c r="BF408" i="2"/>
  <c r="BF377" i="2"/>
  <c r="AR70" i="1"/>
  <c r="AT70" i="1" s="1"/>
  <c r="Z359" i="2"/>
  <c r="P434" i="2"/>
  <c r="D114" i="1"/>
  <c r="DG393" i="2"/>
  <c r="CN421" i="2"/>
  <c r="AR61" i="1"/>
  <c r="AT61" i="1" s="1"/>
  <c r="BI421" i="2"/>
  <c r="AE437" i="2" s="1"/>
  <c r="N48" i="2" s="1"/>
  <c r="AA452" i="2"/>
  <c r="J31" i="2"/>
  <c r="J29" i="1" s="1"/>
  <c r="BN345" i="2"/>
  <c r="BN408" i="2"/>
  <c r="BN377" i="2"/>
  <c r="AR71" i="1"/>
  <c r="AT71" i="1" s="1"/>
  <c r="K68" i="1"/>
  <c r="CJ345" i="2"/>
  <c r="CJ408" i="2"/>
  <c r="CJ377" i="2"/>
  <c r="X345" i="2"/>
  <c r="X408" i="2"/>
  <c r="X377" i="2"/>
  <c r="AH53" i="1"/>
  <c r="AR47" i="1"/>
  <c r="AT47" i="1" s="1"/>
  <c r="G114" i="1"/>
  <c r="CJ392" i="2"/>
  <c r="AQ377" i="2"/>
  <c r="BA407" i="2"/>
  <c r="AD344" i="2"/>
  <c r="BT376" i="2"/>
  <c r="BC407" i="2"/>
  <c r="CX376" i="2"/>
  <c r="V344" i="2"/>
  <c r="CI376" i="2"/>
  <c r="K69" i="1"/>
  <c r="AX376" i="2"/>
  <c r="BB407" i="2"/>
  <c r="AI344" i="2"/>
  <c r="CH408" i="2" l="1"/>
  <c r="AA422" i="2"/>
  <c r="M48" i="2"/>
  <c r="M50" i="1" s="1"/>
  <c r="AD453" i="2"/>
  <c r="DN393" i="2"/>
  <c r="DN423" i="2" s="1"/>
  <c r="BU422" i="2"/>
  <c r="M70" i="1"/>
  <c r="AM377" i="2"/>
  <c r="AR393" i="2"/>
  <c r="AR423" i="2" s="1"/>
  <c r="AR424" i="2" s="1"/>
  <c r="CQ422" i="2"/>
  <c r="V453" i="2"/>
  <c r="AM408" i="2"/>
  <c r="DN408" i="2"/>
  <c r="DQ377" i="2"/>
  <c r="X452" i="2"/>
  <c r="BY422" i="2"/>
  <c r="AC408" i="2"/>
  <c r="AC423" i="2" s="1"/>
  <c r="AC424" i="2" s="1"/>
  <c r="DQ408" i="2"/>
  <c r="V452" i="2"/>
  <c r="E69" i="1"/>
  <c r="BI345" i="2"/>
  <c r="W408" i="2"/>
  <c r="W423" i="2" s="1"/>
  <c r="BV408" i="2"/>
  <c r="BV423" i="2" s="1"/>
  <c r="AQ408" i="2"/>
  <c r="AQ423" i="2" s="1"/>
  <c r="BV377" i="2"/>
  <c r="BV393" i="2"/>
  <c r="W345" i="2"/>
  <c r="BA345" i="2"/>
  <c r="AD452" i="2"/>
  <c r="CF377" i="2"/>
  <c r="CF423" i="2" s="1"/>
  <c r="CF424" i="2" s="1"/>
  <c r="CD408" i="2"/>
  <c r="E48" i="2"/>
  <c r="E50" i="1" s="1"/>
  <c r="E70" i="1" s="1"/>
  <c r="P46" i="2"/>
  <c r="CL377" i="2"/>
  <c r="CL345" i="2"/>
  <c r="CD377" i="2"/>
  <c r="AE345" i="2"/>
  <c r="AG451" i="2"/>
  <c r="CL408" i="2"/>
  <c r="J69" i="1"/>
  <c r="AT377" i="2"/>
  <c r="BI408" i="2"/>
  <c r="BI423" i="2" s="1"/>
  <c r="BI424" i="2" s="1"/>
  <c r="U438" i="2"/>
  <c r="D49" i="2" s="1"/>
  <c r="D51" i="1" s="1"/>
  <c r="D71" i="1" s="1"/>
  <c r="AT408" i="2"/>
  <c r="AT345" i="2"/>
  <c r="AE377" i="2"/>
  <c r="G69" i="1"/>
  <c r="DO377" i="2"/>
  <c r="DO423" i="2" s="1"/>
  <c r="DO424" i="2" s="1"/>
  <c r="AE408" i="2"/>
  <c r="DO345" i="2"/>
  <c r="AC165" i="2" s="1"/>
  <c r="CZ377" i="2"/>
  <c r="BH422" i="2"/>
  <c r="BW422" i="2"/>
  <c r="AX377" i="2"/>
  <c r="AX423" i="2" s="1"/>
  <c r="CV377" i="2"/>
  <c r="BA408" i="2"/>
  <c r="CZ408" i="2"/>
  <c r="CV345" i="2"/>
  <c r="BA377" i="2"/>
  <c r="AA437" i="2"/>
  <c r="J48" i="2" s="1"/>
  <c r="J50" i="1" s="1"/>
  <c r="J70" i="1" s="1"/>
  <c r="DN422" i="2"/>
  <c r="BJ423" i="2"/>
  <c r="BJ424" i="2" s="1"/>
  <c r="X453" i="2"/>
  <c r="Y437" i="2"/>
  <c r="H48" i="2" s="1"/>
  <c r="H50" i="1" s="1"/>
  <c r="H70" i="1" s="1"/>
  <c r="DP393" i="2"/>
  <c r="CI422" i="2"/>
  <c r="DH423" i="2"/>
  <c r="DH424" i="2" s="1"/>
  <c r="BS393" i="2"/>
  <c r="BE423" i="2"/>
  <c r="BE424" i="2" s="1"/>
  <c r="Z345" i="2"/>
  <c r="CY422" i="2"/>
  <c r="CZ345" i="2"/>
  <c r="AA345" i="2"/>
  <c r="U437" i="2"/>
  <c r="D48" i="2" s="1"/>
  <c r="D50" i="1" s="1"/>
  <c r="D70" i="1" s="1"/>
  <c r="AI422" i="2"/>
  <c r="W422" i="2"/>
  <c r="BM423" i="2"/>
  <c r="BM424" i="2" s="1"/>
  <c r="CR423" i="2"/>
  <c r="CR424" i="2" s="1"/>
  <c r="Z360" i="2"/>
  <c r="I33" i="2" s="1"/>
  <c r="I31" i="1" s="1"/>
  <c r="CH423" i="2"/>
  <c r="CH424" i="2" s="1"/>
  <c r="BY423" i="2"/>
  <c r="Z408" i="2"/>
  <c r="BG393" i="2"/>
  <c r="DC422" i="2"/>
  <c r="Z377" i="2"/>
  <c r="DL422" i="2"/>
  <c r="Z438" i="2" s="1"/>
  <c r="I49" i="2" s="1"/>
  <c r="I51" i="1" s="1"/>
  <c r="DM422" i="2"/>
  <c r="AF437" i="2"/>
  <c r="O48" i="2" s="1"/>
  <c r="AB423" i="2"/>
  <c r="Y422" i="2"/>
  <c r="AU422" i="2"/>
  <c r="BV422" i="2"/>
  <c r="Z452" i="2"/>
  <c r="AM422" i="2"/>
  <c r="Y360" i="2"/>
  <c r="H33" i="2" s="1"/>
  <c r="H31" i="1" s="1"/>
  <c r="AZ423" i="2"/>
  <c r="AF393" i="2"/>
  <c r="AY423" i="2"/>
  <c r="AY424" i="2" s="1"/>
  <c r="CX422" i="2"/>
  <c r="V422" i="2"/>
  <c r="DQ422" i="2"/>
  <c r="AG436" i="2"/>
  <c r="Q436" i="2" s="1"/>
  <c r="P436" i="2" s="1"/>
  <c r="BR423" i="2"/>
  <c r="AE452" i="2"/>
  <c r="DR422" i="2"/>
  <c r="U423" i="2"/>
  <c r="U424" i="2" s="1"/>
  <c r="CU422" i="2"/>
  <c r="DR423" i="2"/>
  <c r="DI422" i="2"/>
  <c r="AS422" i="2"/>
  <c r="AZ422" i="2"/>
  <c r="CG423" i="2"/>
  <c r="CG424" i="2" s="1"/>
  <c r="BF423" i="2"/>
  <c r="BF424" i="2" s="1"/>
  <c r="CV408" i="2"/>
  <c r="AU423" i="2"/>
  <c r="BP423" i="2"/>
  <c r="BN423" i="2"/>
  <c r="BN424" i="2" s="1"/>
  <c r="BB422" i="2"/>
  <c r="CJ422" i="2"/>
  <c r="AE422" i="2"/>
  <c r="DP377" i="2"/>
  <c r="X423" i="2"/>
  <c r="AB437" i="2"/>
  <c r="K48" i="2" s="1"/>
  <c r="K50" i="1" s="1"/>
  <c r="BC422" i="2"/>
  <c r="AK423" i="2"/>
  <c r="AD422" i="2"/>
  <c r="T422" i="2"/>
  <c r="BG422" i="2"/>
  <c r="CU423" i="2"/>
  <c r="AC360" i="2"/>
  <c r="L33" i="2" s="1"/>
  <c r="L31" i="1" s="1"/>
  <c r="DP408" i="2"/>
  <c r="AA423" i="2"/>
  <c r="AA424" i="2" s="1"/>
  <c r="AQ422" i="2"/>
  <c r="AO393" i="2"/>
  <c r="CI423" i="2"/>
  <c r="BP422" i="2"/>
  <c r="AA360" i="2"/>
  <c r="CC423" i="2"/>
  <c r="CC424" i="2" s="1"/>
  <c r="AX422" i="2"/>
  <c r="CY423" i="2"/>
  <c r="DM423" i="2"/>
  <c r="DA377" i="2"/>
  <c r="BT422" i="2"/>
  <c r="CJ423" i="2"/>
  <c r="AE360" i="2"/>
  <c r="N33" i="2" s="1"/>
  <c r="N31" i="1" s="1"/>
  <c r="AK422" i="2"/>
  <c r="CS422" i="2"/>
  <c r="V423" i="2"/>
  <c r="BB423" i="2"/>
  <c r="AD360" i="2"/>
  <c r="M33" i="2" s="1"/>
  <c r="M31" i="1" s="1"/>
  <c r="BA422" i="2"/>
  <c r="Y423" i="2"/>
  <c r="CT422" i="2"/>
  <c r="AN423" i="2"/>
  <c r="AN424" i="2" s="1"/>
  <c r="AC437" i="2"/>
  <c r="L48" i="2" s="1"/>
  <c r="L50" i="1" s="1"/>
  <c r="BR422" i="2"/>
  <c r="DA422" i="2"/>
  <c r="AJ377" i="2"/>
  <c r="Z437" i="2"/>
  <c r="I48" i="2" s="1"/>
  <c r="I50" i="1" s="1"/>
  <c r="DF422" i="2"/>
  <c r="CZ422" i="2"/>
  <c r="AI408" i="2"/>
  <c r="DG423" i="2"/>
  <c r="DG424" i="2" s="1"/>
  <c r="AB422" i="2"/>
  <c r="G70" i="1"/>
  <c r="AI345" i="2"/>
  <c r="V360" i="2"/>
  <c r="CT423" i="2"/>
  <c r="AO345" i="2"/>
  <c r="AO377" i="2"/>
  <c r="AO408" i="2"/>
  <c r="BU423" i="2"/>
  <c r="AE453" i="2"/>
  <c r="N32" i="2"/>
  <c r="N30" i="1" s="1"/>
  <c r="DB345" i="2"/>
  <c r="DB408" i="2"/>
  <c r="DB377" i="2"/>
  <c r="BW393" i="2"/>
  <c r="CW377" i="2"/>
  <c r="DC408" i="2"/>
  <c r="T377" i="2"/>
  <c r="BT408" i="2"/>
  <c r="BO345" i="2"/>
  <c r="BC377" i="2"/>
  <c r="CX408" i="2"/>
  <c r="AM423" i="2"/>
  <c r="CE422" i="2"/>
  <c r="BW345" i="2"/>
  <c r="BW408" i="2"/>
  <c r="BW377" i="2"/>
  <c r="DF408" i="2"/>
  <c r="CW345" i="2"/>
  <c r="DC377" i="2"/>
  <c r="T408" i="2"/>
  <c r="AJ408" i="2"/>
  <c r="BT345" i="2"/>
  <c r="BC408" i="2"/>
  <c r="CX377" i="2"/>
  <c r="D69" i="1"/>
  <c r="BH345" i="2"/>
  <c r="BH377" i="2"/>
  <c r="BH408" i="2"/>
  <c r="R65" i="1"/>
  <c r="AF360" i="2"/>
  <c r="AR73" i="1"/>
  <c r="AT57" i="1" s="1"/>
  <c r="AT60" i="1"/>
  <c r="DI345" i="2"/>
  <c r="W165" i="2" s="1"/>
  <c r="DI408" i="2"/>
  <c r="DI377" i="2"/>
  <c r="DF377" i="2"/>
  <c r="DC345" i="2"/>
  <c r="T345" i="2"/>
  <c r="CS408" i="2"/>
  <c r="BX377" i="2"/>
  <c r="AD408" i="2"/>
  <c r="DK377" i="2"/>
  <c r="BC345" i="2"/>
  <c r="CX345" i="2"/>
  <c r="DE391" i="2"/>
  <c r="CP406" i="2"/>
  <c r="CP421" i="2" s="1"/>
  <c r="DT390" i="2"/>
  <c r="DE405" i="2"/>
  <c r="DE420" i="2" s="1"/>
  <c r="AB361" i="2"/>
  <c r="BG345" i="2"/>
  <c r="BG408" i="2"/>
  <c r="BG377" i="2"/>
  <c r="BS345" i="2"/>
  <c r="BS408" i="2"/>
  <c r="BS377" i="2"/>
  <c r="P94" i="1"/>
  <c r="R78" i="1" s="1"/>
  <c r="R81" i="1"/>
  <c r="DF345" i="2"/>
  <c r="T165" i="2" s="1"/>
  <c r="CB408" i="2"/>
  <c r="AJ345" i="2"/>
  <c r="U361" i="2" s="1"/>
  <c r="CS377" i="2"/>
  <c r="BX408" i="2"/>
  <c r="AD377" i="2"/>
  <c r="AL408" i="2"/>
  <c r="DK408" i="2"/>
  <c r="AI377" i="2"/>
  <c r="DB393" i="2"/>
  <c r="CS345" i="2"/>
  <c r="BX345" i="2"/>
  <c r="AD345" i="2"/>
  <c r="AL377" i="2"/>
  <c r="DK345" i="2"/>
  <c r="Y165" i="2" s="1"/>
  <c r="AW422" i="2"/>
  <c r="BL407" i="2"/>
  <c r="BL422" i="2" s="1"/>
  <c r="CE423" i="2"/>
  <c r="AR53" i="1"/>
  <c r="AT37" i="1" s="1"/>
  <c r="AT40" i="1"/>
  <c r="I32" i="2"/>
  <c r="I30" i="1" s="1"/>
  <c r="AB360" i="2"/>
  <c r="CQ393" i="2"/>
  <c r="W360" i="2"/>
  <c r="AF422" i="2"/>
  <c r="P68" i="1"/>
  <c r="R68" i="1" s="1"/>
  <c r="DJ423" i="2"/>
  <c r="DJ424" i="2" s="1"/>
  <c r="P31" i="2"/>
  <c r="R31" i="2" s="1"/>
  <c r="BL393" i="2"/>
  <c r="CA393" i="2" s="1"/>
  <c r="AW408" i="2"/>
  <c r="P48" i="1"/>
  <c r="R101" i="1"/>
  <c r="P114" i="1"/>
  <c r="R98" i="1" s="1"/>
  <c r="L32" i="2"/>
  <c r="L30" i="1" s="1"/>
  <c r="AF345" i="2"/>
  <c r="AF408" i="2"/>
  <c r="AF377" i="2"/>
  <c r="DA408" i="2"/>
  <c r="CB345" i="2"/>
  <c r="CM408" i="2"/>
  <c r="DL408" i="2"/>
  <c r="BQ408" i="2"/>
  <c r="AL345" i="2"/>
  <c r="AS377" i="2"/>
  <c r="BH393" i="2"/>
  <c r="CB377" i="2"/>
  <c r="CQ345" i="2"/>
  <c r="CQ377" i="2"/>
  <c r="CQ408" i="2"/>
  <c r="C30" i="1"/>
  <c r="DT404" i="2"/>
  <c r="DT419" i="2" s="1"/>
  <c r="EI389" i="2"/>
  <c r="EI404" i="2" s="1"/>
  <c r="EI419" i="2" s="1"/>
  <c r="CL422" i="2"/>
  <c r="CN423" i="2"/>
  <c r="CN424" i="2" s="1"/>
  <c r="AP423" i="2"/>
  <c r="AP424" i="2" s="1"/>
  <c r="BD345" i="2"/>
  <c r="BD377" i="2"/>
  <c r="BD408" i="2"/>
  <c r="DA345" i="2"/>
  <c r="CM377" i="2"/>
  <c r="DL377" i="2"/>
  <c r="BQ377" i="2"/>
  <c r="BO408" i="2"/>
  <c r="AS408" i="2"/>
  <c r="C48" i="2"/>
  <c r="CA407" i="2"/>
  <c r="CA422" i="2" s="1"/>
  <c r="CP392" i="2"/>
  <c r="X360" i="2"/>
  <c r="P29" i="1"/>
  <c r="T360" i="2"/>
  <c r="CK423" i="2"/>
  <c r="CK424" i="2" s="1"/>
  <c r="AG359" i="2"/>
  <c r="Q359" i="2" s="1"/>
  <c r="X422" i="2"/>
  <c r="P47" i="2"/>
  <c r="C49" i="1"/>
  <c r="P49" i="1" s="1"/>
  <c r="R49" i="1" s="1"/>
  <c r="CW408" i="2"/>
  <c r="BD393" i="2"/>
  <c r="CM345" i="2"/>
  <c r="DL345" i="2"/>
  <c r="Z165" i="2" s="1"/>
  <c r="BT377" i="2"/>
  <c r="BQ345" i="2"/>
  <c r="X361" i="2" s="1"/>
  <c r="BO377" i="2"/>
  <c r="AS345" i="2"/>
  <c r="BU424" i="2" l="1"/>
  <c r="DQ423" i="2"/>
  <c r="BY424" i="2"/>
  <c r="AA453" i="2"/>
  <c r="CD423" i="2"/>
  <c r="CD424" i="2" s="1"/>
  <c r="CL423" i="2"/>
  <c r="CL424" i="2" s="1"/>
  <c r="BA423" i="2"/>
  <c r="BA424" i="2" s="1"/>
  <c r="AT423" i="2"/>
  <c r="AT424" i="2" s="1"/>
  <c r="AM424" i="2"/>
  <c r="AE423" i="2"/>
  <c r="U454" i="2"/>
  <c r="CZ423" i="2"/>
  <c r="CZ424" i="2" s="1"/>
  <c r="DN424" i="2"/>
  <c r="CY424" i="2"/>
  <c r="CV423" i="2"/>
  <c r="CV424" i="2" s="1"/>
  <c r="Y453" i="2"/>
  <c r="U453" i="2"/>
  <c r="CU424" i="2"/>
  <c r="CI424" i="2"/>
  <c r="T423" i="2"/>
  <c r="T424" i="2" s="1"/>
  <c r="DA423" i="2"/>
  <c r="DA424" i="2" s="1"/>
  <c r="AC361" i="2"/>
  <c r="AC362" i="2" s="1"/>
  <c r="BH423" i="2"/>
  <c r="BH424" i="2" s="1"/>
  <c r="Y424" i="2"/>
  <c r="AE438" i="2"/>
  <c r="N49" i="2" s="1"/>
  <c r="N51" i="1" s="1"/>
  <c r="N71" i="1" s="1"/>
  <c r="BV424" i="2"/>
  <c r="V424" i="2"/>
  <c r="AG452" i="2"/>
  <c r="DP423" i="2"/>
  <c r="DP424" i="2" s="1"/>
  <c r="Z423" i="2"/>
  <c r="Z424" i="2" s="1"/>
  <c r="AB438" i="2"/>
  <c r="K49" i="2" s="1"/>
  <c r="K51" i="1" s="1"/>
  <c r="BR424" i="2"/>
  <c r="AX424" i="2"/>
  <c r="AU424" i="2"/>
  <c r="W424" i="2"/>
  <c r="AF438" i="2"/>
  <c r="O49" i="2" s="1"/>
  <c r="DR424" i="2"/>
  <c r="DM424" i="2"/>
  <c r="DQ424" i="2"/>
  <c r="CM423" i="2"/>
  <c r="CM424" i="2" s="1"/>
  <c r="AI423" i="2"/>
  <c r="AI424" i="2" s="1"/>
  <c r="Y438" i="2"/>
  <c r="H49" i="2" s="1"/>
  <c r="H51" i="1" s="1"/>
  <c r="H71" i="1" s="1"/>
  <c r="AA361" i="2"/>
  <c r="AA362" i="2" s="1"/>
  <c r="AD438" i="2"/>
  <c r="AD454" i="2" s="1"/>
  <c r="AF453" i="2"/>
  <c r="DI423" i="2"/>
  <c r="DI424" i="2" s="1"/>
  <c r="AA438" i="2"/>
  <c r="J49" i="2" s="1"/>
  <c r="J51" i="1" s="1"/>
  <c r="AG437" i="2"/>
  <c r="Q437" i="2" s="1"/>
  <c r="P437" i="2" s="1"/>
  <c r="AF361" i="2"/>
  <c r="AF362" i="2" s="1"/>
  <c r="AB424" i="2"/>
  <c r="AC438" i="2"/>
  <c r="L49" i="2" s="1"/>
  <c r="L51" i="1" s="1"/>
  <c r="L71" i="1" s="1"/>
  <c r="AZ424" i="2"/>
  <c r="DF423" i="2"/>
  <c r="DF424" i="2" s="1"/>
  <c r="W438" i="2"/>
  <c r="F49" i="2" s="1"/>
  <c r="F51" i="1" s="1"/>
  <c r="AO423" i="2"/>
  <c r="AO424" i="2" s="1"/>
  <c r="BB424" i="2"/>
  <c r="AQ424" i="2"/>
  <c r="V438" i="2"/>
  <c r="E49" i="2" s="1"/>
  <c r="E51" i="1" s="1"/>
  <c r="DK423" i="2"/>
  <c r="DK424" i="2" s="1"/>
  <c r="T438" i="2"/>
  <c r="T454" i="2" s="1"/>
  <c r="V361" i="2"/>
  <c r="V362" i="2" s="1"/>
  <c r="CS423" i="2"/>
  <c r="CS424" i="2" s="1"/>
  <c r="CJ424" i="2"/>
  <c r="BX423" i="2"/>
  <c r="BX424" i="2" s="1"/>
  <c r="CX423" i="2"/>
  <c r="CX424" i="2" s="1"/>
  <c r="W361" i="2"/>
  <c r="F34" i="2" s="1"/>
  <c r="F32" i="1" s="1"/>
  <c r="DB423" i="2"/>
  <c r="DB424" i="2" s="1"/>
  <c r="AF423" i="2"/>
  <c r="AF424" i="2" s="1"/>
  <c r="Z453" i="2"/>
  <c r="AK424" i="2"/>
  <c r="I70" i="1"/>
  <c r="CT424" i="2"/>
  <c r="AB453" i="2"/>
  <c r="AL423" i="2"/>
  <c r="AL424" i="2" s="1"/>
  <c r="AJ423" i="2"/>
  <c r="AJ424" i="2" s="1"/>
  <c r="BQ423" i="2"/>
  <c r="BQ424" i="2" s="1"/>
  <c r="BT423" i="2"/>
  <c r="BT424" i="2" s="1"/>
  <c r="X438" i="2"/>
  <c r="G49" i="2" s="1"/>
  <c r="G51" i="1" s="1"/>
  <c r="BG423" i="2"/>
  <c r="BG424" i="2" s="1"/>
  <c r="Y361" i="2"/>
  <c r="H34" i="2" s="1"/>
  <c r="H32" i="1" s="1"/>
  <c r="BW423" i="2"/>
  <c r="BW424" i="2" s="1"/>
  <c r="BP424" i="2"/>
  <c r="CE424" i="2"/>
  <c r="AD423" i="2"/>
  <c r="AD424" i="2" s="1"/>
  <c r="Z454" i="2"/>
  <c r="AE361" i="2"/>
  <c r="N34" i="2" s="1"/>
  <c r="N32" i="1" s="1"/>
  <c r="CB423" i="2"/>
  <c r="CB424" i="2" s="1"/>
  <c r="BS423" i="2"/>
  <c r="BS424" i="2" s="1"/>
  <c r="I71" i="1"/>
  <c r="AS423" i="2"/>
  <c r="AS424" i="2" s="1"/>
  <c r="DL423" i="2"/>
  <c r="DL424" i="2" s="1"/>
  <c r="L70" i="1"/>
  <c r="BC423" i="2"/>
  <c r="BC424" i="2" s="1"/>
  <c r="Z361" i="2"/>
  <c r="I34" i="2" s="1"/>
  <c r="I32" i="1" s="1"/>
  <c r="J33" i="2"/>
  <c r="J31" i="1" s="1"/>
  <c r="BO423" i="2"/>
  <c r="BO424" i="2" s="1"/>
  <c r="CW423" i="2"/>
  <c r="CW424" i="2" s="1"/>
  <c r="AC453" i="2"/>
  <c r="DC423" i="2"/>
  <c r="DC424" i="2" s="1"/>
  <c r="D34" i="2"/>
  <c r="D32" i="1" s="1"/>
  <c r="U362" i="2"/>
  <c r="O33" i="2"/>
  <c r="O31" i="1" s="1"/>
  <c r="G33" i="2"/>
  <c r="G31" i="1" s="1"/>
  <c r="DE392" i="2"/>
  <c r="CP407" i="2"/>
  <c r="CP422" i="2" s="1"/>
  <c r="C50" i="1"/>
  <c r="P50" i="1" s="1"/>
  <c r="R50" i="1" s="1"/>
  <c r="P48" i="2"/>
  <c r="CP393" i="2"/>
  <c r="CA408" i="2"/>
  <c r="CA423" i="2" s="1"/>
  <c r="K33" i="2"/>
  <c r="K31" i="1" s="1"/>
  <c r="AD361" i="2"/>
  <c r="AG360" i="2"/>
  <c r="Q360" i="2" s="1"/>
  <c r="P360" i="2" s="1"/>
  <c r="C33" i="2"/>
  <c r="M97" i="1"/>
  <c r="R99" i="1"/>
  <c r="O97" i="1" s="1"/>
  <c r="DT405" i="2"/>
  <c r="DT420" i="2" s="1"/>
  <c r="EI390" i="2"/>
  <c r="EI405" i="2" s="1"/>
  <c r="EI420" i="2" s="1"/>
  <c r="BD423" i="2"/>
  <c r="BD424" i="2" s="1"/>
  <c r="G34" i="2"/>
  <c r="G32" i="1" s="1"/>
  <c r="X362" i="2"/>
  <c r="AB439" i="2"/>
  <c r="AB455" i="2" s="1"/>
  <c r="P359" i="2"/>
  <c r="O349" i="2"/>
  <c r="O350" i="2" s="1"/>
  <c r="C69" i="1"/>
  <c r="P69" i="1" s="1"/>
  <c r="R69" i="1" s="1"/>
  <c r="P32" i="2"/>
  <c r="R32" i="2" s="1"/>
  <c r="F33" i="2"/>
  <c r="F31" i="1" s="1"/>
  <c r="AE424" i="2"/>
  <c r="E33" i="2"/>
  <c r="E31" i="1" s="1"/>
  <c r="M77" i="1"/>
  <c r="R79" i="1"/>
  <c r="O77" i="1" s="1"/>
  <c r="DT391" i="2"/>
  <c r="DE406" i="2"/>
  <c r="DE421" i="2" s="1"/>
  <c r="R29" i="1"/>
  <c r="P30" i="1"/>
  <c r="R30" i="1" s="1"/>
  <c r="O34" i="2"/>
  <c r="O32" i="1" s="1"/>
  <c r="R48" i="1"/>
  <c r="CQ423" i="2"/>
  <c r="CQ424" i="2" s="1"/>
  <c r="AO36" i="1"/>
  <c r="AT38" i="1"/>
  <c r="AQ36" i="1" s="1"/>
  <c r="X424" i="2"/>
  <c r="K70" i="1"/>
  <c r="AW423" i="2"/>
  <c r="BL408" i="2"/>
  <c r="BL423" i="2" s="1"/>
  <c r="K34" i="2"/>
  <c r="K32" i="1" s="1"/>
  <c r="AB362" i="2"/>
  <c r="T361" i="2"/>
  <c r="AO56" i="1"/>
  <c r="AT58" i="1"/>
  <c r="AQ56" i="1" s="1"/>
  <c r="L34" i="2" l="1"/>
  <c r="L32" i="1" s="1"/>
  <c r="Y454" i="2"/>
  <c r="J34" i="2"/>
  <c r="J32" i="1" s="1"/>
  <c r="J33" i="1" s="1"/>
  <c r="AE454" i="2"/>
  <c r="X439" i="2"/>
  <c r="X455" i="2" s="1"/>
  <c r="M49" i="2"/>
  <c r="M51" i="1" s="1"/>
  <c r="M71" i="1" s="1"/>
  <c r="AB454" i="2"/>
  <c r="AB456" i="2" s="1"/>
  <c r="AF454" i="2"/>
  <c r="AC439" i="2"/>
  <c r="AC455" i="2" s="1"/>
  <c r="E34" i="2"/>
  <c r="E32" i="1" s="1"/>
  <c r="E33" i="1" s="1"/>
  <c r="O427" i="2"/>
  <c r="O428" i="2" s="1"/>
  <c r="O429" i="2" s="1"/>
  <c r="N435" i="2" s="1"/>
  <c r="Q9" i="2" s="1"/>
  <c r="U439" i="2"/>
  <c r="U440" i="2" s="1"/>
  <c r="K71" i="1"/>
  <c r="AE439" i="2"/>
  <c r="AE440" i="2" s="1"/>
  <c r="W454" i="2"/>
  <c r="V439" i="2"/>
  <c r="E50" i="2" s="1"/>
  <c r="E52" i="1" s="1"/>
  <c r="E53" i="1" s="1"/>
  <c r="F71" i="1"/>
  <c r="Y362" i="2"/>
  <c r="C49" i="2"/>
  <c r="C51" i="1" s="1"/>
  <c r="Z362" i="2"/>
  <c r="W362" i="2"/>
  <c r="AC454" i="2"/>
  <c r="W439" i="2"/>
  <c r="F50" i="2" s="1"/>
  <c r="F52" i="1" s="1"/>
  <c r="F53" i="1" s="1"/>
  <c r="AA454" i="2"/>
  <c r="G71" i="1"/>
  <c r="J71" i="1"/>
  <c r="X454" i="2"/>
  <c r="AA439" i="2"/>
  <c r="AA455" i="2" s="1"/>
  <c r="AG438" i="2"/>
  <c r="Q438" i="2" s="1"/>
  <c r="P438" i="2" s="1"/>
  <c r="E71" i="1"/>
  <c r="V454" i="2"/>
  <c r="AD439" i="2"/>
  <c r="AD455" i="2" s="1"/>
  <c r="AD456" i="2" s="1"/>
  <c r="AG453" i="2"/>
  <c r="C70" i="1"/>
  <c r="P70" i="1" s="1"/>
  <c r="R70" i="1" s="1"/>
  <c r="AF439" i="2"/>
  <c r="AF455" i="2" s="1"/>
  <c r="Y439" i="2"/>
  <c r="Y440" i="2" s="1"/>
  <c r="AE362" i="2"/>
  <c r="M98" i="1"/>
  <c r="O98" i="1"/>
  <c r="L33" i="1"/>
  <c r="K33" i="1"/>
  <c r="O33" i="1"/>
  <c r="DT406" i="2"/>
  <c r="DT421" i="2" s="1"/>
  <c r="EI391" i="2"/>
  <c r="EI406" i="2" s="1"/>
  <c r="EI421" i="2" s="1"/>
  <c r="K50" i="2"/>
  <c r="K52" i="1" s="1"/>
  <c r="K53" i="1" s="1"/>
  <c r="AB440" i="2"/>
  <c r="M34" i="2"/>
  <c r="M32" i="1" s="1"/>
  <c r="AD362" i="2"/>
  <c r="AC440" i="2"/>
  <c r="M78" i="1"/>
  <c r="O78" i="1"/>
  <c r="DT392" i="2"/>
  <c r="DE407" i="2"/>
  <c r="DE422" i="2" s="1"/>
  <c r="I33" i="1"/>
  <c r="D33" i="1"/>
  <c r="AO37" i="1"/>
  <c r="AQ37" i="1"/>
  <c r="T439" i="2"/>
  <c r="T455" i="2" s="1"/>
  <c r="G33" i="1"/>
  <c r="F33" i="1"/>
  <c r="DE393" i="2"/>
  <c r="CP408" i="2"/>
  <c r="CP423" i="2" s="1"/>
  <c r="AO57" i="1"/>
  <c r="AQ57" i="1"/>
  <c r="C34" i="2"/>
  <c r="AG361" i="2"/>
  <c r="Q361" i="2" s="1"/>
  <c r="P361" i="2" s="1"/>
  <c r="T362" i="2"/>
  <c r="C31" i="1"/>
  <c r="P33" i="2"/>
  <c r="R33" i="2" s="1"/>
  <c r="Z439" i="2"/>
  <c r="O351" i="2"/>
  <c r="N355" i="2" s="1"/>
  <c r="M7" i="2" s="1"/>
  <c r="N33" i="1"/>
  <c r="H33" i="1"/>
  <c r="X440" i="2" l="1"/>
  <c r="G50" i="2"/>
  <c r="G52" i="1" s="1"/>
  <c r="G53" i="1" s="1"/>
  <c r="V440" i="2"/>
  <c r="W455" i="2"/>
  <c r="W456" i="2" s="1"/>
  <c r="X456" i="2"/>
  <c r="P51" i="1"/>
  <c r="R51" i="1" s="1"/>
  <c r="L50" i="2"/>
  <c r="L52" i="1" s="1"/>
  <c r="L53" i="1" s="1"/>
  <c r="W440" i="2"/>
  <c r="V455" i="2"/>
  <c r="V456" i="2" s="1"/>
  <c r="N358" i="2"/>
  <c r="M10" i="2" s="1"/>
  <c r="AC456" i="2"/>
  <c r="P49" i="2"/>
  <c r="AF456" i="2"/>
  <c r="D50" i="2"/>
  <c r="D52" i="1" s="1"/>
  <c r="D53" i="1" s="1"/>
  <c r="Y455" i="2"/>
  <c r="Y456" i="2" s="1"/>
  <c r="U455" i="2"/>
  <c r="U456" i="2" s="1"/>
  <c r="AE455" i="2"/>
  <c r="AE456" i="2" s="1"/>
  <c r="N50" i="2"/>
  <c r="N52" i="1" s="1"/>
  <c r="N53" i="1" s="1"/>
  <c r="M50" i="2"/>
  <c r="M52" i="1" s="1"/>
  <c r="M53" i="1" s="1"/>
  <c r="AD440" i="2"/>
  <c r="AA456" i="2"/>
  <c r="AG454" i="2"/>
  <c r="AA440" i="2"/>
  <c r="H50" i="2"/>
  <c r="H52" i="1" s="1"/>
  <c r="H53" i="1" s="1"/>
  <c r="J50" i="2"/>
  <c r="J52" i="1" s="1"/>
  <c r="J53" i="1" s="1"/>
  <c r="N433" i="2"/>
  <c r="Q7" i="2" s="1"/>
  <c r="N353" i="2"/>
  <c r="M5" i="2" s="1"/>
  <c r="N354" i="2"/>
  <c r="M6" i="2" s="1"/>
  <c r="AF440" i="2"/>
  <c r="N357" i="2"/>
  <c r="M9" i="2" s="1"/>
  <c r="O50" i="2"/>
  <c r="O52" i="1" s="1"/>
  <c r="O53" i="1" s="1"/>
  <c r="F72" i="1"/>
  <c r="F73" i="1" s="1"/>
  <c r="N437" i="2"/>
  <c r="Q11" i="2" s="1"/>
  <c r="C32" i="1"/>
  <c r="P34" i="2"/>
  <c r="K72" i="1"/>
  <c r="K73" i="1" s="1"/>
  <c r="DT407" i="2"/>
  <c r="DT422" i="2" s="1"/>
  <c r="EI392" i="2"/>
  <c r="EI407" i="2" s="1"/>
  <c r="EI422" i="2" s="1"/>
  <c r="N434" i="2"/>
  <c r="Q8" i="2" s="1"/>
  <c r="E72" i="1"/>
  <c r="E73" i="1" s="1"/>
  <c r="I50" i="2"/>
  <c r="I52" i="1" s="1"/>
  <c r="Z440" i="2"/>
  <c r="Z455" i="2"/>
  <c r="Z456" i="2" s="1"/>
  <c r="T456" i="2"/>
  <c r="G72" i="1"/>
  <c r="G73" i="1" s="1"/>
  <c r="N356" i="2"/>
  <c r="M8" i="2" s="1"/>
  <c r="C71" i="1"/>
  <c r="P71" i="1" s="1"/>
  <c r="R71" i="1" s="1"/>
  <c r="P31" i="1"/>
  <c r="R31" i="1" s="1"/>
  <c r="N432" i="2"/>
  <c r="Q6" i="2" s="1"/>
  <c r="AG439" i="2"/>
  <c r="Q439" i="2" s="1"/>
  <c r="P439" i="2" s="1"/>
  <c r="C50" i="2"/>
  <c r="T440" i="2"/>
  <c r="M33" i="1"/>
  <c r="N359" i="2"/>
  <c r="M11" i="2" s="1"/>
  <c r="DT393" i="2"/>
  <c r="DE408" i="2"/>
  <c r="DE423" i="2" s="1"/>
  <c r="N436" i="2"/>
  <c r="Q10" i="2" s="1"/>
  <c r="N431" i="2"/>
  <c r="Q5" i="2" s="1"/>
  <c r="AG362" i="2"/>
  <c r="L72" i="1" l="1"/>
  <c r="L73" i="1" s="1"/>
  <c r="O72" i="1"/>
  <c r="O73" i="1" s="1"/>
  <c r="N72" i="1"/>
  <c r="N73" i="1" s="1"/>
  <c r="D72" i="1"/>
  <c r="D73" i="1" s="1"/>
  <c r="M72" i="1"/>
  <c r="M73" i="1" s="1"/>
  <c r="H72" i="1"/>
  <c r="H73" i="1" s="1"/>
  <c r="J72" i="1"/>
  <c r="J73" i="1" s="1"/>
  <c r="M12" i="2"/>
  <c r="AG440" i="2"/>
  <c r="AG455" i="2"/>
  <c r="AG456" i="2" s="1"/>
  <c r="EI393" i="2"/>
  <c r="EI408" i="2" s="1"/>
  <c r="EI423" i="2" s="1"/>
  <c r="DT408" i="2"/>
  <c r="DT423" i="2" s="1"/>
  <c r="I53" i="1"/>
  <c r="I72" i="1"/>
  <c r="I73" i="1" s="1"/>
  <c r="R34" i="2"/>
  <c r="P35" i="2"/>
  <c r="C52" i="1"/>
  <c r="P50" i="2"/>
  <c r="P51" i="2" s="1"/>
  <c r="Q12" i="2"/>
  <c r="P32" i="1"/>
  <c r="C33" i="1"/>
  <c r="N10" i="2" l="1"/>
  <c r="O6" i="2"/>
  <c r="P9" i="2"/>
  <c r="P11" i="2"/>
  <c r="N5" i="2"/>
  <c r="P10" i="2"/>
  <c r="P6" i="2"/>
  <c r="P5" i="2"/>
  <c r="N9" i="2"/>
  <c r="O10" i="2"/>
  <c r="P8" i="2"/>
  <c r="N6" i="2"/>
  <c r="P7" i="2"/>
  <c r="O11" i="2"/>
  <c r="O7" i="2"/>
  <c r="N8" i="2"/>
  <c r="N11" i="2"/>
  <c r="O8" i="2"/>
  <c r="O5" i="2"/>
  <c r="N7" i="2"/>
  <c r="O9" i="2"/>
  <c r="P52" i="1"/>
  <c r="C53" i="1"/>
  <c r="C72" i="1"/>
  <c r="J10" i="2"/>
  <c r="K10" i="2"/>
  <c r="J6" i="2"/>
  <c r="K11" i="2"/>
  <c r="K9" i="2"/>
  <c r="J7" i="2"/>
  <c r="K7" i="2"/>
  <c r="J11" i="2"/>
  <c r="L5" i="2"/>
  <c r="L8" i="2"/>
  <c r="L11" i="2"/>
  <c r="J9" i="2"/>
  <c r="K8" i="2"/>
  <c r="R19" i="2"/>
  <c r="R20" i="2" s="1"/>
  <c r="K6" i="2"/>
  <c r="J5" i="2"/>
  <c r="J8" i="2"/>
  <c r="L10" i="2"/>
  <c r="L7" i="2"/>
  <c r="L6" i="2"/>
  <c r="K5" i="2"/>
  <c r="L9" i="2"/>
  <c r="N36" i="2"/>
  <c r="R36" i="2" s="1"/>
  <c r="R32" i="1"/>
  <c r="P33" i="1"/>
  <c r="P72" i="1" l="1"/>
  <c r="C73" i="1"/>
  <c r="R52" i="1"/>
  <c r="P53" i="1"/>
  <c r="R37" i="1" s="1"/>
  <c r="R17" i="1"/>
  <c r="M34" i="1"/>
  <c r="O34" i="1"/>
  <c r="M36" i="1" l="1"/>
  <c r="R38" i="1"/>
  <c r="O36" i="1" s="1"/>
  <c r="R18" i="1"/>
  <c r="O16" i="1" s="1"/>
  <c r="M16" i="1"/>
  <c r="CO332" i="2"/>
  <c r="X15" i="1" s="1"/>
  <c r="R72" i="1"/>
  <c r="P73" i="1"/>
  <c r="R57" i="1" s="1"/>
  <c r="O17" i="1" l="1"/>
  <c r="M17" i="1"/>
  <c r="DD332" i="2"/>
  <c r="X16" i="1" s="1"/>
  <c r="AG62" i="2"/>
  <c r="R58" i="1"/>
  <c r="O56" i="1" s="1"/>
  <c r="M56" i="1"/>
  <c r="AG47" i="2"/>
  <c r="AG32" i="2"/>
  <c r="BK332" i="2"/>
  <c r="X13" i="1" s="1"/>
  <c r="AG17" i="2"/>
  <c r="AV332" i="2"/>
  <c r="X12" i="1" s="1"/>
  <c r="AG77" i="2"/>
  <c r="AG332" i="2"/>
  <c r="X11" i="1" s="1"/>
  <c r="AG348" i="2"/>
  <c r="DS332" i="2"/>
  <c r="X17" i="1" s="1"/>
  <c r="BZ332" i="2"/>
  <c r="X14" i="1" s="1"/>
  <c r="O37" i="1"/>
  <c r="M37" i="1"/>
  <c r="O57" i="1" l="1"/>
  <c r="M57" i="1"/>
  <c r="X18" i="1"/>
  <c r="Y15" i="1" l="1"/>
  <c r="Y11" i="1"/>
  <c r="Y14" i="1"/>
  <c r="Y12" i="1"/>
  <c r="Y16" i="1"/>
  <c r="Y13" i="1"/>
  <c r="Y17" i="1"/>
  <c r="Y18" i="1" l="1"/>
</calcChain>
</file>

<file path=xl/sharedStrings.xml><?xml version="1.0" encoding="utf-8"?>
<sst xmlns="http://schemas.openxmlformats.org/spreadsheetml/2006/main" count="1522" uniqueCount="505">
  <si>
    <t>output in blue</t>
  </si>
  <si>
    <t>input in red</t>
  </si>
  <si>
    <t>stsai@stanford.edu, tmassard@stanford.edu</t>
  </si>
  <si>
    <t>IM7/8552</t>
  </si>
  <si>
    <t>AS4/H3501</t>
  </si>
  <si>
    <t>Load set</t>
  </si>
  <si>
    <t>LINE</t>
  </si>
  <si>
    <t>Doube-double family</t>
  </si>
  <si>
    <t>COLUMN</t>
  </si>
  <si>
    <t>R/smooth</t>
  </si>
  <si>
    <t>max</t>
  </si>
  <si>
    <t>In column</t>
  </si>
  <si>
    <t>Hard</t>
  </si>
  <si>
    <t>Q-iso</t>
  </si>
  <si>
    <t>Soft</t>
  </si>
  <si>
    <t>QI/Best</t>
  </si>
  <si>
    <t>Wt/Al</t>
  </si>
  <si>
    <t>R/notched</t>
  </si>
  <si>
    <t>Trace</t>
  </si>
  <si>
    <t>X</t>
  </si>
  <si>
    <t>X'</t>
  </si>
  <si>
    <t>Ex</t>
  </si>
  <si>
    <t>e/x</t>
  </si>
  <si>
    <t>e/x'</t>
  </si>
  <si>
    <t>U1*</t>
  </si>
  <si>
    <t>U2*</t>
  </si>
  <si>
    <t>U3*</t>
  </si>
  <si>
    <t>U4*</t>
  </si>
  <si>
    <t>U5*</t>
  </si>
  <si>
    <t>Zoom</t>
  </si>
  <si>
    <t>Init Phi</t>
  </si>
  <si>
    <t>del Phi</t>
  </si>
  <si>
    <t>Init Psi</t>
  </si>
  <si>
    <t>del Psi</t>
  </si>
  <si>
    <t>U1</t>
  </si>
  <si>
    <t>U2</t>
  </si>
  <si>
    <t>U3</t>
  </si>
  <si>
    <t>U4</t>
  </si>
  <si>
    <t>U5</t>
  </si>
  <si>
    <t>del phi</t>
  </si>
  <si>
    <t>del chi</t>
  </si>
  <si>
    <t>A11*</t>
  </si>
  <si>
    <t>Material selection in sheet 1</t>
  </si>
  <si>
    <t xml:space="preserve">            x R/notched, MPa</t>
  </si>
  <si>
    <t>sig1</t>
  </si>
  <si>
    <t>sig2</t>
  </si>
  <si>
    <t>sig6</t>
  </si>
  <si>
    <t>Knock-down</t>
  </si>
  <si>
    <t>A11</t>
  </si>
  <si>
    <t>A66</t>
  </si>
  <si>
    <t>A22</t>
  </si>
  <si>
    <t>Critical load --&gt;</t>
  </si>
  <si>
    <t>A66*</t>
  </si>
  <si>
    <t>A22*</t>
  </si>
  <si>
    <t>›</t>
  </si>
  <si>
    <t>Trace*</t>
  </si>
  <si>
    <t>A66* - A12*</t>
  </si>
  <si>
    <t>A12*</t>
  </si>
  <si>
    <t>nu/21</t>
  </si>
  <si>
    <t>Column1</t>
  </si>
  <si>
    <t>k</t>
  </si>
  <si>
    <t>R</t>
  </si>
  <si>
    <t>n</t>
  </si>
  <si>
    <t>SCF</t>
  </si>
  <si>
    <t>OHT/SCF</t>
  </si>
  <si>
    <t>OHC/SCF</t>
  </si>
  <si>
    <t>not used</t>
  </si>
  <si>
    <t>E1</t>
  </si>
  <si>
    <t>E2</t>
  </si>
  <si>
    <t>Load 1  smooth</t>
  </si>
  <si>
    <t>Load 2 smooth</t>
  </si>
  <si>
    <t>Load 3 smooth</t>
  </si>
  <si>
    <t>Load 4 smooth</t>
  </si>
  <si>
    <t>Load 5 smooth</t>
  </si>
  <si>
    <t>Load 6 smooth</t>
  </si>
  <si>
    <t>Load 7 smooth</t>
  </si>
  <si>
    <t>Uniaixal tensile smooth</t>
  </si>
  <si>
    <t>Uniaxial compression smooth</t>
  </si>
  <si>
    <t>1000eps1</t>
  </si>
  <si>
    <t>with hole</t>
  </si>
  <si>
    <t>Smooth</t>
  </si>
  <si>
    <t>±Phi</t>
  </si>
  <si>
    <t>±Psi</t>
  </si>
  <si>
    <t>Path 1</t>
  </si>
  <si>
    <t>Path 2</t>
  </si>
  <si>
    <t>QED</t>
  </si>
  <si>
    <t>Path 3</t>
  </si>
  <si>
    <t>1000eps2</t>
  </si>
  <si>
    <t>Tay</t>
  </si>
  <si>
    <t>1000epx6</t>
  </si>
  <si>
    <t>1000p</t>
  </si>
  <si>
    <t>1000q</t>
  </si>
  <si>
    <t>1000Radius</t>
  </si>
  <si>
    <t>Principal I</t>
  </si>
  <si>
    <t>1000epsI</t>
  </si>
  <si>
    <t>Principal II</t>
  </si>
  <si>
    <t>1000epsII</t>
  </si>
  <si>
    <t>R unit cir</t>
  </si>
  <si>
    <t>Smooth Multi load</t>
  </si>
  <si>
    <t>MAX locator</t>
  </si>
  <si>
    <t>Max</t>
  </si>
  <si>
    <t>Value</t>
  </si>
  <si>
    <t>COLMN</t>
  </si>
  <si>
    <t>Rsmooth for load1</t>
  </si>
  <si>
    <t>Rsmooth for load2</t>
  </si>
  <si>
    <t>Rsmooth for load3</t>
  </si>
  <si>
    <t>Rsmooth for load4</t>
  </si>
  <si>
    <t>Rsmooth for load5</t>
  </si>
  <si>
    <t>Rsmooth for load6</t>
  </si>
  <si>
    <t>Rsmooth for load7</t>
  </si>
  <si>
    <t>Lekhnitskii</t>
  </si>
  <si>
    <t>Load 1 notched</t>
  </si>
  <si>
    <t>Load 2 nothced</t>
  </si>
  <si>
    <t>Load 3 notched</t>
  </si>
  <si>
    <t>Load 4 notched</t>
  </si>
  <si>
    <t>Load 5 notched</t>
  </si>
  <si>
    <t>Load 6 notched</t>
  </si>
  <si>
    <t>Load 7 notched</t>
  </si>
  <si>
    <t>Delta</t>
  </si>
  <si>
    <t>Deg'd trace</t>
  </si>
  <si>
    <t>%[±45]</t>
  </si>
  <si>
    <t>A11/d</t>
  </si>
  <si>
    <t>A22/d</t>
  </si>
  <si>
    <t>A66/d</t>
  </si>
  <si>
    <t>Degraded</t>
  </si>
  <si>
    <t>A11*deg</t>
  </si>
  <si>
    <t>Mat#</t>
  </si>
  <si>
    <t>x R/notched, MPa</t>
  </si>
  <si>
    <t>R/smo</t>
  </si>
  <si>
    <t>R/not</t>
  </si>
  <si>
    <t>Load selection in sheet 1 --&gt;</t>
  </si>
  <si>
    <t>Intact</t>
  </si>
  <si>
    <t>±45</t>
  </si>
  <si>
    <t>These universal [A] components are based on degraded plies</t>
  </si>
  <si>
    <r>
      <t>We use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FF0000"/>
        <rFont val="Calibri (Body)"/>
      </rPr>
      <t>0.001</t>
    </r>
    <r>
      <rPr>
        <sz val="12"/>
        <color theme="1"/>
        <rFont val="Calibri"/>
        <family val="2"/>
        <scheme val="minor"/>
      </rPr>
      <t xml:space="preserve"> in place of zero to avoid singular values.</t>
    </r>
  </si>
  <si>
    <t>A66* deg</t>
  </si>
  <si>
    <t>Legacy quad family</t>
  </si>
  <si>
    <t>%[0]</t>
  </si>
  <si>
    <t>A22*deg</t>
  </si>
  <si>
    <t>Trace DEGRADED</t>
  </si>
  <si>
    <t>Trace*deg</t>
  </si>
  <si>
    <t>Highest R/lowest wt</t>
  </si>
  <si>
    <t>20%{[0]</t>
  </si>
  <si>
    <t>for each load in load set</t>
  </si>
  <si>
    <t>Degraded A12*</t>
  </si>
  <si>
    <t>min</t>
  </si>
  <si>
    <t>Lowest R/highest wt to take all loads for a given lam</t>
  </si>
  <si>
    <t>Highest R/lowest wt for one load in set</t>
  </si>
  <si>
    <t>Lowest R/highest wt to take all load for a given lam</t>
  </si>
  <si>
    <t>Degraded nu/21</t>
  </si>
  <si>
    <t>Main Poisson</t>
  </si>
  <si>
    <t>ratio (U4/U1)</t>
  </si>
  <si>
    <t>MAX value</t>
  </si>
  <si>
    <t>Max/line</t>
  </si>
  <si>
    <t>ZOOM: DD</t>
  </si>
  <si>
    <t>%{±45]</t>
  </si>
  <si>
    <t>For strength prediction use the degraded U's</t>
  </si>
  <si>
    <t>X',MPa</t>
  </si>
  <si>
    <t>[±F]</t>
  </si>
  <si>
    <t>Steve Tsai, Thierry Massard, and Pranav Shah</t>
  </si>
  <si>
    <t>Material selection: pull-down</t>
  </si>
  <si>
    <t>Quad</t>
  </si>
  <si>
    <t>Fract [±45]</t>
  </si>
  <si>
    <t>Frat [0]</t>
  </si>
  <si>
    <t>No ZOOM: quad fraction</t>
  </si>
  <si>
    <t>12 Tri-ax</t>
  </si>
  <si>
    <t>18  quad</t>
  </si>
  <si>
    <t xml:space="preserve"> 1 bi-ax</t>
  </si>
  <si>
    <t>fraction</t>
  </si>
  <si>
    <t>Low</t>
  </si>
  <si>
    <t>High</t>
  </si>
  <si>
    <t>7/10</t>
  </si>
  <si>
    <t>3/10</t>
  </si>
  <si>
    <t>Missing sub-lam: interpolate</t>
  </si>
  <si>
    <t>2/10</t>
  </si>
  <si>
    <t>4/10</t>
  </si>
  <si>
    <t>6/10</t>
  </si>
  <si>
    <t>8/10</t>
  </si>
  <si>
    <t>2/8</t>
  </si>
  <si>
    <t>2/6</t>
  </si>
  <si>
    <t>4/8</t>
  </si>
  <si>
    <t>6/8</t>
  </si>
  <si>
    <t>2/7</t>
  </si>
  <si>
    <t>3/7</t>
  </si>
  <si>
    <t>4/7</t>
  </si>
  <si>
    <t>5/7</t>
  </si>
  <si>
    <t>4/6</t>
  </si>
  <si>
    <t>Lam</t>
  </si>
  <si>
    <t>#</t>
  </si>
  <si>
    <t>Line</t>
  </si>
  <si>
    <t>Min</t>
  </si>
  <si>
    <t>±F</t>
  </si>
  <si>
    <t>±Y</t>
  </si>
  <si>
    <t>Material #</t>
  </si>
  <si>
    <t>Ex,GPa</t>
  </si>
  <si>
    <t>Ey,GPa</t>
  </si>
  <si>
    <t>nu/xy</t>
  </si>
  <si>
    <t>Es,GPa</t>
  </si>
  <si>
    <t>Em,GPa</t>
  </si>
  <si>
    <t>T/cure</t>
  </si>
  <si>
    <t>T/glass</t>
  </si>
  <si>
    <t>NAME[Eng]</t>
  </si>
  <si>
    <t>Ex,msi</t>
  </si>
  <si>
    <t>Ey,msi</t>
  </si>
  <si>
    <t>Es,msi</t>
  </si>
  <si>
    <t>Em,msi</t>
  </si>
  <si>
    <t>Menu Materials</t>
  </si>
  <si>
    <t>X,MPa</t>
  </si>
  <si>
    <t>Y,MPa</t>
  </si>
  <si>
    <t>Y',MPa</t>
  </si>
  <si>
    <t>S,MPa</t>
  </si>
  <si>
    <t>gamma/m</t>
  </si>
  <si>
    <t>T/opr</t>
  </si>
  <si>
    <t>c,moist</t>
  </si>
  <si>
    <t>X,ksi</t>
  </si>
  <si>
    <t>X',ksi</t>
  </si>
  <si>
    <t>Y,ksi</t>
  </si>
  <si>
    <t>Y',ksi</t>
  </si>
  <si>
    <t>S,ksi</t>
  </si>
  <si>
    <t>Material1</t>
  </si>
  <si>
    <t>Fxy*</t>
  </si>
  <si>
    <t>ho,E-6m</t>
  </si>
  <si>
    <t>Vf</t>
  </si>
  <si>
    <t>gamma/ply</t>
  </si>
  <si>
    <t>eta/y</t>
  </si>
  <si>
    <t>^a,Em</t>
  </si>
  <si>
    <t>^b,eta</t>
  </si>
  <si>
    <t>^c,Xm</t>
  </si>
  <si>
    <t>e'/x</t>
  </si>
  <si>
    <t>ho,E-6inch</t>
  </si>
  <si>
    <t>alph/x,E-6</t>
  </si>
  <si>
    <t>alph/y,E-6</t>
  </si>
  <si>
    <t>beta/x</t>
  </si>
  <si>
    <t>beta/y</t>
  </si>
  <si>
    <t>eta/s</t>
  </si>
  <si>
    <t>^f,Ef</t>
  </si>
  <si>
    <t>^h,Xf</t>
  </si>
  <si>
    <t>g,T shift</t>
  </si>
  <si>
    <t>e/y</t>
  </si>
  <si>
    <t>Em*</t>
  </si>
  <si>
    <t>Ef*</t>
  </si>
  <si>
    <t>Ex*</t>
  </si>
  <si>
    <t>Ey*</t>
  </si>
  <si>
    <t>^n, X'*</t>
  </si>
  <si>
    <t>nu/yz</t>
  </si>
  <si>
    <t>e'/y</t>
  </si>
  <si>
    <t>MAT[SI]</t>
  </si>
  <si>
    <t>Mat[Eng]</t>
  </si>
  <si>
    <t>AS4/H3501[Eng]</t>
  </si>
  <si>
    <t>AS4/PEEK</t>
  </si>
  <si>
    <t>AS4/PEEK[Eng]</t>
  </si>
  <si>
    <t>B4/N55</t>
  </si>
  <si>
    <t>B4/N55[Eng]</t>
  </si>
  <si>
    <t xml:space="preserve">IM6/ep </t>
  </si>
  <si>
    <t>IM6/epoxy[Eng]</t>
  </si>
  <si>
    <t xml:space="preserve">Kevlar/ep </t>
  </si>
  <si>
    <t>Kevlar/epoxy[Eng]</t>
  </si>
  <si>
    <t xml:space="preserve">Scotch </t>
  </si>
  <si>
    <t>Scotch[Eng]</t>
  </si>
  <si>
    <t>SI</t>
  </si>
  <si>
    <t>Eng</t>
  </si>
  <si>
    <t xml:space="preserve">T3/F93 </t>
  </si>
  <si>
    <t>T3/F93[Eng]</t>
  </si>
  <si>
    <t>Mat1</t>
  </si>
  <si>
    <t>Mat2</t>
  </si>
  <si>
    <t>Mat3</t>
  </si>
  <si>
    <t>Mat4</t>
  </si>
  <si>
    <t>Mat5</t>
  </si>
  <si>
    <t>Mat6</t>
  </si>
  <si>
    <t>Mat7</t>
  </si>
  <si>
    <t>Mat8</t>
  </si>
  <si>
    <t>if SI units</t>
  </si>
  <si>
    <t xml:space="preserve">T3/N52 </t>
  </si>
  <si>
    <t>T3/N52[Eng]</t>
  </si>
  <si>
    <t>If ENG units</t>
  </si>
  <si>
    <t>Aluminum</t>
  </si>
  <si>
    <t>Aluminum[Eng]</t>
  </si>
  <si>
    <t xml:space="preserve">C-Ply 55 </t>
  </si>
  <si>
    <t>Steel[Eng]</t>
  </si>
  <si>
    <t>This table is copied into MM sheets material zone</t>
  </si>
  <si>
    <t xml:space="preserve">C-Ply 64 </t>
  </si>
  <si>
    <t>C-Ply 55[Eng]</t>
  </si>
  <si>
    <t>Material2</t>
  </si>
  <si>
    <t xml:space="preserve">IM7/977 </t>
  </si>
  <si>
    <t>IM7/977[Eng]</t>
  </si>
  <si>
    <t xml:space="preserve">T800/Cyt </t>
  </si>
  <si>
    <t>T800/Cyt[Eng]</t>
  </si>
  <si>
    <t xml:space="preserve">Master ply </t>
  </si>
  <si>
    <t>Master ply[SI]</t>
  </si>
  <si>
    <t xml:space="preserve">IM7/8552 </t>
  </si>
  <si>
    <t>IM7/8552[Eng]</t>
  </si>
  <si>
    <t>Material3</t>
  </si>
  <si>
    <t xml:space="preserve">IM7/MTM </t>
  </si>
  <si>
    <t>IM7/MTM[Eng]</t>
  </si>
  <si>
    <t xml:space="preserve">T7/2510 </t>
  </si>
  <si>
    <t>T7/2510[Eng]</t>
  </si>
  <si>
    <t xml:space="preserve">T650/ep </t>
  </si>
  <si>
    <t>T650/ep[Eng]</t>
  </si>
  <si>
    <t xml:space="preserve">IM7/8552' </t>
  </si>
  <si>
    <t>IM7/8552N[Eng]</t>
  </si>
  <si>
    <t xml:space="preserve">T4708/MR </t>
  </si>
  <si>
    <t>T4708/MR[Eng]</t>
  </si>
  <si>
    <t>Material4</t>
  </si>
  <si>
    <t>IM7/M</t>
  </si>
  <si>
    <t xml:space="preserve">T8S/3900 </t>
  </si>
  <si>
    <t>T8S/3900[Eng]</t>
  </si>
  <si>
    <t>T650/ep fabric</t>
  </si>
  <si>
    <t>T650/ep fabric[Eng]</t>
  </si>
  <si>
    <t>Material5</t>
  </si>
  <si>
    <t xml:space="preserve">Steel </t>
  </si>
  <si>
    <t>T3/N52 Thin ply</t>
  </si>
  <si>
    <t>T3/N52 Thin Ply [Eng]</t>
  </si>
  <si>
    <t>M T40/1564</t>
  </si>
  <si>
    <t>New3</t>
  </si>
  <si>
    <t>MAterial6</t>
  </si>
  <si>
    <t>New4</t>
  </si>
  <si>
    <t>New5</t>
  </si>
  <si>
    <t>New6</t>
  </si>
  <si>
    <t>in red : mandatory data</t>
  </si>
  <si>
    <t>content</t>
  </si>
  <si>
    <t>Young Modulus X direction</t>
  </si>
  <si>
    <t>Young Modulus Y direction</t>
  </si>
  <si>
    <t>Inplane Poisson ratio</t>
  </si>
  <si>
    <t>Inplane shear Modulus</t>
  </si>
  <si>
    <t>Material7</t>
  </si>
  <si>
    <t>Matrix Young Modulus</t>
  </si>
  <si>
    <t>Temperature of cure</t>
  </si>
  <si>
    <t>Glass transition Temperature</t>
  </si>
  <si>
    <t>Tensile Strength in X direction</t>
  </si>
  <si>
    <t>Compression Strength in X direction</t>
  </si>
  <si>
    <t>Tensile Strength in Y direction</t>
  </si>
  <si>
    <t>Compression Strength in Y direction</t>
  </si>
  <si>
    <t>Shear Strength</t>
  </si>
  <si>
    <t>Temperature at operation</t>
  </si>
  <si>
    <t>Moisture content</t>
  </si>
  <si>
    <t>ho,E-6 inch</t>
  </si>
  <si>
    <t>Thich</t>
  </si>
  <si>
    <t>kness of the ply</t>
  </si>
  <si>
    <t>Material8</t>
  </si>
  <si>
    <t>Thermal Expension coefficient in x direction</t>
  </si>
  <si>
    <t>Thermal Expansion coefficient in Y direction</t>
  </si>
  <si>
    <t>Moisture expension coefficient in X direction</t>
  </si>
  <si>
    <t>Moisture expansion coefficient in Y</t>
  </si>
  <si>
    <t>Transverse Poisson ratio</t>
  </si>
  <si>
    <t>NAME{SI]</t>
  </si>
  <si>
    <t>Anchors FPF</t>
  </si>
  <si>
    <t>Nettles circle</t>
  </si>
  <si>
    <t>Degraded trace</t>
  </si>
  <si>
    <t>Em°</t>
  </si>
  <si>
    <t>Failure criteria</t>
  </si>
  <si>
    <t xml:space="preserve"> </t>
  </si>
  <si>
    <t>Nettles</t>
  </si>
  <si>
    <t>R Nettles</t>
  </si>
  <si>
    <t>Max strain</t>
  </si>
  <si>
    <t>R max strain</t>
  </si>
  <si>
    <t>R/unit circle</t>
  </si>
  <si>
    <t xml:space="preserve"> R/unit circle</t>
  </si>
  <si>
    <t xml:space="preserve"> R/Nettles</t>
  </si>
  <si>
    <t xml:space="preserve"> R/max strain</t>
  </si>
  <si>
    <r>
      <t>[±</t>
    </r>
    <r>
      <rPr>
        <sz val="12"/>
        <color theme="1"/>
        <rFont val="Symbol"/>
        <family val="1"/>
        <charset val="2"/>
      </rPr>
      <t>Y</t>
    </r>
    <r>
      <rPr>
        <sz val="12"/>
        <color theme="1"/>
        <rFont val="Calibri"/>
        <family val="2"/>
        <scheme val="minor"/>
      </rPr>
      <t>]</t>
    </r>
  </si>
  <si>
    <r>
      <t>[±</t>
    </r>
    <r>
      <rPr>
        <sz val="12"/>
        <color theme="1"/>
        <rFont val="Symbol"/>
        <family val="1"/>
        <charset val="2"/>
      </rPr>
      <t>Y</t>
    </r>
    <r>
      <rPr>
        <sz val="12"/>
        <color theme="1"/>
        <rFont val="Calibri"/>
        <family val="2"/>
        <scheme val="minor"/>
      </rPr>
      <t>]</t>
    </r>
  </si>
  <si>
    <r>
      <t>[±</t>
    </r>
    <r>
      <rPr>
        <sz val="12"/>
        <color theme="1"/>
        <rFont val="Symbol"/>
        <family val="1"/>
        <charset val="2"/>
      </rPr>
      <t>F</t>
    </r>
    <r>
      <rPr>
        <sz val="12"/>
        <color theme="1"/>
        <rFont val="Calibri"/>
        <family val="2"/>
        <scheme val="minor"/>
      </rPr>
      <t>]</t>
    </r>
  </si>
  <si>
    <t>Unit circle</t>
  </si>
  <si>
    <t>R/DD</t>
  </si>
  <si>
    <t>%[90]</t>
  </si>
  <si>
    <t>Shafts, bicycle</t>
  </si>
  <si>
    <t>R for best laminate</t>
  </si>
  <si>
    <t>%[±45]  ---&gt;</t>
  </si>
  <si>
    <t>%[±45]   ---&gt;</t>
  </si>
  <si>
    <t>%45°--&gt;</t>
  </si>
  <si>
    <t>%0°--&gt;</t>
  </si>
  <si>
    <t>R/quad</t>
  </si>
  <si>
    <t>Best quad</t>
  </si>
  <si>
    <t>Wt saved</t>
  </si>
  <si>
    <t>Buckling</t>
  </si>
  <si>
    <t>min R</t>
  </si>
  <si>
    <t>Fuselage</t>
  </si>
  <si>
    <t xml:space="preserve">Controllng load </t>
  </si>
  <si>
    <t>Taper</t>
  </si>
  <si>
    <t>Best DD1</t>
  </si>
  <si>
    <t>Best DD2</t>
  </si>
  <si>
    <t>±f</t>
  </si>
  <si>
    <t>±y</t>
  </si>
  <si>
    <t>[QI]</t>
  </si>
  <si>
    <t>{QI]</t>
  </si>
  <si>
    <t xml:space="preserve">Best/QI </t>
  </si>
  <si>
    <t>DD/Quad</t>
  </si>
  <si>
    <t>Wide-band</t>
  </si>
  <si>
    <t>SCF/C</t>
  </si>
  <si>
    <t>SCF/A</t>
  </si>
  <si>
    <t>SCF/B</t>
  </si>
  <si>
    <t>R hole</t>
  </si>
  <si>
    <t>Lekhnitskii multi load notched</t>
  </si>
  <si>
    <t>Cum OH</t>
  </si>
  <si>
    <t>value</t>
  </si>
  <si>
    <t>Smooth/notched</t>
  </si>
  <si>
    <t>Knockdown</t>
  </si>
  <si>
    <t>Notched</t>
  </si>
  <si>
    <t xml:space="preserve"> R/open hole</t>
  </si>
  <si>
    <t>R/open hole</t>
  </si>
  <si>
    <t>a</t>
  </si>
  <si>
    <t>m = n = 1</t>
  </si>
  <si>
    <t>m = 2, n = 1</t>
  </si>
  <si>
    <t>m = 1; n = 2</t>
  </si>
  <si>
    <t>Noremalized</t>
  </si>
  <si>
    <t>Natural freqnency</t>
  </si>
  <si>
    <t>Buckling ranking</t>
  </si>
  <si>
    <t>Natural frencency ranking</t>
  </si>
  <si>
    <t>a/b</t>
  </si>
  <si>
    <t>Some typical cases of loadings</t>
  </si>
  <si>
    <t>OUTPUT  : BEST QUAD 0/90/45/-45/</t>
  </si>
  <si>
    <r>
      <t>OUTPUT  : BEST DD  [</t>
    </r>
    <r>
      <rPr>
        <b/>
        <sz val="12"/>
        <color theme="3" tint="-0.249977111117893"/>
        <rFont val="Symbol"/>
        <family val="1"/>
        <charset val="2"/>
      </rPr>
      <t>±F/±Y]</t>
    </r>
  </si>
  <si>
    <t>Stress concentration factor</t>
  </si>
  <si>
    <t>With hole</t>
  </si>
  <si>
    <t>New7</t>
  </si>
  <si>
    <t>New9</t>
  </si>
  <si>
    <t>New8</t>
  </si>
  <si>
    <t>New10</t>
  </si>
  <si>
    <t>Input from sheet Material</t>
  </si>
  <si>
    <t>Modify or new  material in sheet "Material"</t>
  </si>
  <si>
    <t>Input loads in  cells U21 to  W27</t>
  </si>
  <si>
    <t>7 Loads from sheet 1  --&gt;</t>
  </si>
  <si>
    <t>Buckling ranking under biaxial loads</t>
  </si>
  <si>
    <r>
      <t>[±</t>
    </r>
    <r>
      <rPr>
        <sz val="12"/>
        <color rgb="FF000000"/>
        <rFont val="Symbol"/>
        <family val="1"/>
        <charset val="2"/>
      </rPr>
      <t>Y</t>
    </r>
    <r>
      <rPr>
        <sz val="12"/>
        <color theme="1"/>
        <rFont val="Calibri"/>
        <family val="2"/>
        <scheme val="minor"/>
      </rPr>
      <t>]</t>
    </r>
  </si>
  <si>
    <r>
      <t>[±</t>
    </r>
    <r>
      <rPr>
        <sz val="12"/>
        <color rgb="FF000000"/>
        <rFont val="Symbol"/>
        <family val="1"/>
        <charset val="2"/>
      </rPr>
      <t>F</t>
    </r>
    <r>
      <rPr>
        <sz val="12"/>
        <color theme="1"/>
        <rFont val="Calibri"/>
        <family val="2"/>
        <scheme val="minor"/>
      </rPr>
      <t>]</t>
    </r>
  </si>
  <si>
    <t>Submarine</t>
  </si>
  <si>
    <t>Upper wing</t>
  </si>
  <si>
    <t>Lower wing</t>
  </si>
  <si>
    <t>Bulkhead</t>
  </si>
  <si>
    <t>Lam search Lite, version 1.1</t>
  </si>
  <si>
    <t>1/6</t>
  </si>
  <si>
    <t>1/7</t>
  </si>
  <si>
    <t>1/8</t>
  </si>
  <si>
    <t>1/10</t>
  </si>
  <si>
    <t>65/25</t>
  </si>
  <si>
    <t>32/1</t>
  </si>
  <si>
    <t>42/0</t>
  </si>
  <si>
    <t>65/0</t>
  </si>
  <si>
    <t>77/13</t>
  </si>
  <si>
    <t>90/23</t>
  </si>
  <si>
    <t>90/42</t>
  </si>
  <si>
    <t>35</t>
  </si>
  <si>
    <t>49/1</t>
  </si>
  <si>
    <t>62/9</t>
  </si>
  <si>
    <t>70/20</t>
  </si>
  <si>
    <t>80/28</t>
  </si>
  <si>
    <t>90/37</t>
  </si>
  <si>
    <t>57/18</t>
  </si>
  <si>
    <t>72/33</t>
  </si>
  <si>
    <t>58/32</t>
  </si>
  <si>
    <t>38/0</t>
  </si>
  <si>
    <t>59/0</t>
  </si>
  <si>
    <t>75/15</t>
  </si>
  <si>
    <t>90/27</t>
  </si>
  <si>
    <t>90/32</t>
  </si>
  <si>
    <t>90/38</t>
  </si>
  <si>
    <t>78/33</t>
  </si>
  <si>
    <t>68/22</t>
  </si>
  <si>
    <t>57/12</t>
  </si>
  <si>
    <t>60/30</t>
  </si>
  <si>
    <t>84/23</t>
  </si>
  <si>
    <t>90/35</t>
  </si>
  <si>
    <t>67/6</t>
  </si>
  <si>
    <t>71/30</t>
  </si>
  <si>
    <t>58/19</t>
  </si>
  <si>
    <t>73/18</t>
  </si>
  <si>
    <t>52/0</t>
  </si>
  <si>
    <t>43/0</t>
  </si>
  <si>
    <t>62/27</t>
  </si>
  <si>
    <t>8</t>
  </si>
  <si>
    <t>13</t>
  </si>
  <si>
    <t>17</t>
  </si>
  <si>
    <t>20</t>
  </si>
  <si>
    <t>25</t>
  </si>
  <si>
    <t>28</t>
  </si>
  <si>
    <t>30</t>
  </si>
  <si>
    <t>33</t>
  </si>
  <si>
    <t>34</t>
  </si>
  <si>
    <t>2,13</t>
  </si>
  <si>
    <t>12,16</t>
  </si>
  <si>
    <t>4,10,18</t>
  </si>
  <si>
    <t>6,11,19</t>
  </si>
  <si>
    <t>17,20</t>
  </si>
  <si>
    <t>7,24</t>
  </si>
  <si>
    <t>25,30</t>
  </si>
  <si>
    <t>22,26,32</t>
  </si>
  <si>
    <t>27,32</t>
  </si>
  <si>
    <t>28,33</t>
  </si>
  <si>
    <t>DD</t>
  </si>
  <si>
    <t>Sq sym</t>
  </si>
  <si>
    <t>R/sq symm</t>
  </si>
  <si>
    <t>Shaft</t>
  </si>
  <si>
    <t>20/60/20</t>
  </si>
  <si>
    <t>Wide band</t>
  </si>
  <si>
    <t>[30/68]</t>
  </si>
  <si>
    <t>[30/60]</t>
  </si>
  <si>
    <t>Sq s/DD</t>
  </si>
  <si>
    <t>Simple load</t>
  </si>
  <si>
    <t>Frequency</t>
  </si>
  <si>
    <t>Strength, MPa</t>
  </si>
  <si>
    <t>Buck</t>
  </si>
  <si>
    <t>A11+Buck</t>
  </si>
  <si>
    <t>OHT</t>
  </si>
  <si>
    <t>D</t>
  </si>
  <si>
    <t>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</si>
</sst>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9]dd\-mmm\-yy;@"/>
    <numFmt numFmtId="165" formatCode="0.0"/>
    <numFmt numFmtId="166" formatCode="0.000"/>
    <numFmt numFmtId="167" formatCode="0.0000"/>
    <numFmt numFmtId="168" formatCode="0E+00"/>
    <numFmt numFmtId="169" formatCode="0.0E+00"/>
    <numFmt numFmtId="170" formatCode="[$-40C]mmm\-yy;@"/>
  </numFmts>
  <fonts count="96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3366FF"/>
      <name val="Calibri"/>
      <family val="2"/>
      <scheme val="minor"/>
    </font>
    <font>
      <sz val="12"/>
      <color rgb="FF0000FF"/>
      <name val="Calibri"/>
      <family val="2"/>
      <scheme val="minor"/>
    </font>
    <font>
      <sz val="12"/>
      <color rgb="FF0070C0"/>
      <name val="Calibri"/>
      <family val="2"/>
      <scheme val="minor"/>
    </font>
    <font>
      <sz val="9"/>
      <color rgb="FF333333"/>
      <name val="Courier New"/>
      <family val="34"/>
    </font>
    <font>
      <sz val="11"/>
      <color theme="1"/>
      <name val="Calibri"/>
      <family val="2"/>
      <scheme val="minor"/>
    </font>
    <font>
      <sz val="12"/>
      <color rgb="FF660066"/>
      <name val="Calibri"/>
      <family val="2"/>
      <scheme val="minor"/>
    </font>
    <font>
      <sz val="9"/>
      <name val="Geneva"/>
      <family val="2"/>
    </font>
    <font>
      <b/>
      <sz val="11"/>
      <color rgb="FF0070C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0"/>
      <name val="Geneva"/>
      <family val="2"/>
    </font>
    <font>
      <b/>
      <i/>
      <sz val="12"/>
      <color theme="3" tint="0.39997558519241921"/>
      <name val="Calibri"/>
      <family val="2"/>
      <scheme val="minor"/>
    </font>
    <font>
      <i/>
      <sz val="12"/>
      <color theme="3" tint="0.3999755851924192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4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Helvetica"/>
      <family val="2"/>
    </font>
    <font>
      <sz val="8"/>
      <color theme="1"/>
      <name val="Calibri"/>
      <family val="2"/>
      <scheme val="minor"/>
    </font>
    <font>
      <sz val="12"/>
      <color theme="0"/>
      <name val="Helvetica"/>
      <family val="2"/>
    </font>
    <font>
      <sz val="12"/>
      <color rgb="FF000000"/>
      <name val="Helvetic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color rgb="FFFF0000"/>
      <name val="Calibri (Body)"/>
    </font>
    <font>
      <sz val="12"/>
      <color theme="1"/>
      <name val="Symbol"/>
      <family val="1"/>
      <charset val="2"/>
    </font>
    <font>
      <b/>
      <sz val="10"/>
      <color indexed="10"/>
      <name val="Helv"/>
      <family val="2"/>
    </font>
    <font>
      <sz val="10"/>
      <name val="Helv"/>
      <family val="2"/>
    </font>
    <font>
      <sz val="10"/>
      <color indexed="10"/>
      <name val="Helv"/>
      <family val="2"/>
    </font>
    <font>
      <b/>
      <sz val="10"/>
      <name val="Helv"/>
      <family val="2"/>
    </font>
    <font>
      <b/>
      <sz val="10"/>
      <color theme="1"/>
      <name val="Helv"/>
    </font>
    <font>
      <b/>
      <sz val="10"/>
      <color indexed="8"/>
      <name val="Helv"/>
      <family val="2"/>
    </font>
    <font>
      <sz val="10"/>
      <color indexed="8"/>
      <name val="Helv"/>
      <family val="2"/>
    </font>
    <font>
      <b/>
      <sz val="10"/>
      <color rgb="FF000000"/>
      <name val="Helv"/>
      <family val="2"/>
    </font>
    <font>
      <sz val="10"/>
      <color rgb="FF000000"/>
      <name val="Helv"/>
      <family val="2"/>
    </font>
    <font>
      <b/>
      <sz val="10"/>
      <color rgb="FF3012AE"/>
      <name val="Helv"/>
    </font>
    <font>
      <b/>
      <sz val="10"/>
      <color rgb="FFFF0000"/>
      <name val="Helv"/>
    </font>
    <font>
      <sz val="10"/>
      <color theme="1"/>
      <name val="Helv"/>
    </font>
    <font>
      <b/>
      <sz val="10"/>
      <color rgb="FF0070C0"/>
      <name val="Helv"/>
    </font>
    <font>
      <b/>
      <sz val="9"/>
      <name val="Geneva"/>
      <family val="2"/>
    </font>
    <font>
      <b/>
      <sz val="9"/>
      <color rgb="FFFF0000"/>
      <name val="Geneva"/>
      <family val="2"/>
    </font>
    <font>
      <sz val="10"/>
      <color rgb="FFFF0000"/>
      <name val="Helv"/>
    </font>
    <font>
      <b/>
      <sz val="9"/>
      <color theme="1"/>
      <name val="Geneva"/>
      <family val="2"/>
    </font>
    <font>
      <sz val="9"/>
      <color theme="1"/>
      <name val="Geneva"/>
      <family val="2"/>
    </font>
    <font>
      <b/>
      <sz val="10"/>
      <color rgb="FF000000"/>
      <name val="Helv"/>
    </font>
    <font>
      <sz val="10"/>
      <color rgb="FFFF0000"/>
      <name val="Helv"/>
      <family val="2"/>
    </font>
    <font>
      <b/>
      <i/>
      <sz val="12"/>
      <color theme="1"/>
      <name val="Calibri"/>
      <family val="2"/>
      <scheme val="minor"/>
    </font>
    <font>
      <sz val="12"/>
      <color rgb="FFFF0000"/>
      <name val="Calibri (Body)"/>
    </font>
    <font>
      <b/>
      <sz val="10"/>
      <color theme="1"/>
      <name val="Geneva"/>
      <family val="2"/>
    </font>
    <font>
      <sz val="10"/>
      <color rgb="FFFF0000"/>
      <name val="Geneva"/>
      <family val="2"/>
    </font>
    <font>
      <b/>
      <sz val="10"/>
      <color indexed="12"/>
      <name val="Geneva"/>
      <family val="2"/>
    </font>
    <font>
      <b/>
      <sz val="10"/>
      <color rgb="FFFF0000"/>
      <name val="Geneva"/>
      <family val="2"/>
    </font>
    <font>
      <sz val="9"/>
      <color theme="1"/>
      <name val="Courier New"/>
      <family val="34"/>
    </font>
    <font>
      <sz val="12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rgb="FF333399"/>
      <name val="Calibri"/>
      <family val="2"/>
      <scheme val="minor"/>
    </font>
    <font>
      <sz val="9"/>
      <color rgb="FFFF0000"/>
      <name val="Courier New"/>
      <family val="34"/>
    </font>
    <font>
      <sz val="12"/>
      <color theme="3" tint="0.39997558519241921"/>
      <name val="Calibri"/>
      <family val="2"/>
      <scheme val="minor"/>
    </font>
    <font>
      <b/>
      <sz val="12"/>
      <color theme="3" tint="0.39997558519241921"/>
      <name val="Calibri"/>
      <family val="2"/>
      <scheme val="minor"/>
    </font>
    <font>
      <b/>
      <sz val="11"/>
      <color theme="1"/>
      <name val="Calibri (Body)"/>
    </font>
    <font>
      <sz val="12"/>
      <color theme="1"/>
      <name val="Symbol"/>
      <family val="1"/>
      <charset val="2"/>
    </font>
    <font>
      <sz val="12"/>
      <color rgb="FFC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b/>
      <sz val="12"/>
      <color theme="3" tint="-0.249977111117893"/>
      <name val="Symbol"/>
      <family val="1"/>
      <charset val="2"/>
    </font>
    <font>
      <sz val="8"/>
      <color rgb="FFFF0000"/>
      <name val="Calibri"/>
      <family val="2"/>
      <scheme val="minor"/>
    </font>
    <font>
      <sz val="12"/>
      <color rgb="FF000000"/>
      <name val="Symbol"/>
      <family val="1"/>
      <charset val="2"/>
    </font>
    <font>
      <sz val="14"/>
      <color rgb="FF000000"/>
      <name val="Calibri"/>
      <family val="2"/>
    </font>
    <font>
      <sz val="12"/>
      <color rgb="FFFF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2"/>
      <color theme="1"/>
      <name val="Symbol"/>
      <charset val="2"/>
    </font>
    <font>
      <b/>
      <sz val="12"/>
      <color rgb="FFFF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6F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4FE9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EECE1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2DCDB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95B3D7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rgb="FFFF0000"/>
        <bgColor indexed="64"/>
      </patternFill>
    </fill>
  </fills>
  <borders count="7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rgb="FF505050"/>
      </left>
      <right/>
      <top style="medium">
        <color rgb="FF505050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505050"/>
      </left>
      <right/>
      <top/>
      <bottom style="medium">
        <color rgb="FF505050"/>
      </bottom>
      <diagonal/>
    </border>
    <border>
      <left style="thin">
        <color auto="1"/>
      </left>
      <right/>
      <top/>
      <bottom/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medium">
        <color auto="1"/>
      </left>
      <right/>
      <top style="medium">
        <color theme="3" tint="-0.499984740745262"/>
      </top>
      <bottom style="medium">
        <color theme="3" tint="-0.499984740745262"/>
      </bottom>
      <diagonal/>
    </border>
    <border>
      <left/>
      <right/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theme="3" tint="-0.499984740745262"/>
      </left>
      <right style="thin">
        <color theme="3" tint="-0.499984740745262"/>
      </right>
      <top style="medium">
        <color theme="3" tint="-0.499984740745262"/>
      </top>
      <bottom style="medium">
        <color theme="3" tint="-0.499984740745262"/>
      </bottom>
      <diagonal/>
    </border>
    <border>
      <left/>
      <right style="thin">
        <color auto="1"/>
      </right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auto="1"/>
      </left>
      <right/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auto="1"/>
      </left>
      <right style="thin">
        <color auto="1"/>
      </right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auto="1"/>
      </left>
      <right style="medium">
        <color theme="3" tint="-0.499984740745262"/>
      </right>
      <top style="medium">
        <color theme="3" tint="-0.499984740745262"/>
      </top>
      <bottom style="medium">
        <color theme="3" tint="-0.499984740745262"/>
      </bottom>
      <diagonal/>
    </border>
    <border>
      <left/>
      <right style="medium">
        <color rgb="FF505050"/>
      </right>
      <top style="medium">
        <color rgb="FF50505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rgb="FF505050"/>
      </right>
      <top/>
      <bottom style="medium">
        <color rgb="FF505050"/>
      </bottom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-0.249977111117893"/>
      </right>
      <top/>
      <bottom/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/>
      <bottom style="thin">
        <color theme="3" tint="-0.249977111117893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333333"/>
      </left>
      <right/>
      <top style="thin">
        <color rgb="FF333333"/>
      </top>
      <bottom style="thin">
        <color rgb="FF33333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3" tint="-0.24997711111789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3" tint="-0.249977111117893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theme="3" tint="-0.249977111117893"/>
      </right>
      <top style="thin">
        <color indexed="64"/>
      </top>
      <bottom/>
      <diagonal/>
    </border>
    <border>
      <left style="thin">
        <color theme="3" tint="-0.249977111117893"/>
      </left>
      <right style="thin">
        <color theme="3" tint="-0.249977111117893"/>
      </right>
      <top style="thin">
        <color indexed="64"/>
      </top>
      <bottom style="thin">
        <color theme="3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16365C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/>
      <top style="thin">
        <color indexed="64"/>
      </top>
      <bottom/>
      <diagonal/>
    </border>
    <border>
      <left style="medium">
        <color rgb="FFFF0000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FF0000"/>
      </bottom>
      <diagonal/>
    </border>
  </borders>
  <cellStyleXfs count="40">
    <xf numFmtId="0" fontId="0" fillId="0" borderId="0"/>
    <xf numFmtId="9" fontId="2" fillId="0" borderId="0" applyFont="0" applyFill="0" applyBorder="0" applyAlignment="0" applyProtection="0"/>
    <xf numFmtId="0" fontId="24" fillId="0" borderId="0"/>
    <xf numFmtId="0" fontId="18" fillId="0" borderId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772">
    <xf numFmtId="0" fontId="0" fillId="0" borderId="0" xfId="0"/>
    <xf numFmtId="0" fontId="3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1" fontId="3" fillId="0" borderId="0" xfId="0" applyNumberFormat="1" applyFont="1"/>
    <xf numFmtId="2" fontId="3" fillId="0" borderId="0" xfId="0" applyNumberFormat="1" applyFont="1"/>
    <xf numFmtId="0" fontId="5" fillId="0" borderId="0" xfId="0" applyFont="1"/>
    <xf numFmtId="0" fontId="0" fillId="0" borderId="10" xfId="0" applyBorder="1" applyAlignment="1">
      <alignment horizontal="center"/>
    </xf>
    <xf numFmtId="0" fontId="6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6" fontId="3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65" fontId="12" fillId="0" borderId="0" xfId="0" applyNumberFormat="1" applyFont="1"/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13" fillId="0" borderId="0" xfId="0" applyFont="1"/>
    <xf numFmtId="2" fontId="0" fillId="0" borderId="0" xfId="0" applyNumberFormat="1"/>
    <xf numFmtId="165" fontId="0" fillId="4" borderId="0" xfId="0" applyNumberFormat="1" applyFill="1" applyAlignment="1">
      <alignment horizontal="center"/>
    </xf>
    <xf numFmtId="165" fontId="14" fillId="0" borderId="0" xfId="0" applyNumberFormat="1" applyFont="1" applyAlignment="1">
      <alignment horizontal="center"/>
    </xf>
    <xf numFmtId="0" fontId="0" fillId="4" borderId="0" xfId="0" applyFill="1" applyAlignment="1">
      <alignment horizontal="center"/>
    </xf>
    <xf numFmtId="0" fontId="15" fillId="5" borderId="19" xfId="0" quotePrefix="1" applyFont="1" applyFill="1" applyBorder="1" applyAlignment="1">
      <alignment wrapText="1" readingOrder="1"/>
    </xf>
    <xf numFmtId="0" fontId="0" fillId="0" borderId="1" xfId="0" applyBorder="1"/>
    <xf numFmtId="0" fontId="0" fillId="0" borderId="3" xfId="0" applyBorder="1"/>
    <xf numFmtId="165" fontId="16" fillId="4" borderId="0" xfId="0" applyNumberFormat="1" applyFont="1" applyFill="1" applyAlignment="1">
      <alignment horizontal="left"/>
    </xf>
    <xf numFmtId="166" fontId="0" fillId="4" borderId="0" xfId="0" applyNumberFormat="1" applyFill="1"/>
    <xf numFmtId="166" fontId="0" fillId="0" borderId="0" xfId="0" applyNumberFormat="1"/>
    <xf numFmtId="0" fontId="18" fillId="0" borderId="0" xfId="0" applyFont="1"/>
    <xf numFmtId="1" fontId="18" fillId="0" borderId="0" xfId="0" applyNumberFormat="1" applyFont="1"/>
    <xf numFmtId="165" fontId="18" fillId="0" borderId="0" xfId="0" applyNumberFormat="1" applyFont="1"/>
    <xf numFmtId="166" fontId="7" fillId="0" borderId="0" xfId="0" applyNumberFormat="1" applyFont="1"/>
    <xf numFmtId="166" fontId="7" fillId="0" borderId="0" xfId="0" applyNumberFormat="1" applyFont="1" applyAlignment="1">
      <alignment horizontal="center"/>
    </xf>
    <xf numFmtId="165" fontId="0" fillId="0" borderId="0" xfId="0" applyNumberFormat="1" applyAlignment="1">
      <alignment horizontal="right"/>
    </xf>
    <xf numFmtId="0" fontId="0" fillId="0" borderId="4" xfId="0" applyBorder="1"/>
    <xf numFmtId="0" fontId="0" fillId="0" borderId="5" xfId="0" applyBorder="1"/>
    <xf numFmtId="0" fontId="0" fillId="4" borderId="0" xfId="0" applyFill="1"/>
    <xf numFmtId="1" fontId="0" fillId="4" borderId="0" xfId="0" applyNumberFormat="1" applyFill="1"/>
    <xf numFmtId="1" fontId="0" fillId="4" borderId="0" xfId="0" applyNumberFormat="1" applyFill="1" applyAlignment="1">
      <alignment horizontal="right"/>
    </xf>
    <xf numFmtId="0" fontId="19" fillId="0" borderId="20" xfId="0" applyFont="1" applyBorder="1" applyAlignment="1">
      <alignment horizontal="center"/>
    </xf>
    <xf numFmtId="0" fontId="20" fillId="0" borderId="21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2" fontId="21" fillId="0" borderId="22" xfId="0" applyNumberFormat="1" applyFont="1" applyBorder="1"/>
    <xf numFmtId="1" fontId="21" fillId="0" borderId="22" xfId="0" applyNumberFormat="1" applyFont="1" applyBorder="1"/>
    <xf numFmtId="165" fontId="21" fillId="0" borderId="22" xfId="0" applyNumberFormat="1" applyFont="1" applyBorder="1"/>
    <xf numFmtId="0" fontId="22" fillId="7" borderId="23" xfId="0" applyFont="1" applyFill="1" applyBorder="1" applyAlignment="1">
      <alignment horizontal="right"/>
    </xf>
    <xf numFmtId="0" fontId="22" fillId="7" borderId="24" xfId="0" applyFont="1" applyFill="1" applyBorder="1" applyAlignment="1">
      <alignment horizontal="right"/>
    </xf>
    <xf numFmtId="0" fontId="22" fillId="7" borderId="21" xfId="0" applyFont="1" applyFill="1" applyBorder="1" applyAlignment="1">
      <alignment horizontal="right"/>
    </xf>
    <xf numFmtId="0" fontId="22" fillId="7" borderId="25" xfId="0" applyFont="1" applyFill="1" applyBorder="1" applyAlignment="1">
      <alignment horizontal="center"/>
    </xf>
    <xf numFmtId="0" fontId="16" fillId="0" borderId="26" xfId="0" applyFont="1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1" fontId="0" fillId="0" borderId="0" xfId="0" applyNumberFormat="1"/>
    <xf numFmtId="1" fontId="17" fillId="3" borderId="0" xfId="0" applyNumberFormat="1" applyFont="1" applyFill="1" applyAlignment="1">
      <alignment horizontal="center"/>
    </xf>
    <xf numFmtId="0" fontId="23" fillId="3" borderId="12" xfId="0" applyFont="1" applyFill="1" applyBorder="1" applyAlignment="1">
      <alignment horizontal="center"/>
    </xf>
    <xf numFmtId="166" fontId="16" fillId="7" borderId="13" xfId="0" applyNumberFormat="1" applyFont="1" applyFill="1" applyBorder="1" applyAlignment="1">
      <alignment horizontal="right"/>
    </xf>
    <xf numFmtId="1" fontId="16" fillId="7" borderId="12" xfId="0" applyNumberFormat="1" applyFont="1" applyFill="1" applyBorder="1" applyAlignment="1">
      <alignment horizontal="right"/>
    </xf>
    <xf numFmtId="2" fontId="16" fillId="7" borderId="12" xfId="0" applyNumberFormat="1" applyFont="1" applyFill="1" applyBorder="1" applyAlignment="1">
      <alignment horizontal="right"/>
    </xf>
    <xf numFmtId="165" fontId="16" fillId="0" borderId="12" xfId="0" applyNumberFormat="1" applyFont="1" applyBorder="1"/>
    <xf numFmtId="1" fontId="17" fillId="0" borderId="0" xfId="0" applyNumberFormat="1" applyFont="1" applyAlignment="1">
      <alignment horizontal="center"/>
    </xf>
    <xf numFmtId="0" fontId="23" fillId="3" borderId="10" xfId="0" applyFont="1" applyFill="1" applyBorder="1" applyAlignment="1">
      <alignment horizontal="center"/>
    </xf>
    <xf numFmtId="166" fontId="16" fillId="7" borderId="11" xfId="0" applyNumberFormat="1" applyFont="1" applyFill="1" applyBorder="1" applyAlignment="1">
      <alignment horizontal="right"/>
    </xf>
    <xf numFmtId="1" fontId="16" fillId="7" borderId="10" xfId="0" applyNumberFormat="1" applyFont="1" applyFill="1" applyBorder="1" applyAlignment="1">
      <alignment horizontal="right"/>
    </xf>
    <xf numFmtId="2" fontId="16" fillId="7" borderId="10" xfId="0" applyNumberFormat="1" applyFont="1" applyFill="1" applyBorder="1" applyAlignment="1">
      <alignment horizontal="right"/>
    </xf>
    <xf numFmtId="165" fontId="16" fillId="0" borderId="10" xfId="0" applyNumberFormat="1" applyFont="1" applyBorder="1"/>
    <xf numFmtId="166" fontId="16" fillId="7" borderId="10" xfId="0" applyNumberFormat="1" applyFont="1" applyFill="1" applyBorder="1" applyAlignment="1">
      <alignment horizontal="right"/>
    </xf>
    <xf numFmtId="1" fontId="0" fillId="0" borderId="0" xfId="2" applyNumberFormat="1" applyFont="1"/>
    <xf numFmtId="0" fontId="0" fillId="0" borderId="0" xfId="2" applyFont="1"/>
    <xf numFmtId="0" fontId="0" fillId="0" borderId="0" xfId="0" applyAlignment="1">
      <alignment horizontal="left"/>
    </xf>
    <xf numFmtId="166" fontId="25" fillId="0" borderId="0" xfId="0" applyNumberFormat="1" applyFont="1"/>
    <xf numFmtId="166" fontId="26" fillId="0" borderId="0" xfId="0" applyNumberFormat="1" applyFont="1"/>
    <xf numFmtId="0" fontId="26" fillId="0" borderId="0" xfId="0" applyFont="1"/>
    <xf numFmtId="0" fontId="25" fillId="0" borderId="0" xfId="0" applyFon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166" fontId="0" fillId="0" borderId="0" xfId="0" applyNumberFormat="1" applyAlignment="1">
      <alignment horizontal="left"/>
    </xf>
    <xf numFmtId="0" fontId="15" fillId="0" borderId="0" xfId="0" quotePrefix="1" applyFont="1" applyAlignment="1">
      <alignment wrapText="1" readingOrder="1"/>
    </xf>
    <xf numFmtId="0" fontId="0" fillId="0" borderId="15" xfId="0" applyBorder="1"/>
    <xf numFmtId="0" fontId="0" fillId="0" borderId="27" xfId="0" applyBorder="1"/>
    <xf numFmtId="167" fontId="0" fillId="0" borderId="0" xfId="0" applyNumberFormat="1"/>
    <xf numFmtId="166" fontId="0" fillId="9" borderId="28" xfId="0" applyNumberFormat="1" applyFill="1" applyBorder="1"/>
    <xf numFmtId="166" fontId="3" fillId="9" borderId="29" xfId="0" applyNumberFormat="1" applyFont="1" applyFill="1" applyBorder="1" applyAlignment="1">
      <alignment horizontal="center"/>
    </xf>
    <xf numFmtId="166" fontId="0" fillId="9" borderId="11" xfId="0" applyNumberFormat="1" applyFill="1" applyBorder="1"/>
    <xf numFmtId="0" fontId="0" fillId="0" borderId="17" xfId="0" applyBorder="1"/>
    <xf numFmtId="0" fontId="0" fillId="0" borderId="30" xfId="0" applyBorder="1"/>
    <xf numFmtId="0" fontId="0" fillId="4" borderId="0" xfId="0" applyFill="1" applyAlignment="1">
      <alignment horizontal="right"/>
    </xf>
    <xf numFmtId="165" fontId="2" fillId="0" borderId="0" xfId="0" applyNumberFormat="1" applyFont="1" applyAlignment="1">
      <alignment horizontal="center"/>
    </xf>
    <xf numFmtId="1" fontId="2" fillId="0" borderId="0" xfId="3" applyNumberFormat="1" applyFont="1" applyProtection="1">
      <protection locked="0"/>
    </xf>
    <xf numFmtId="166" fontId="0" fillId="10" borderId="0" xfId="0" applyNumberFormat="1" applyFill="1" applyAlignment="1">
      <alignment horizontal="center"/>
    </xf>
    <xf numFmtId="166" fontId="0" fillId="11" borderId="0" xfId="0" applyNumberFormat="1" applyFill="1" applyAlignment="1">
      <alignment horizontal="center"/>
    </xf>
    <xf numFmtId="166" fontId="0" fillId="3" borderId="0" xfId="0" applyNumberFormat="1" applyFill="1" applyAlignment="1">
      <alignment horizontal="center"/>
    </xf>
    <xf numFmtId="1" fontId="5" fillId="4" borderId="0" xfId="0" applyNumberFormat="1" applyFont="1" applyFill="1"/>
    <xf numFmtId="0" fontId="5" fillId="4" borderId="0" xfId="0" applyFont="1" applyFill="1"/>
    <xf numFmtId="2" fontId="2" fillId="0" borderId="0" xfId="3" applyNumberFormat="1" applyFont="1" applyProtection="1">
      <protection locked="0"/>
    </xf>
    <xf numFmtId="9" fontId="0" fillId="0" borderId="0" xfId="1" applyFont="1" applyFill="1" applyBorder="1"/>
    <xf numFmtId="0" fontId="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0" xfId="0" applyFont="1"/>
    <xf numFmtId="1" fontId="30" fillId="0" borderId="0" xfId="0" applyNumberFormat="1" applyFont="1"/>
    <xf numFmtId="2" fontId="30" fillId="0" borderId="0" xfId="0" applyNumberFormat="1" applyFont="1"/>
    <xf numFmtId="0" fontId="31" fillId="0" borderId="0" xfId="0" applyFont="1"/>
    <xf numFmtId="1" fontId="32" fillId="0" borderId="0" xfId="3" applyNumberFormat="1" applyFont="1" applyProtection="1">
      <protection locked="0"/>
    </xf>
    <xf numFmtId="165" fontId="2" fillId="0" borderId="0" xfId="3" applyNumberFormat="1" applyFont="1" applyProtection="1">
      <protection locked="0"/>
    </xf>
    <xf numFmtId="166" fontId="2" fillId="0" borderId="0" xfId="3" applyNumberFormat="1" applyFont="1" applyProtection="1">
      <protection locked="0"/>
    </xf>
    <xf numFmtId="165" fontId="0" fillId="0" borderId="0" xfId="3" applyNumberFormat="1" applyFont="1" applyProtection="1">
      <protection locked="0"/>
    </xf>
    <xf numFmtId="165" fontId="3" fillId="0" borderId="0" xfId="0" applyNumberFormat="1" applyFont="1"/>
    <xf numFmtId="2" fontId="0" fillId="0" borderId="0" xfId="0" applyNumberFormat="1" applyAlignment="1">
      <alignment horizontal="center"/>
    </xf>
    <xf numFmtId="165" fontId="33" fillId="0" borderId="0" xfId="3" applyNumberFormat="1" applyFont="1" applyProtection="1">
      <protection locked="0"/>
    </xf>
    <xf numFmtId="0" fontId="0" fillId="4" borderId="0" xfId="0" applyFill="1" applyAlignment="1">
      <alignment horizontal="left"/>
    </xf>
    <xf numFmtId="2" fontId="0" fillId="0" borderId="0" xfId="3" applyNumberFormat="1" applyFont="1" applyProtection="1">
      <protection locked="0"/>
    </xf>
    <xf numFmtId="2" fontId="2" fillId="0" borderId="0" xfId="0" applyNumberFormat="1" applyFont="1"/>
    <xf numFmtId="0" fontId="0" fillId="0" borderId="14" xfId="0" applyBorder="1"/>
    <xf numFmtId="0" fontId="3" fillId="0" borderId="3" xfId="0" applyFont="1" applyBorder="1"/>
    <xf numFmtId="2" fontId="0" fillId="0" borderId="5" xfId="0" applyNumberFormat="1" applyBorder="1"/>
    <xf numFmtId="0" fontId="34" fillId="0" borderId="36" xfId="0" applyFont="1" applyBorder="1" applyAlignment="1">
      <alignment wrapText="1"/>
    </xf>
    <xf numFmtId="2" fontId="0" fillId="0" borderId="37" xfId="0" applyNumberFormat="1" applyBorder="1"/>
    <xf numFmtId="0" fontId="34" fillId="0" borderId="9" xfId="0" applyFont="1" applyBorder="1" applyAlignment="1">
      <alignment wrapText="1"/>
    </xf>
    <xf numFmtId="2" fontId="0" fillId="0" borderId="38" xfId="0" applyNumberFormat="1" applyBorder="1"/>
    <xf numFmtId="0" fontId="34" fillId="0" borderId="39" xfId="0" applyFont="1" applyBorder="1" applyAlignment="1">
      <alignment wrapText="1"/>
    </xf>
    <xf numFmtId="2" fontId="0" fillId="0" borderId="40" xfId="0" applyNumberFormat="1" applyBorder="1"/>
    <xf numFmtId="2" fontId="0" fillId="0" borderId="8" xfId="0" applyNumberFormat="1" applyBorder="1"/>
    <xf numFmtId="166" fontId="2" fillId="0" borderId="0" xfId="0" applyNumberFormat="1" applyFont="1"/>
    <xf numFmtId="2" fontId="0" fillId="0" borderId="3" xfId="0" applyNumberFormat="1" applyBorder="1"/>
    <xf numFmtId="165" fontId="11" fillId="0" borderId="0" xfId="3" applyNumberFormat="1" applyFont="1" applyProtection="1">
      <protection locked="0"/>
    </xf>
    <xf numFmtId="165" fontId="35" fillId="0" borderId="0" xfId="3" applyNumberFormat="1" applyFont="1" applyProtection="1">
      <protection locked="0"/>
    </xf>
    <xf numFmtId="2" fontId="33" fillId="0" borderId="0" xfId="3" applyNumberFormat="1" applyFont="1" applyProtection="1">
      <protection locked="0"/>
    </xf>
    <xf numFmtId="0" fontId="4" fillId="0" borderId="0" xfId="0" applyFont="1"/>
    <xf numFmtId="2" fontId="36" fillId="0" borderId="0" xfId="0" applyNumberFormat="1" applyFont="1" applyProtection="1">
      <protection locked="0"/>
    </xf>
    <xf numFmtId="0" fontId="4" fillId="0" borderId="0" xfId="0" applyFont="1" applyAlignment="1">
      <alignment horizontal="center"/>
    </xf>
    <xf numFmtId="2" fontId="14" fillId="0" borderId="0" xfId="0" applyNumberFormat="1" applyFont="1" applyAlignment="1">
      <alignment horizontal="center"/>
    </xf>
    <xf numFmtId="0" fontId="3" fillId="2" borderId="0" xfId="0" applyFont="1" applyFill="1"/>
    <xf numFmtId="0" fontId="39" fillId="0" borderId="0" xfId="0" applyFont="1"/>
    <xf numFmtId="0" fontId="40" fillId="3" borderId="0" xfId="0" applyFont="1" applyFill="1" applyAlignment="1">
      <alignment horizontal="left"/>
    </xf>
    <xf numFmtId="166" fontId="3" fillId="0" borderId="0" xfId="0" applyNumberFormat="1" applyFont="1"/>
    <xf numFmtId="165" fontId="41" fillId="0" borderId="0" xfId="0" applyNumberFormat="1" applyFont="1"/>
    <xf numFmtId="166" fontId="12" fillId="0" borderId="0" xfId="0" applyNumberFormat="1" applyFont="1"/>
    <xf numFmtId="1" fontId="0" fillId="4" borderId="0" xfId="0" applyNumberFormat="1" applyFill="1" applyAlignment="1">
      <alignment horizontal="center"/>
    </xf>
    <xf numFmtId="0" fontId="15" fillId="5" borderId="42" xfId="0" quotePrefix="1" applyFont="1" applyFill="1" applyBorder="1" applyAlignment="1">
      <alignment wrapText="1" readingOrder="1"/>
    </xf>
    <xf numFmtId="0" fontId="19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166" fontId="17" fillId="4" borderId="41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center"/>
    </xf>
    <xf numFmtId="1" fontId="17" fillId="4" borderId="12" xfId="0" applyNumberFormat="1" applyFont="1" applyFill="1" applyBorder="1" applyAlignment="1">
      <alignment horizontal="center"/>
    </xf>
    <xf numFmtId="0" fontId="19" fillId="3" borderId="29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10" fillId="7" borderId="28" xfId="0" applyFont="1" applyFill="1" applyBorder="1" applyAlignment="1">
      <alignment horizontal="right"/>
    </xf>
    <xf numFmtId="0" fontId="10" fillId="7" borderId="29" xfId="0" applyFont="1" applyFill="1" applyBorder="1" applyAlignment="1">
      <alignment horizontal="right"/>
    </xf>
    <xf numFmtId="0" fontId="10" fillId="7" borderId="11" xfId="0" applyFont="1" applyFill="1" applyBorder="1" applyAlignment="1">
      <alignment horizontal="right"/>
    </xf>
    <xf numFmtId="0" fontId="10" fillId="7" borderId="28" xfId="0" applyFont="1" applyFill="1" applyBorder="1" applyAlignment="1">
      <alignment horizontal="center"/>
    </xf>
    <xf numFmtId="0" fontId="10" fillId="7" borderId="41" xfId="0" applyFont="1" applyFill="1" applyBorder="1" applyAlignment="1">
      <alignment horizontal="center"/>
    </xf>
    <xf numFmtId="0" fontId="0" fillId="0" borderId="10" xfId="0" applyBorder="1" applyAlignment="1">
      <alignment horizontal="left"/>
    </xf>
    <xf numFmtId="0" fontId="29" fillId="13" borderId="10" xfId="0" applyFont="1" applyFill="1" applyBorder="1" applyAlignment="1">
      <alignment horizontal="center"/>
    </xf>
    <xf numFmtId="1" fontId="0" fillId="7" borderId="10" xfId="0" applyNumberFormat="1" applyFill="1" applyBorder="1" applyAlignment="1">
      <alignment horizontal="right"/>
    </xf>
    <xf numFmtId="166" fontId="0" fillId="7" borderId="10" xfId="0" applyNumberFormat="1" applyFill="1" applyBorder="1" applyAlignment="1">
      <alignment horizontal="right"/>
    </xf>
    <xf numFmtId="2" fontId="0" fillId="7" borderId="10" xfId="0" applyNumberFormat="1" applyFill="1" applyBorder="1"/>
    <xf numFmtId="165" fontId="0" fillId="0" borderId="10" xfId="0" applyNumberFormat="1" applyBorder="1"/>
    <xf numFmtId="1" fontId="29" fillId="0" borderId="0" xfId="0" applyNumberFormat="1" applyFont="1" applyAlignment="1">
      <alignment horizontal="center"/>
    </xf>
    <xf numFmtId="166" fontId="0" fillId="0" borderId="10" xfId="0" applyNumberFormat="1" applyBorder="1" applyAlignment="1">
      <alignment horizontal="center"/>
    </xf>
    <xf numFmtId="1" fontId="29" fillId="13" borderId="10" xfId="0" applyNumberFormat="1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6" fontId="0" fillId="0" borderId="10" xfId="0" applyNumberFormat="1" applyBorder="1"/>
    <xf numFmtId="0" fontId="29" fillId="3" borderId="10" xfId="0" applyFont="1" applyFill="1" applyBorder="1" applyAlignment="1">
      <alignment horizontal="center"/>
    </xf>
    <xf numFmtId="2" fontId="0" fillId="7" borderId="10" xfId="0" applyNumberFormat="1" applyFill="1" applyBorder="1" applyAlignment="1">
      <alignment horizontal="right"/>
    </xf>
    <xf numFmtId="166" fontId="9" fillId="0" borderId="0" xfId="0" applyNumberFormat="1" applyFont="1"/>
    <xf numFmtId="166" fontId="0" fillId="9" borderId="11" xfId="0" applyNumberFormat="1" applyFill="1" applyBorder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10" borderId="43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65" fontId="0" fillId="0" borderId="0" xfId="0" applyNumberFormat="1" applyAlignment="1">
      <alignment horizontal="left"/>
    </xf>
    <xf numFmtId="2" fontId="3" fillId="0" borderId="0" xfId="0" applyNumberFormat="1" applyFont="1" applyAlignment="1">
      <alignment horizontal="right"/>
    </xf>
    <xf numFmtId="0" fontId="0" fillId="10" borderId="44" xfId="0" applyFill="1" applyBorder="1" applyAlignment="1">
      <alignment horizontal="center"/>
    </xf>
    <xf numFmtId="165" fontId="3" fillId="0" borderId="0" xfId="0" applyNumberFormat="1" applyFont="1" applyAlignment="1">
      <alignment horizontal="right"/>
    </xf>
    <xf numFmtId="0" fontId="6" fillId="12" borderId="28" xfId="0" applyFont="1" applyFill="1" applyBorder="1" applyAlignment="1">
      <alignment horizontal="right"/>
    </xf>
    <xf numFmtId="0" fontId="6" fillId="12" borderId="29" xfId="0" applyFont="1" applyFill="1" applyBorder="1" applyAlignment="1">
      <alignment horizontal="right"/>
    </xf>
    <xf numFmtId="0" fontId="6" fillId="12" borderId="11" xfId="0" applyFont="1" applyFill="1" applyBorder="1" applyAlignment="1">
      <alignment horizontal="right"/>
    </xf>
    <xf numFmtId="165" fontId="0" fillId="0" borderId="16" xfId="0" applyNumberFormat="1" applyBorder="1"/>
    <xf numFmtId="0" fontId="19" fillId="3" borderId="28" xfId="0" applyFont="1" applyFill="1" applyBorder="1" applyAlignment="1">
      <alignment horizontal="center"/>
    </xf>
    <xf numFmtId="165" fontId="0" fillId="0" borderId="12" xfId="0" applyNumberFormat="1" applyBorder="1"/>
    <xf numFmtId="0" fontId="0" fillId="0" borderId="2" xfId="0" applyBorder="1" applyAlignment="1">
      <alignment horizontal="right"/>
    </xf>
    <xf numFmtId="165" fontId="13" fillId="0" borderId="0" xfId="0" applyNumberFormat="1" applyFont="1"/>
    <xf numFmtId="1" fontId="0" fillId="0" borderId="0" xfId="3" applyNumberFormat="1" applyFont="1" applyAlignment="1" applyProtection="1">
      <alignment horizontal="center"/>
      <protection locked="0"/>
    </xf>
    <xf numFmtId="0" fontId="10" fillId="0" borderId="0" xfId="0" applyFont="1"/>
    <xf numFmtId="166" fontId="0" fillId="0" borderId="0" xfId="3" applyNumberFormat="1" applyFont="1" applyProtection="1">
      <protection locked="0"/>
    </xf>
    <xf numFmtId="2" fontId="34" fillId="0" borderId="1" xfId="0" applyNumberFormat="1" applyFont="1" applyBorder="1"/>
    <xf numFmtId="2" fontId="34" fillId="0" borderId="6" xfId="0" applyNumberFormat="1" applyFont="1" applyBorder="1"/>
    <xf numFmtId="2" fontId="3" fillId="0" borderId="0" xfId="3" applyNumberFormat="1" applyFont="1" applyProtection="1">
      <protection locked="0"/>
    </xf>
    <xf numFmtId="166" fontId="5" fillId="0" borderId="0" xfId="0" applyNumberFormat="1" applyFont="1"/>
    <xf numFmtId="166" fontId="3" fillId="0" borderId="5" xfId="0" applyNumberFormat="1" applyFont="1" applyBorder="1"/>
    <xf numFmtId="166" fontId="0" fillId="0" borderId="37" xfId="0" applyNumberFormat="1" applyBorder="1"/>
    <xf numFmtId="166" fontId="0" fillId="0" borderId="38" xfId="0" applyNumberFormat="1" applyBorder="1"/>
    <xf numFmtId="166" fontId="0" fillId="0" borderId="40" xfId="0" applyNumberFormat="1" applyBorder="1"/>
    <xf numFmtId="12" fontId="4" fillId="0" borderId="0" xfId="0" applyNumberFormat="1" applyFont="1" applyAlignment="1">
      <alignment horizontal="center"/>
    </xf>
    <xf numFmtId="12" fontId="0" fillId="0" borderId="0" xfId="0" applyNumberFormat="1" applyAlignment="1">
      <alignment horizontal="center"/>
    </xf>
    <xf numFmtId="10" fontId="0" fillId="0" borderId="0" xfId="0" applyNumberFormat="1"/>
    <xf numFmtId="12" fontId="2" fillId="0" borderId="0" xfId="0" applyNumberFormat="1" applyFont="1" applyAlignment="1">
      <alignment horizontal="center"/>
    </xf>
    <xf numFmtId="12" fontId="0" fillId="0" borderId="0" xfId="0" applyNumberFormat="1"/>
    <xf numFmtId="1" fontId="0" fillId="0" borderId="0" xfId="0" quotePrefix="1" applyNumberFormat="1" applyAlignment="1">
      <alignment horizontal="center"/>
    </xf>
    <xf numFmtId="1" fontId="5" fillId="0" borderId="0" xfId="0" applyNumberFormat="1" applyFont="1"/>
    <xf numFmtId="1" fontId="0" fillId="0" borderId="0" xfId="3" applyNumberFormat="1" applyFont="1" applyProtection="1">
      <protection locked="0"/>
    </xf>
    <xf numFmtId="0" fontId="15" fillId="5" borderId="0" xfId="0" quotePrefix="1" applyFont="1" applyFill="1" applyAlignment="1">
      <alignment wrapText="1" readingOrder="1"/>
    </xf>
    <xf numFmtId="9" fontId="0" fillId="8" borderId="0" xfId="1" applyFont="1" applyFill="1" applyBorder="1"/>
    <xf numFmtId="12" fontId="3" fillId="0" borderId="0" xfId="0" applyNumberFormat="1" applyFont="1"/>
    <xf numFmtId="12" fontId="0" fillId="15" borderId="0" xfId="0" applyNumberFormat="1" applyFill="1" applyAlignment="1">
      <alignment horizontal="center"/>
    </xf>
    <xf numFmtId="1" fontId="3" fillId="0" borderId="0" xfId="0" applyNumberFormat="1" applyFont="1" applyAlignment="1">
      <alignment horizontal="right"/>
    </xf>
    <xf numFmtId="12" fontId="4" fillId="0" borderId="0" xfId="0" applyNumberFormat="1" applyFont="1"/>
    <xf numFmtId="12" fontId="29" fillId="0" borderId="0" xfId="0" applyNumberFormat="1" applyFont="1"/>
    <xf numFmtId="9" fontId="29" fillId="0" borderId="0" xfId="0" applyNumberFormat="1" applyFont="1"/>
    <xf numFmtId="49" fontId="0" fillId="0" borderId="4" xfId="0" applyNumberFormat="1" applyBorder="1" applyAlignment="1">
      <alignment horizontal="center"/>
    </xf>
    <xf numFmtId="49" fontId="0" fillId="15" borderId="0" xfId="0" applyNumberFormat="1" applyFill="1" applyAlignment="1">
      <alignment horizontal="center"/>
    </xf>
    <xf numFmtId="165" fontId="1" fillId="0" borderId="0" xfId="3" applyNumberFormat="1" applyFont="1" applyProtection="1">
      <protection locked="0"/>
    </xf>
    <xf numFmtId="165" fontId="1" fillId="0" borderId="0" xfId="0" applyNumberFormat="1" applyFont="1" applyAlignment="1">
      <alignment horizontal="center"/>
    </xf>
    <xf numFmtId="165" fontId="16" fillId="8" borderId="16" xfId="0" applyNumberFormat="1" applyFont="1" applyFill="1" applyBorder="1"/>
    <xf numFmtId="2" fontId="3" fillId="4" borderId="0" xfId="0" applyNumberFormat="1" applyFont="1" applyFill="1"/>
    <xf numFmtId="0" fontId="16" fillId="6" borderId="4" xfId="0" applyFont="1" applyFill="1" applyBorder="1" applyAlignment="1">
      <alignment horizontal="right"/>
    </xf>
    <xf numFmtId="0" fontId="16" fillId="6" borderId="0" xfId="0" applyFont="1" applyFill="1" applyAlignment="1">
      <alignment horizontal="right"/>
    </xf>
    <xf numFmtId="0" fontId="16" fillId="0" borderId="0" xfId="0" applyFont="1" applyAlignment="1">
      <alignment horizontal="center"/>
    </xf>
    <xf numFmtId="2" fontId="44" fillId="0" borderId="0" xfId="0" applyNumberFormat="1" applyFont="1" applyAlignment="1">
      <alignment horizontal="center"/>
    </xf>
    <xf numFmtId="165" fontId="45" fillId="20" borderId="0" xfId="2" applyNumberFormat="1" applyFont="1" applyFill="1"/>
    <xf numFmtId="0" fontId="46" fillId="0" borderId="0" xfId="2" applyFont="1"/>
    <xf numFmtId="165" fontId="47" fillId="0" borderId="0" xfId="2" applyNumberFormat="1" applyFont="1"/>
    <xf numFmtId="0" fontId="46" fillId="0" borderId="0" xfId="2" applyFont="1" applyAlignment="1">
      <alignment horizontal="center"/>
    </xf>
    <xf numFmtId="0" fontId="46" fillId="17" borderId="14" xfId="2" applyFont="1" applyFill="1" applyBorder="1"/>
    <xf numFmtId="0" fontId="46" fillId="17" borderId="53" xfId="2" applyFont="1" applyFill="1" applyBorder="1"/>
    <xf numFmtId="0" fontId="48" fillId="20" borderId="0" xfId="2" applyFont="1" applyFill="1"/>
    <xf numFmtId="165" fontId="48" fillId="20" borderId="0" xfId="2" applyNumberFormat="1" applyFont="1" applyFill="1"/>
    <xf numFmtId="0" fontId="48" fillId="20" borderId="0" xfId="2" applyFont="1" applyFill="1" applyAlignment="1">
      <alignment horizontal="left"/>
    </xf>
    <xf numFmtId="2" fontId="46" fillId="0" borderId="0" xfId="2" applyNumberFormat="1" applyFont="1"/>
    <xf numFmtId="165" fontId="46" fillId="0" borderId="0" xfId="2" applyNumberFormat="1" applyFont="1"/>
    <xf numFmtId="1" fontId="46" fillId="0" borderId="0" xfId="2" applyNumberFormat="1" applyFont="1"/>
    <xf numFmtId="165" fontId="49" fillId="21" borderId="0" xfId="2" applyNumberFormat="1" applyFont="1" applyFill="1"/>
    <xf numFmtId="165" fontId="50" fillId="20" borderId="0" xfId="2" applyNumberFormat="1" applyFont="1" applyFill="1"/>
    <xf numFmtId="165" fontId="51" fillId="0" borderId="0" xfId="2" applyNumberFormat="1" applyFont="1"/>
    <xf numFmtId="2" fontId="46" fillId="17" borderId="53" xfId="2" applyNumberFormat="1" applyFont="1" applyFill="1" applyBorder="1"/>
    <xf numFmtId="165" fontId="52" fillId="20" borderId="0" xfId="0" applyNumberFormat="1" applyFont="1" applyFill="1"/>
    <xf numFmtId="165" fontId="53" fillId="0" borderId="0" xfId="0" applyNumberFormat="1" applyFont="1"/>
    <xf numFmtId="165" fontId="46" fillId="17" borderId="53" xfId="2" applyNumberFormat="1" applyFont="1" applyFill="1" applyBorder="1"/>
    <xf numFmtId="0" fontId="54" fillId="0" borderId="0" xfId="2" applyFont="1"/>
    <xf numFmtId="0" fontId="55" fillId="0" borderId="0" xfId="2" applyFont="1"/>
    <xf numFmtId="165" fontId="46" fillId="17" borderId="54" xfId="2" applyNumberFormat="1" applyFont="1" applyFill="1" applyBorder="1"/>
    <xf numFmtId="165" fontId="56" fillId="0" borderId="0" xfId="2" applyNumberFormat="1" applyFont="1"/>
    <xf numFmtId="0" fontId="57" fillId="21" borderId="1" xfId="2" applyFont="1" applyFill="1" applyBorder="1"/>
    <xf numFmtId="0" fontId="57" fillId="21" borderId="2" xfId="2" applyFont="1" applyFill="1" applyBorder="1"/>
    <xf numFmtId="0" fontId="57" fillId="21" borderId="3" xfId="2" applyFont="1" applyFill="1" applyBorder="1"/>
    <xf numFmtId="0" fontId="57" fillId="21" borderId="4" xfId="2" applyFont="1" applyFill="1" applyBorder="1"/>
    <xf numFmtId="0" fontId="57" fillId="21" borderId="0" xfId="2" applyFont="1" applyFill="1"/>
    <xf numFmtId="0" fontId="57" fillId="21" borderId="5" xfId="2" applyFont="1" applyFill="1" applyBorder="1"/>
    <xf numFmtId="0" fontId="56" fillId="0" borderId="0" xfId="2" applyFont="1"/>
    <xf numFmtId="0" fontId="57" fillId="21" borderId="6" xfId="2" applyFont="1" applyFill="1" applyBorder="1"/>
    <xf numFmtId="0" fontId="57" fillId="21" borderId="7" xfId="2" applyFont="1" applyFill="1" applyBorder="1"/>
    <xf numFmtId="0" fontId="57" fillId="21" borderId="8" xfId="2" applyFont="1" applyFill="1" applyBorder="1"/>
    <xf numFmtId="2" fontId="18" fillId="0" borderId="0" xfId="0" applyNumberFormat="1" applyFont="1"/>
    <xf numFmtId="0" fontId="58" fillId="20" borderId="0" xfId="0" applyFont="1" applyFill="1"/>
    <xf numFmtId="165" fontId="58" fillId="20" borderId="0" xfId="0" applyNumberFormat="1" applyFont="1" applyFill="1"/>
    <xf numFmtId="2" fontId="58" fillId="20" borderId="0" xfId="0" applyNumberFormat="1" applyFont="1" applyFill="1"/>
    <xf numFmtId="166" fontId="58" fillId="20" borderId="0" xfId="0" applyNumberFormat="1" applyFont="1" applyFill="1"/>
    <xf numFmtId="0" fontId="51" fillId="0" borderId="0" xfId="2" applyFont="1"/>
    <xf numFmtId="2" fontId="58" fillId="20" borderId="0" xfId="0" applyNumberFormat="1" applyFont="1" applyFill="1" applyAlignment="1">
      <alignment horizontal="left"/>
    </xf>
    <xf numFmtId="1" fontId="58" fillId="20" borderId="0" xfId="0" applyNumberFormat="1" applyFont="1" applyFill="1"/>
    <xf numFmtId="2" fontId="59" fillId="20" borderId="0" xfId="0" applyNumberFormat="1" applyFont="1" applyFill="1" applyAlignment="1">
      <alignment horizontal="left"/>
    </xf>
    <xf numFmtId="2" fontId="59" fillId="20" borderId="0" xfId="0" applyNumberFormat="1" applyFont="1" applyFill="1"/>
    <xf numFmtId="165" fontId="60" fillId="0" borderId="0" xfId="2" applyNumberFormat="1" applyFont="1"/>
    <xf numFmtId="2" fontId="60" fillId="0" borderId="0" xfId="2" applyNumberFormat="1" applyFont="1"/>
    <xf numFmtId="165" fontId="61" fillId="20" borderId="0" xfId="0" applyNumberFormat="1" applyFont="1" applyFill="1"/>
    <xf numFmtId="166" fontId="61" fillId="20" borderId="0" xfId="0" applyNumberFormat="1" applyFont="1" applyFill="1"/>
    <xf numFmtId="2" fontId="48" fillId="20" borderId="0" xfId="2" applyNumberFormat="1" applyFont="1" applyFill="1"/>
    <xf numFmtId="0" fontId="62" fillId="7" borderId="0" xfId="0" applyFont="1" applyFill="1" applyAlignment="1">
      <alignment horizontal="center"/>
    </xf>
    <xf numFmtId="2" fontId="51" fillId="0" borderId="0" xfId="2" applyNumberFormat="1" applyFont="1"/>
    <xf numFmtId="1" fontId="51" fillId="0" borderId="0" xfId="2" applyNumberFormat="1" applyFont="1"/>
    <xf numFmtId="2" fontId="46" fillId="0" borderId="0" xfId="0" applyNumberFormat="1" applyFont="1"/>
    <xf numFmtId="1" fontId="61" fillId="20" borderId="0" xfId="0" applyNumberFormat="1" applyFont="1" applyFill="1"/>
    <xf numFmtId="0" fontId="62" fillId="7" borderId="0" xfId="0" applyFont="1" applyFill="1"/>
    <xf numFmtId="0" fontId="61" fillId="20" borderId="0" xfId="0" applyFont="1" applyFill="1"/>
    <xf numFmtId="0" fontId="50" fillId="20" borderId="0" xfId="2" applyFont="1" applyFill="1"/>
    <xf numFmtId="165" fontId="63" fillId="22" borderId="0" xfId="0" applyNumberFormat="1" applyFont="1" applyFill="1"/>
    <xf numFmtId="166" fontId="46" fillId="0" borderId="0" xfId="2" applyNumberFormat="1" applyFont="1"/>
    <xf numFmtId="165" fontId="45" fillId="20" borderId="49" xfId="2" applyNumberFormat="1" applyFont="1" applyFill="1" applyBorder="1"/>
    <xf numFmtId="165" fontId="45" fillId="20" borderId="50" xfId="2" applyNumberFormat="1" applyFont="1" applyFill="1" applyBorder="1"/>
    <xf numFmtId="165" fontId="45" fillId="20" borderId="51" xfId="2" applyNumberFormat="1" applyFont="1" applyFill="1" applyBorder="1"/>
    <xf numFmtId="165" fontId="45" fillId="20" borderId="18" xfId="2" applyNumberFormat="1" applyFont="1" applyFill="1" applyBorder="1"/>
    <xf numFmtId="165" fontId="45" fillId="20" borderId="52" xfId="2" applyNumberFormat="1" applyFont="1" applyFill="1" applyBorder="1"/>
    <xf numFmtId="165" fontId="45" fillId="20" borderId="16" xfId="2" applyNumberFormat="1" applyFont="1" applyFill="1" applyBorder="1"/>
    <xf numFmtId="165" fontId="45" fillId="20" borderId="48" xfId="2" applyNumberFormat="1" applyFont="1" applyFill="1" applyBorder="1"/>
    <xf numFmtId="0" fontId="48" fillId="20" borderId="48" xfId="2" applyFont="1" applyFill="1" applyBorder="1"/>
    <xf numFmtId="165" fontId="45" fillId="20" borderId="48" xfId="2" applyNumberFormat="1" applyFont="1" applyFill="1" applyBorder="1" applyAlignment="1">
      <alignment horizontal="center"/>
    </xf>
    <xf numFmtId="165" fontId="45" fillId="20" borderId="13" xfId="2" applyNumberFormat="1" applyFont="1" applyFill="1" applyBorder="1"/>
    <xf numFmtId="165" fontId="45" fillId="20" borderId="4" xfId="2" applyNumberFormat="1" applyFont="1" applyFill="1" applyBorder="1"/>
    <xf numFmtId="165" fontId="45" fillId="20" borderId="5" xfId="2" applyNumberFormat="1" applyFont="1" applyFill="1" applyBorder="1"/>
    <xf numFmtId="165" fontId="64" fillId="0" borderId="1" xfId="2" applyNumberFormat="1" applyFont="1" applyBorder="1"/>
    <xf numFmtId="0" fontId="64" fillId="0" borderId="2" xfId="2" applyFont="1" applyBorder="1"/>
    <xf numFmtId="0" fontId="46" fillId="0" borderId="2" xfId="2" applyFont="1" applyBorder="1"/>
    <xf numFmtId="165" fontId="64" fillId="0" borderId="4" xfId="2" applyNumberFormat="1" applyFont="1" applyBorder="1"/>
    <xf numFmtId="0" fontId="64" fillId="0" borderId="0" xfId="2" applyFont="1"/>
    <xf numFmtId="165" fontId="46" fillId="0" borderId="4" xfId="2" applyNumberFormat="1" applyFont="1" applyBorder="1"/>
    <xf numFmtId="0" fontId="46" fillId="0" borderId="6" xfId="2" applyFont="1" applyBorder="1"/>
    <xf numFmtId="0" fontId="46" fillId="0" borderId="7" xfId="2" applyFont="1" applyBorder="1"/>
    <xf numFmtId="0" fontId="48" fillId="0" borderId="0" xfId="2" applyFont="1"/>
    <xf numFmtId="165" fontId="48" fillId="0" borderId="0" xfId="2" applyNumberFormat="1" applyFont="1"/>
    <xf numFmtId="1" fontId="2" fillId="0" borderId="18" xfId="3" applyNumberFormat="1" applyFont="1" applyBorder="1" applyProtection="1">
      <protection locked="0"/>
    </xf>
    <xf numFmtId="0" fontId="3" fillId="4" borderId="0" xfId="0" applyFont="1" applyFill="1"/>
    <xf numFmtId="0" fontId="24" fillId="0" borderId="0" xfId="0" applyFont="1" applyAlignment="1">
      <alignment horizontal="left"/>
    </xf>
    <xf numFmtId="0" fontId="24" fillId="0" borderId="0" xfId="0" applyFont="1"/>
    <xf numFmtId="2" fontId="24" fillId="0" borderId="0" xfId="0" applyNumberFormat="1" applyFont="1" applyAlignment="1">
      <alignment horizontal="left"/>
    </xf>
    <xf numFmtId="168" fontId="24" fillId="0" borderId="0" xfId="0" applyNumberFormat="1" applyFont="1"/>
    <xf numFmtId="0" fontId="24" fillId="0" borderId="0" xfId="0" applyFont="1" applyAlignment="1">
      <alignment horizontal="center"/>
    </xf>
    <xf numFmtId="0" fontId="68" fillId="0" borderId="0" xfId="0" applyFont="1" applyAlignment="1">
      <alignment horizontal="left"/>
    </xf>
    <xf numFmtId="2" fontId="24" fillId="0" borderId="0" xfId="0" applyNumberFormat="1" applyFont="1" applyAlignment="1">
      <alignment horizontal="center"/>
    </xf>
    <xf numFmtId="1" fontId="24" fillId="0" borderId="0" xfId="0" applyNumberFormat="1" applyFont="1"/>
    <xf numFmtId="2" fontId="24" fillId="0" borderId="0" xfId="0" applyNumberFormat="1" applyFont="1"/>
    <xf numFmtId="165" fontId="24" fillId="0" borderId="0" xfId="0" applyNumberFormat="1" applyFont="1"/>
    <xf numFmtId="169" fontId="24" fillId="0" borderId="0" xfId="0" applyNumberFormat="1" applyFont="1"/>
    <xf numFmtId="1" fontId="24" fillId="0" borderId="0" xfId="0" applyNumberFormat="1" applyFont="1" applyAlignment="1">
      <alignment horizontal="right"/>
    </xf>
    <xf numFmtId="2" fontId="24" fillId="0" borderId="0" xfId="0" applyNumberFormat="1" applyFont="1" applyAlignment="1">
      <alignment horizontal="right"/>
    </xf>
    <xf numFmtId="166" fontId="68" fillId="0" borderId="0" xfId="0" applyNumberFormat="1" applyFont="1"/>
    <xf numFmtId="0" fontId="71" fillId="5" borderId="19" xfId="0" quotePrefix="1" applyFont="1" applyFill="1" applyBorder="1" applyAlignment="1">
      <alignment wrapText="1" readingOrder="1"/>
    </xf>
    <xf numFmtId="2" fontId="1" fillId="0" borderId="0" xfId="3" applyNumberFormat="1" applyFont="1" applyProtection="1">
      <protection locked="0"/>
    </xf>
    <xf numFmtId="166" fontId="1" fillId="0" borderId="0" xfId="3" applyNumberFormat="1" applyFont="1" applyProtection="1">
      <protection locked="0"/>
    </xf>
    <xf numFmtId="1" fontId="1" fillId="0" borderId="0" xfId="3" applyNumberFormat="1" applyFont="1" applyProtection="1">
      <protection locked="0"/>
    </xf>
    <xf numFmtId="2" fontId="1" fillId="0" borderId="0" xfId="0" applyNumberFormat="1" applyFont="1"/>
    <xf numFmtId="0" fontId="1" fillId="0" borderId="0" xfId="0" applyFont="1"/>
    <xf numFmtId="166" fontId="1" fillId="0" borderId="0" xfId="0" applyNumberFormat="1" applyFont="1"/>
    <xf numFmtId="1" fontId="2" fillId="0" borderId="49" xfId="3" applyNumberFormat="1" applyFont="1" applyBorder="1" applyProtection="1">
      <protection locked="0"/>
    </xf>
    <xf numFmtId="1" fontId="2" fillId="0" borderId="50" xfId="3" applyNumberFormat="1" applyFont="1" applyBorder="1" applyProtection="1">
      <protection locked="0"/>
    </xf>
    <xf numFmtId="1" fontId="2" fillId="0" borderId="51" xfId="3" applyNumberFormat="1" applyFont="1" applyBorder="1" applyProtection="1">
      <protection locked="0"/>
    </xf>
    <xf numFmtId="1" fontId="2" fillId="0" borderId="52" xfId="3" applyNumberFormat="1" applyFont="1" applyBorder="1" applyProtection="1">
      <protection locked="0"/>
    </xf>
    <xf numFmtId="1" fontId="2" fillId="0" borderId="16" xfId="3" applyNumberFormat="1" applyFont="1" applyBorder="1" applyProtection="1">
      <protection locked="0"/>
    </xf>
    <xf numFmtId="1" fontId="2" fillId="0" borderId="48" xfId="3" applyNumberFormat="1" applyFont="1" applyBorder="1" applyProtection="1">
      <protection locked="0"/>
    </xf>
    <xf numFmtId="9" fontId="0" fillId="0" borderId="10" xfId="1" applyFont="1" applyFill="1" applyBorder="1" applyAlignment="1">
      <alignment horizontal="center"/>
    </xf>
    <xf numFmtId="0" fontId="10" fillId="17" borderId="1" xfId="0" applyFont="1" applyFill="1" applyBorder="1"/>
    <xf numFmtId="0" fontId="10" fillId="17" borderId="2" xfId="0" applyFont="1" applyFill="1" applyBorder="1"/>
    <xf numFmtId="164" fontId="0" fillId="17" borderId="2" xfId="0" applyNumberFormat="1" applyFill="1" applyBorder="1"/>
    <xf numFmtId="0" fontId="0" fillId="17" borderId="3" xfId="0" applyFill="1" applyBorder="1"/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166" fontId="0" fillId="0" borderId="10" xfId="0" applyNumberFormat="1" applyBorder="1" applyAlignment="1">
      <alignment horizontal="right"/>
    </xf>
    <xf numFmtId="0" fontId="42" fillId="17" borderId="6" xfId="0" applyFont="1" applyFill="1" applyBorder="1"/>
    <xf numFmtId="0" fontId="42" fillId="17" borderId="7" xfId="0" applyFont="1" applyFill="1" applyBorder="1"/>
    <xf numFmtId="0" fontId="0" fillId="17" borderId="8" xfId="0" applyFill="1" applyBorder="1"/>
    <xf numFmtId="0" fontId="0" fillId="0" borderId="55" xfId="0" applyBorder="1"/>
    <xf numFmtId="0" fontId="0" fillId="0" borderId="37" xfId="0" applyBorder="1"/>
    <xf numFmtId="0" fontId="0" fillId="0" borderId="36" xfId="0" applyBorder="1"/>
    <xf numFmtId="0" fontId="39" fillId="0" borderId="0" xfId="0" applyFont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16" xfId="0" applyBorder="1" applyAlignment="1">
      <alignment horizontal="center"/>
    </xf>
    <xf numFmtId="165" fontId="0" fillId="0" borderId="39" xfId="0" applyNumberFormat="1" applyBorder="1"/>
    <xf numFmtId="165" fontId="0" fillId="0" borderId="57" xfId="0" applyNumberFormat="1" applyBorder="1"/>
    <xf numFmtId="165" fontId="0" fillId="0" borderId="38" xfId="0" applyNumberFormat="1" applyBorder="1"/>
    <xf numFmtId="0" fontId="0" fillId="0" borderId="0" xfId="0" applyAlignment="1">
      <alignment horizontal="right" vertical="top"/>
    </xf>
    <xf numFmtId="165" fontId="39" fillId="0" borderId="2" xfId="0" applyNumberFormat="1" applyFont="1" applyBorder="1"/>
    <xf numFmtId="165" fontId="39" fillId="0" borderId="3" xfId="0" applyNumberFormat="1" applyFont="1" applyBorder="1"/>
    <xf numFmtId="0" fontId="39" fillId="4" borderId="0" xfId="0" applyFont="1" applyFill="1" applyAlignment="1">
      <alignment horizontal="center" vertical="center"/>
    </xf>
    <xf numFmtId="0" fontId="39" fillId="0" borderId="0" xfId="0" applyFont="1" applyAlignment="1">
      <alignment horizontal="right"/>
    </xf>
    <xf numFmtId="0" fontId="10" fillId="0" borderId="0" xfId="0" applyFont="1" applyAlignment="1">
      <alignment horizontal="center" wrapText="1"/>
    </xf>
    <xf numFmtId="165" fontId="39" fillId="0" borderId="0" xfId="0" applyNumberFormat="1" applyFont="1"/>
    <xf numFmtId="0" fontId="39" fillId="0" borderId="0" xfId="0" applyFont="1" applyAlignment="1">
      <alignment horizontal="center"/>
    </xf>
    <xf numFmtId="165" fontId="73" fillId="0" borderId="0" xfId="0" applyNumberFormat="1" applyFont="1" applyAlignment="1">
      <alignment horizontal="center"/>
    </xf>
    <xf numFmtId="0" fontId="39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10" fillId="0" borderId="0" xfId="0" applyFont="1" applyAlignment="1">
      <alignment horizontal="right"/>
    </xf>
    <xf numFmtId="167" fontId="0" fillId="0" borderId="0" xfId="0" applyNumberFormat="1" applyAlignment="1">
      <alignment horizontal="center"/>
    </xf>
    <xf numFmtId="1" fontId="16" fillId="0" borderId="0" xfId="0" applyNumberFormat="1" applyFont="1" applyAlignment="1">
      <alignment horizontal="right"/>
    </xf>
    <xf numFmtId="167" fontId="0" fillId="0" borderId="4" xfId="0" applyNumberFormat="1" applyBorder="1" applyAlignment="1">
      <alignment horizontal="center"/>
    </xf>
    <xf numFmtId="165" fontId="0" fillId="15" borderId="0" xfId="0" applyNumberFormat="1" applyFill="1" applyAlignment="1">
      <alignment horizontal="center"/>
    </xf>
    <xf numFmtId="0" fontId="0" fillId="0" borderId="5" xfId="0" applyBorder="1" applyAlignment="1">
      <alignment horizontal="right"/>
    </xf>
    <xf numFmtId="165" fontId="0" fillId="15" borderId="4" xfId="0" applyNumberForma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73" fillId="0" borderId="0" xfId="0" applyFont="1" applyAlignment="1">
      <alignment horizontal="left"/>
    </xf>
    <xf numFmtId="165" fontId="39" fillId="0" borderId="0" xfId="0" applyNumberFormat="1" applyFont="1" applyAlignment="1">
      <alignment horizontal="right"/>
    </xf>
    <xf numFmtId="1" fontId="39" fillId="0" borderId="0" xfId="0" applyNumberFormat="1" applyFont="1" applyAlignment="1">
      <alignment horizontal="right"/>
    </xf>
    <xf numFmtId="9" fontId="0" fillId="0" borderId="10" xfId="0" applyNumberFormat="1" applyBorder="1" applyAlignment="1">
      <alignment horizontal="center"/>
    </xf>
    <xf numFmtId="2" fontId="39" fillId="0" borderId="0" xfId="0" applyNumberFormat="1" applyFont="1"/>
    <xf numFmtId="9" fontId="0" fillId="8" borderId="0" xfId="1" applyFont="1" applyFill="1" applyBorder="1" applyAlignment="1">
      <alignment horizontal="center"/>
    </xf>
    <xf numFmtId="9" fontId="0" fillId="8" borderId="0" xfId="0" applyNumberFormat="1" applyFill="1" applyAlignment="1">
      <alignment horizontal="center"/>
    </xf>
    <xf numFmtId="2" fontId="0" fillId="0" borderId="49" xfId="3" applyNumberFormat="1" applyFont="1" applyBorder="1" applyProtection="1">
      <protection locked="0"/>
    </xf>
    <xf numFmtId="166" fontId="0" fillId="0" borderId="4" xfId="0" applyNumberFormat="1" applyBorder="1" applyAlignment="1">
      <alignment horizontal="center"/>
    </xf>
    <xf numFmtId="1" fontId="73" fillId="4" borderId="5" xfId="0" applyNumberFormat="1" applyFont="1" applyFill="1" applyBorder="1"/>
    <xf numFmtId="2" fontId="0" fillId="0" borderId="18" xfId="3" applyNumberFormat="1" applyFont="1" applyBorder="1" applyProtection="1">
      <protection locked="0"/>
    </xf>
    <xf numFmtId="12" fontId="0" fillId="0" borderId="4" xfId="0" applyNumberForma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0" fillId="0" borderId="16" xfId="3" applyNumberFormat="1" applyFont="1" applyBorder="1" applyProtection="1">
      <protection locked="0"/>
    </xf>
    <xf numFmtId="2" fontId="0" fillId="0" borderId="48" xfId="3" applyNumberFormat="1" applyFont="1" applyBorder="1" applyProtection="1">
      <protection locked="0"/>
    </xf>
    <xf numFmtId="2" fontId="0" fillId="0" borderId="13" xfId="3" applyNumberFormat="1" applyFont="1" applyBorder="1" applyProtection="1">
      <protection locked="0"/>
    </xf>
    <xf numFmtId="2" fontId="39" fillId="0" borderId="7" xfId="0" applyNumberFormat="1" applyFont="1" applyBorder="1"/>
    <xf numFmtId="0" fontId="73" fillId="0" borderId="7" xfId="0" applyFont="1" applyBorder="1" applyAlignment="1">
      <alignment horizontal="right"/>
    </xf>
    <xf numFmtId="2" fontId="0" fillId="0" borderId="7" xfId="0" applyNumberFormat="1" applyBorder="1"/>
    <xf numFmtId="166" fontId="0" fillId="0" borderId="8" xfId="0" applyNumberFormat="1" applyBorder="1"/>
    <xf numFmtId="2" fontId="0" fillId="0" borderId="50" xfId="3" applyNumberFormat="1" applyFont="1" applyBorder="1" applyProtection="1">
      <protection locked="0"/>
    </xf>
    <xf numFmtId="2" fontId="0" fillId="0" borderId="51" xfId="3" applyNumberFormat="1" applyFont="1" applyBorder="1" applyProtection="1">
      <protection locked="0"/>
    </xf>
    <xf numFmtId="2" fontId="0" fillId="0" borderId="52" xfId="3" applyNumberFormat="1" applyFont="1" applyBorder="1" applyProtection="1">
      <protection locked="0"/>
    </xf>
    <xf numFmtId="12" fontId="0" fillId="0" borderId="7" xfId="0" applyNumberFormat="1" applyBorder="1" applyAlignment="1">
      <alignment horizontal="center"/>
    </xf>
    <xf numFmtId="2" fontId="0" fillId="0" borderId="2" xfId="0" applyNumberFormat="1" applyBorder="1"/>
    <xf numFmtId="165" fontId="0" fillId="0" borderId="2" xfId="0" applyNumberFormat="1" applyBorder="1" applyAlignment="1">
      <alignment horizontal="right"/>
    </xf>
    <xf numFmtId="0" fontId="16" fillId="0" borderId="0" xfId="0" applyFont="1" applyAlignment="1">
      <alignment horizontal="right"/>
    </xf>
    <xf numFmtId="0" fontId="0" fillId="0" borderId="3" xfId="0" applyBorder="1" applyAlignment="1">
      <alignment horizontal="center"/>
    </xf>
    <xf numFmtId="0" fontId="15" fillId="5" borderId="10" xfId="0" quotePrefix="1" applyFont="1" applyFill="1" applyBorder="1" applyAlignment="1">
      <alignment wrapText="1" readingOrder="1"/>
    </xf>
    <xf numFmtId="2" fontId="2" fillId="14" borderId="0" xfId="3" applyNumberFormat="1" applyFont="1" applyFill="1" applyProtection="1">
      <protection locked="0"/>
    </xf>
    <xf numFmtId="2" fontId="10" fillId="0" borderId="0" xfId="3" applyNumberFormat="1" applyFont="1" applyProtection="1">
      <protection locked="0"/>
    </xf>
    <xf numFmtId="166" fontId="0" fillId="0" borderId="5" xfId="0" applyNumberFormat="1" applyBorder="1"/>
    <xf numFmtId="167" fontId="3" fillId="0" borderId="0" xfId="0" applyNumberFormat="1" applyFont="1"/>
    <xf numFmtId="12" fontId="1" fillId="0" borderId="0" xfId="0" applyNumberFormat="1" applyFont="1" applyAlignment="1">
      <alignment horizontal="center"/>
    </xf>
    <xf numFmtId="0" fontId="4" fillId="24" borderId="60" xfId="0" applyFont="1" applyFill="1" applyBorder="1" applyAlignment="1">
      <alignment horizontal="center"/>
    </xf>
    <xf numFmtId="0" fontId="4" fillId="25" borderId="10" xfId="0" applyFont="1" applyFill="1" applyBorder="1" applyAlignment="1">
      <alignment horizontal="center"/>
    </xf>
    <xf numFmtId="12" fontId="0" fillId="4" borderId="0" xfId="0" applyNumberFormat="1" applyFill="1" applyAlignment="1">
      <alignment horizontal="right"/>
    </xf>
    <xf numFmtId="1" fontId="16" fillId="0" borderId="0" xfId="0" applyNumberFormat="1" applyFont="1" applyAlignment="1">
      <alignment horizontal="center"/>
    </xf>
    <xf numFmtId="166" fontId="0" fillId="0" borderId="0" xfId="0" applyNumberFormat="1" applyAlignment="1">
      <alignment horizontal="right"/>
    </xf>
    <xf numFmtId="0" fontId="0" fillId="0" borderId="49" xfId="0" applyBorder="1"/>
    <xf numFmtId="0" fontId="0" fillId="4" borderId="50" xfId="0" applyFill="1" applyBorder="1" applyAlignment="1">
      <alignment horizontal="center"/>
    </xf>
    <xf numFmtId="0" fontId="39" fillId="4" borderId="50" xfId="0" applyFont="1" applyFill="1" applyBorder="1" applyAlignment="1">
      <alignment horizontal="center" vertical="center"/>
    </xf>
    <xf numFmtId="0" fontId="0" fillId="4" borderId="51" xfId="0" applyFill="1" applyBorder="1"/>
    <xf numFmtId="165" fontId="0" fillId="0" borderId="18" xfId="0" applyNumberFormat="1" applyBorder="1"/>
    <xf numFmtId="0" fontId="0" fillId="0" borderId="52" xfId="0" applyBorder="1" applyAlignment="1">
      <alignment horizontal="center"/>
    </xf>
    <xf numFmtId="0" fontId="44" fillId="0" borderId="18" xfId="0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0" fontId="0" fillId="0" borderId="61" xfId="0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76" fillId="0" borderId="36" xfId="0" applyFont="1" applyBorder="1"/>
    <xf numFmtId="0" fontId="76" fillId="0" borderId="46" xfId="0" applyFont="1" applyBorder="1"/>
    <xf numFmtId="0" fontId="4" fillId="0" borderId="55" xfId="0" applyFont="1" applyBorder="1"/>
    <xf numFmtId="0" fontId="0" fillId="0" borderId="46" xfId="0" applyBorder="1"/>
    <xf numFmtId="0" fontId="4" fillId="0" borderId="37" xfId="0" applyFont="1" applyBorder="1"/>
    <xf numFmtId="0" fontId="4" fillId="0" borderId="9" xfId="0" applyFont="1" applyBorder="1" applyAlignment="1">
      <alignment horizontal="center"/>
    </xf>
    <xf numFmtId="0" fontId="6" fillId="0" borderId="10" xfId="0" applyFont="1" applyBorder="1" applyAlignment="1">
      <alignment horizontal="right"/>
    </xf>
    <xf numFmtId="0" fontId="6" fillId="0" borderId="10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77" fillId="0" borderId="10" xfId="0" applyFont="1" applyBorder="1"/>
    <xf numFmtId="0" fontId="4" fillId="0" borderId="38" xfId="0" applyFont="1" applyBorder="1" applyAlignment="1">
      <alignment horizontal="center"/>
    </xf>
    <xf numFmtId="165" fontId="4" fillId="16" borderId="6" xfId="0" applyNumberFormat="1" applyFont="1" applyFill="1" applyBorder="1" applyAlignment="1">
      <alignment horizontal="left"/>
    </xf>
    <xf numFmtId="1" fontId="4" fillId="16" borderId="7" xfId="0" applyNumberFormat="1" applyFont="1" applyFill="1" applyBorder="1" applyAlignment="1">
      <alignment horizontal="center"/>
    </xf>
    <xf numFmtId="0" fontId="0" fillId="0" borderId="47" xfId="0" applyBorder="1"/>
    <xf numFmtId="0" fontId="78" fillId="5" borderId="19" xfId="0" quotePrefix="1" applyFont="1" applyFill="1" applyBorder="1" applyAlignment="1">
      <alignment wrapText="1" readingOrder="1"/>
    </xf>
    <xf numFmtId="0" fontId="73" fillId="4" borderId="35" xfId="0" applyFont="1" applyFill="1" applyBorder="1"/>
    <xf numFmtId="1" fontId="73" fillId="4" borderId="45" xfId="0" applyNumberFormat="1" applyFont="1" applyFill="1" applyBorder="1" applyAlignment="1">
      <alignment horizontal="right"/>
    </xf>
    <xf numFmtId="1" fontId="0" fillId="0" borderId="10" xfId="0" applyNumberFormat="1" applyBorder="1" applyAlignment="1">
      <alignment horizontal="right"/>
    </xf>
    <xf numFmtId="0" fontId="0" fillId="0" borderId="7" xfId="0" applyBorder="1" applyAlignment="1">
      <alignment horizontal="right"/>
    </xf>
    <xf numFmtId="165" fontId="3" fillId="0" borderId="62" xfId="0" applyNumberFormat="1" applyFont="1" applyBorder="1"/>
    <xf numFmtId="1" fontId="0" fillId="0" borderId="5" xfId="0" applyNumberFormat="1" applyBorder="1" applyAlignment="1">
      <alignment horizontal="center"/>
    </xf>
    <xf numFmtId="165" fontId="73" fillId="0" borderId="2" xfId="0" applyNumberFormat="1" applyFont="1" applyBorder="1" applyAlignment="1">
      <alignment horizontal="center"/>
    </xf>
    <xf numFmtId="2" fontId="74" fillId="0" borderId="2" xfId="0" applyNumberFormat="1" applyFont="1" applyBorder="1" applyAlignment="1">
      <alignment horizontal="center"/>
    </xf>
    <xf numFmtId="0" fontId="0" fillId="0" borderId="8" xfId="0" applyBorder="1" applyAlignment="1">
      <alignment horizontal="center"/>
    </xf>
    <xf numFmtId="9" fontId="2" fillId="0" borderId="0" xfId="0" applyNumberFormat="1" applyFont="1" applyAlignment="1">
      <alignment horizontal="center"/>
    </xf>
    <xf numFmtId="0" fontId="79" fillId="0" borderId="0" xfId="0" applyFont="1"/>
    <xf numFmtId="165" fontId="79" fillId="0" borderId="0" xfId="0" applyNumberFormat="1" applyFont="1" applyAlignment="1">
      <alignment horizontal="right"/>
    </xf>
    <xf numFmtId="165" fontId="79" fillId="0" borderId="0" xfId="0" applyNumberFormat="1" applyFont="1" applyAlignment="1">
      <alignment horizontal="center"/>
    </xf>
    <xf numFmtId="9" fontId="80" fillId="3" borderId="0" xfId="1" applyFont="1" applyFill="1" applyAlignment="1">
      <alignment horizontal="center"/>
    </xf>
    <xf numFmtId="9" fontId="80" fillId="3" borderId="0" xfId="0" applyNumberFormat="1" applyFont="1" applyFill="1" applyAlignment="1">
      <alignment horizontal="center"/>
    </xf>
    <xf numFmtId="0" fontId="0" fillId="0" borderId="6" xfId="0" applyBorder="1" applyAlignment="1">
      <alignment horizontal="right"/>
    </xf>
    <xf numFmtId="9" fontId="0" fillId="0" borderId="5" xfId="1" applyFont="1" applyBorder="1"/>
    <xf numFmtId="9" fontId="0" fillId="0" borderId="8" xfId="1" applyFont="1" applyBorder="1"/>
    <xf numFmtId="9" fontId="0" fillId="0" borderId="4" xfId="0" applyNumberFormat="1" applyBorder="1" applyAlignment="1">
      <alignment horizontal="right"/>
    </xf>
    <xf numFmtId="2" fontId="0" fillId="0" borderId="52" xfId="0" applyNumberFormat="1" applyBorder="1"/>
    <xf numFmtId="2" fontId="0" fillId="0" borderId="0" xfId="3" applyNumberFormat="1" applyFont="1" applyAlignment="1" applyProtection="1">
      <alignment horizontal="center"/>
      <protection locked="0"/>
    </xf>
    <xf numFmtId="9" fontId="0" fillId="0" borderId="0" xfId="1" applyFont="1" applyFill="1" applyBorder="1" applyAlignment="1" applyProtection="1">
      <alignment horizontal="center"/>
      <protection locked="0"/>
    </xf>
    <xf numFmtId="0" fontId="16" fillId="0" borderId="0" xfId="0" applyFont="1"/>
    <xf numFmtId="0" fontId="16" fillId="18" borderId="10" xfId="0" applyFont="1" applyFill="1" applyBorder="1" applyAlignment="1">
      <alignment horizontal="center" vertical="center" wrapText="1"/>
    </xf>
    <xf numFmtId="0" fontId="16" fillId="18" borderId="28" xfId="0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/>
    </xf>
    <xf numFmtId="1" fontId="44" fillId="0" borderId="10" xfId="0" applyNumberFormat="1" applyFont="1" applyBorder="1" applyAlignment="1">
      <alignment horizontal="center"/>
    </xf>
    <xf numFmtId="2" fontId="44" fillId="0" borderId="10" xfId="0" applyNumberFormat="1" applyFont="1" applyBorder="1" applyAlignment="1">
      <alignment horizontal="center"/>
    </xf>
    <xf numFmtId="165" fontId="0" fillId="18" borderId="10" xfId="0" applyNumberFormat="1" applyFill="1" applyBorder="1" applyAlignment="1">
      <alignment horizontal="center"/>
    </xf>
    <xf numFmtId="0" fontId="3" fillId="23" borderId="4" xfId="0" applyFont="1" applyFill="1" applyBorder="1" applyAlignment="1">
      <alignment horizontal="left"/>
    </xf>
    <xf numFmtId="0" fontId="3" fillId="0" borderId="0" xfId="0" applyFont="1" applyAlignment="1">
      <alignment horizontal="right"/>
    </xf>
    <xf numFmtId="0" fontId="0" fillId="23" borderId="0" xfId="0" applyFill="1"/>
    <xf numFmtId="0" fontId="0" fillId="23" borderId="5" xfId="0" applyFill="1" applyBorder="1"/>
    <xf numFmtId="0" fontId="3" fillId="2" borderId="4" xfId="0" applyFont="1" applyFill="1" applyBorder="1" applyAlignment="1">
      <alignment horizontal="right"/>
    </xf>
    <xf numFmtId="165" fontId="16" fillId="0" borderId="0" xfId="0" applyNumberFormat="1" applyFont="1"/>
    <xf numFmtId="0" fontId="0" fillId="0" borderId="0" xfId="0" applyAlignment="1">
      <alignment wrapText="1"/>
    </xf>
    <xf numFmtId="0" fontId="16" fillId="0" borderId="10" xfId="0" applyFont="1" applyBorder="1" applyAlignment="1">
      <alignment horizontal="center" vertical="center"/>
    </xf>
    <xf numFmtId="2" fontId="0" fillId="0" borderId="10" xfId="0" applyNumberFormat="1" applyBorder="1"/>
    <xf numFmtId="0" fontId="16" fillId="0" borderId="10" xfId="0" applyFont="1" applyBorder="1" applyAlignment="1">
      <alignment horizontal="left" vertical="center"/>
    </xf>
    <xf numFmtId="1" fontId="0" fillId="0" borderId="49" xfId="3" applyNumberFormat="1" applyFont="1" applyBorder="1" applyProtection="1">
      <protection locked="0"/>
    </xf>
    <xf numFmtId="1" fontId="0" fillId="0" borderId="50" xfId="3" applyNumberFormat="1" applyFont="1" applyBorder="1" applyProtection="1">
      <protection locked="0"/>
    </xf>
    <xf numFmtId="1" fontId="0" fillId="0" borderId="51" xfId="3" applyNumberFormat="1" applyFont="1" applyBorder="1" applyProtection="1">
      <protection locked="0"/>
    </xf>
    <xf numFmtId="1" fontId="0" fillId="0" borderId="18" xfId="3" applyNumberFormat="1" applyFont="1" applyBorder="1" applyProtection="1">
      <protection locked="0"/>
    </xf>
    <xf numFmtId="1" fontId="0" fillId="0" borderId="52" xfId="3" applyNumberFormat="1" applyFont="1" applyBorder="1" applyProtection="1">
      <protection locked="0"/>
    </xf>
    <xf numFmtId="1" fontId="0" fillId="0" borderId="16" xfId="3" applyNumberFormat="1" applyFont="1" applyBorder="1" applyProtection="1">
      <protection locked="0"/>
    </xf>
    <xf numFmtId="1" fontId="0" fillId="0" borderId="48" xfId="3" applyNumberFormat="1" applyFont="1" applyBorder="1" applyProtection="1">
      <protection locked="0"/>
    </xf>
    <xf numFmtId="1" fontId="0" fillId="0" borderId="13" xfId="3" applyNumberFormat="1" applyFont="1" applyBorder="1" applyProtection="1">
      <protection locked="0"/>
    </xf>
    <xf numFmtId="1" fontId="0" fillId="0" borderId="50" xfId="0" applyNumberFormat="1" applyBorder="1"/>
    <xf numFmtId="1" fontId="0" fillId="0" borderId="51" xfId="0" applyNumberFormat="1" applyBorder="1"/>
    <xf numFmtId="1" fontId="0" fillId="0" borderId="10" xfId="3" applyNumberFormat="1" applyFont="1" applyBorder="1" applyAlignment="1" applyProtection="1">
      <alignment horizontal="center"/>
      <protection locked="0"/>
    </xf>
    <xf numFmtId="1" fontId="0" fillId="0" borderId="52" xfId="0" applyNumberFormat="1" applyBorder="1"/>
    <xf numFmtId="1" fontId="0" fillId="0" borderId="7" xfId="1" applyNumberFormat="1" applyFont="1" applyFill="1" applyBorder="1" applyAlignment="1">
      <alignment horizontal="right"/>
    </xf>
    <xf numFmtId="1" fontId="3" fillId="2" borderId="0" xfId="0" applyNumberFormat="1" applyFont="1" applyFill="1"/>
    <xf numFmtId="1" fontId="0" fillId="23" borderId="5" xfId="0" applyNumberFormat="1" applyFill="1" applyBorder="1"/>
    <xf numFmtId="0" fontId="3" fillId="26" borderId="4" xfId="0" applyFont="1" applyFill="1" applyBorder="1" applyAlignment="1">
      <alignment horizontal="left"/>
    </xf>
    <xf numFmtId="9" fontId="0" fillId="0" borderId="0" xfId="0" applyNumberFormat="1" applyAlignment="1">
      <alignment horizontal="right"/>
    </xf>
    <xf numFmtId="9" fontId="0" fillId="0" borderId="0" xfId="1" applyFont="1" applyBorder="1"/>
    <xf numFmtId="0" fontId="3" fillId="2" borderId="4" xfId="0" applyFont="1" applyFill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" fontId="0" fillId="0" borderId="7" xfId="0" applyNumberFormat="1" applyBorder="1"/>
    <xf numFmtId="2" fontId="0" fillId="0" borderId="7" xfId="0" applyNumberFormat="1" applyBorder="1" applyAlignment="1">
      <alignment horizontal="right"/>
    </xf>
    <xf numFmtId="165" fontId="3" fillId="8" borderId="16" xfId="0" applyNumberFormat="1" applyFont="1" applyFill="1" applyBorder="1"/>
    <xf numFmtId="0" fontId="14" fillId="0" borderId="0" xfId="0" applyFont="1"/>
    <xf numFmtId="1" fontId="33" fillId="0" borderId="0" xfId="3" applyNumberFormat="1" applyFont="1" applyProtection="1">
      <protection locked="0"/>
    </xf>
    <xf numFmtId="1" fontId="1" fillId="0" borderId="32" xfId="3" applyNumberFormat="1" applyFont="1" applyBorder="1" applyProtection="1">
      <protection locked="0"/>
    </xf>
    <xf numFmtId="1" fontId="1" fillId="0" borderId="33" xfId="3" applyNumberFormat="1" applyFont="1" applyBorder="1" applyProtection="1">
      <protection locked="0"/>
    </xf>
    <xf numFmtId="1" fontId="1" fillId="0" borderId="31" xfId="3" applyNumberFormat="1" applyFont="1" applyBorder="1" applyProtection="1">
      <protection locked="0"/>
    </xf>
    <xf numFmtId="1" fontId="1" fillId="0" borderId="34" xfId="3" applyNumberFormat="1" applyFont="1" applyBorder="1" applyProtection="1">
      <protection locked="0"/>
    </xf>
    <xf numFmtId="1" fontId="2" fillId="0" borderId="58" xfId="3" applyNumberFormat="1" applyFont="1" applyBorder="1" applyProtection="1">
      <protection locked="0"/>
    </xf>
    <xf numFmtId="1" fontId="2" fillId="0" borderId="59" xfId="3" applyNumberFormat="1" applyFont="1" applyBorder="1" applyProtection="1">
      <protection locked="0"/>
    </xf>
    <xf numFmtId="1" fontId="2" fillId="0" borderId="31" xfId="3" applyNumberFormat="1" applyFont="1" applyBorder="1" applyProtection="1">
      <protection locked="0"/>
    </xf>
    <xf numFmtId="1" fontId="2" fillId="0" borderId="34" xfId="3" applyNumberFormat="1" applyFont="1" applyBorder="1" applyProtection="1">
      <protection locked="0"/>
    </xf>
    <xf numFmtId="1" fontId="2" fillId="0" borderId="33" xfId="3" applyNumberFormat="1" applyFont="1" applyBorder="1" applyProtection="1">
      <protection locked="0"/>
    </xf>
    <xf numFmtId="1" fontId="2" fillId="0" borderId="32" xfId="3" applyNumberFormat="1" applyFont="1" applyBorder="1" applyProtection="1">
      <protection locked="0"/>
    </xf>
    <xf numFmtId="1" fontId="2" fillId="7" borderId="0" xfId="3" applyNumberFormat="1" applyFont="1" applyFill="1" applyProtection="1">
      <protection locked="0"/>
    </xf>
    <xf numFmtId="1" fontId="2" fillId="7" borderId="52" xfId="3" applyNumberFormat="1" applyFont="1" applyFill="1" applyBorder="1" applyProtection="1">
      <protection locked="0"/>
    </xf>
    <xf numFmtId="1" fontId="2" fillId="7" borderId="48" xfId="3" applyNumberFormat="1" applyFont="1" applyFill="1" applyBorder="1" applyProtection="1">
      <protection locked="0"/>
    </xf>
    <xf numFmtId="1" fontId="2" fillId="7" borderId="13" xfId="3" applyNumberFormat="1" applyFont="1" applyFill="1" applyBorder="1" applyProtection="1">
      <protection locked="0"/>
    </xf>
    <xf numFmtId="1" fontId="0" fillId="0" borderId="5" xfId="0" applyNumberFormat="1" applyBorder="1"/>
    <xf numFmtId="0" fontId="82" fillId="0" borderId="10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83" fillId="0" borderId="0" xfId="0" applyFont="1"/>
    <xf numFmtId="0" fontId="83" fillId="0" borderId="0" xfId="0" applyFont="1" applyAlignment="1">
      <alignment horizontal="right"/>
    </xf>
    <xf numFmtId="2" fontId="0" fillId="0" borderId="18" xfId="0" applyNumberFormat="1" applyBorder="1"/>
    <xf numFmtId="2" fontId="0" fillId="0" borderId="50" xfId="0" applyNumberFormat="1" applyBorder="1"/>
    <xf numFmtId="2" fontId="0" fillId="0" borderId="51" xfId="0" applyNumberFormat="1" applyBorder="1"/>
    <xf numFmtId="2" fontId="0" fillId="0" borderId="16" xfId="0" applyNumberFormat="1" applyBorder="1"/>
    <xf numFmtId="2" fontId="0" fillId="0" borderId="48" xfId="0" applyNumberFormat="1" applyBorder="1"/>
    <xf numFmtId="2" fontId="0" fillId="0" borderId="13" xfId="0" applyNumberFormat="1" applyBorder="1"/>
    <xf numFmtId="2" fontId="0" fillId="0" borderId="49" xfId="0" applyNumberFormat="1" applyBorder="1"/>
    <xf numFmtId="2" fontId="10" fillId="0" borderId="0" xfId="0" applyNumberFormat="1" applyFont="1"/>
    <xf numFmtId="1" fontId="3" fillId="23" borderId="0" xfId="0" applyNumberFormat="1" applyFont="1" applyFill="1" applyAlignment="1">
      <alignment horizontal="right"/>
    </xf>
    <xf numFmtId="0" fontId="27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0" fillId="0" borderId="66" xfId="0" applyBorder="1" applyAlignment="1">
      <alignment horizontal="center"/>
    </xf>
    <xf numFmtId="2" fontId="0" fillId="0" borderId="67" xfId="0" applyNumberFormat="1" applyBorder="1"/>
    <xf numFmtId="165" fontId="16" fillId="0" borderId="69" xfId="0" applyNumberFormat="1" applyFont="1" applyBorder="1"/>
    <xf numFmtId="2" fontId="0" fillId="0" borderId="70" xfId="0" applyNumberFormat="1" applyBorder="1"/>
    <xf numFmtId="0" fontId="86" fillId="0" borderId="1" xfId="0" applyFont="1" applyBorder="1"/>
    <xf numFmtId="0" fontId="5" fillId="0" borderId="0" xfId="0" applyFont="1" applyAlignment="1">
      <alignment horizontal="left"/>
    </xf>
    <xf numFmtId="1" fontId="85" fillId="0" borderId="64" xfId="0" applyNumberFormat="1" applyFont="1" applyBorder="1" applyAlignment="1">
      <alignment horizontal="center"/>
    </xf>
    <xf numFmtId="0" fontId="85" fillId="0" borderId="65" xfId="0" applyFont="1" applyBorder="1"/>
    <xf numFmtId="0" fontId="0" fillId="0" borderId="66" xfId="0" applyBorder="1"/>
    <xf numFmtId="0" fontId="16" fillId="18" borderId="71" xfId="0" applyFont="1" applyFill="1" applyBorder="1" applyAlignment="1">
      <alignment horizontal="center"/>
    </xf>
    <xf numFmtId="0" fontId="16" fillId="0" borderId="67" xfId="0" applyFont="1" applyBorder="1" applyAlignment="1">
      <alignment horizontal="left" vertical="center"/>
    </xf>
    <xf numFmtId="0" fontId="81" fillId="18" borderId="71" xfId="0" applyFont="1" applyFill="1" applyBorder="1" applyAlignment="1">
      <alignment horizontal="center"/>
    </xf>
    <xf numFmtId="0" fontId="16" fillId="0" borderId="67" xfId="0" applyFont="1" applyBorder="1" applyAlignment="1">
      <alignment horizontal="center" vertical="center"/>
    </xf>
    <xf numFmtId="0" fontId="10" fillId="18" borderId="72" xfId="0" applyFont="1" applyFill="1" applyBorder="1" applyAlignment="1">
      <alignment horizontal="center"/>
    </xf>
    <xf numFmtId="0" fontId="39" fillId="18" borderId="66" xfId="0" applyFont="1" applyFill="1" applyBorder="1" applyAlignment="1">
      <alignment horizontal="center"/>
    </xf>
    <xf numFmtId="0" fontId="0" fillId="18" borderId="66" xfId="0" applyFill="1" applyBorder="1" applyAlignment="1">
      <alignment horizontal="center"/>
    </xf>
    <xf numFmtId="0" fontId="0" fillId="18" borderId="73" xfId="0" applyFill="1" applyBorder="1" applyAlignment="1">
      <alignment horizontal="center"/>
    </xf>
    <xf numFmtId="165" fontId="16" fillId="23" borderId="68" xfId="0" applyNumberFormat="1" applyFont="1" applyFill="1" applyBorder="1"/>
    <xf numFmtId="165" fontId="3" fillId="23" borderId="69" xfId="0" applyNumberFormat="1" applyFont="1" applyFill="1" applyBorder="1" applyAlignment="1">
      <alignment horizontal="center"/>
    </xf>
    <xf numFmtId="165" fontId="16" fillId="23" borderId="69" xfId="0" applyNumberFormat="1" applyFont="1" applyFill="1" applyBorder="1"/>
    <xf numFmtId="2" fontId="0" fillId="0" borderId="69" xfId="0" applyNumberFormat="1" applyBorder="1" applyAlignment="1">
      <alignment horizontal="center"/>
    </xf>
    <xf numFmtId="2" fontId="0" fillId="0" borderId="69" xfId="0" applyNumberFormat="1" applyBorder="1"/>
    <xf numFmtId="0" fontId="88" fillId="4" borderId="0" xfId="0" applyFont="1" applyFill="1"/>
    <xf numFmtId="0" fontId="0" fillId="0" borderId="0" xfId="0" quotePrefix="1"/>
    <xf numFmtId="0" fontId="0" fillId="4" borderId="5" xfId="0" applyFill="1" applyBorder="1"/>
    <xf numFmtId="165" fontId="84" fillId="3" borderId="0" xfId="0" applyNumberFormat="1" applyFont="1" applyFill="1" applyAlignment="1">
      <alignment horizontal="left"/>
    </xf>
    <xf numFmtId="1" fontId="3" fillId="3" borderId="0" xfId="0" applyNumberFormat="1" applyFont="1" applyFill="1"/>
    <xf numFmtId="1" fontId="3" fillId="3" borderId="0" xfId="0" applyNumberFormat="1" applyFont="1" applyFill="1" applyAlignment="1">
      <alignment horizontal="center"/>
    </xf>
    <xf numFmtId="0" fontId="0" fillId="0" borderId="53" xfId="0" quotePrefix="1" applyBorder="1"/>
    <xf numFmtId="0" fontId="0" fillId="0" borderId="54" xfId="0" quotePrefix="1" applyBorder="1"/>
    <xf numFmtId="165" fontId="0" fillId="0" borderId="74" xfId="0" applyNumberFormat="1" applyBorder="1" applyAlignment="1">
      <alignment vertical="top"/>
    </xf>
    <xf numFmtId="0" fontId="0" fillId="0" borderId="75" xfId="0" applyBorder="1"/>
    <xf numFmtId="0" fontId="76" fillId="0" borderId="35" xfId="0" applyFont="1" applyBorder="1"/>
    <xf numFmtId="0" fontId="76" fillId="0" borderId="76" xfId="0" applyFont="1" applyBorder="1"/>
    <xf numFmtId="0" fontId="3" fillId="0" borderId="76" xfId="0" applyFont="1" applyBorder="1"/>
    <xf numFmtId="0" fontId="76" fillId="0" borderId="45" xfId="0" applyFont="1" applyBorder="1"/>
    <xf numFmtId="0" fontId="23" fillId="0" borderId="0" xfId="0" applyFont="1" applyAlignment="1">
      <alignment horizontal="right"/>
    </xf>
    <xf numFmtId="0" fontId="19" fillId="3" borderId="21" xfId="0" applyFont="1" applyFill="1" applyBorder="1" applyAlignment="1">
      <alignment horizontal="left"/>
    </xf>
    <xf numFmtId="166" fontId="17" fillId="4" borderId="0" xfId="0" applyNumberFormat="1" applyFont="1" applyFill="1" applyAlignment="1">
      <alignment horizontal="center"/>
    </xf>
    <xf numFmtId="0" fontId="78" fillId="0" borderId="19" xfId="0" quotePrefix="1" applyFont="1" applyBorder="1" applyAlignment="1">
      <alignment wrapText="1" readingOrder="1"/>
    </xf>
    <xf numFmtId="0" fontId="15" fillId="0" borderId="19" xfId="0" quotePrefix="1" applyFont="1" applyBorder="1" applyAlignment="1">
      <alignment wrapText="1" readingOrder="1"/>
    </xf>
    <xf numFmtId="166" fontId="0" fillId="0" borderId="2" xfId="0" applyNumberFormat="1" applyBorder="1"/>
    <xf numFmtId="165" fontId="10" fillId="0" borderId="0" xfId="0" applyNumberFormat="1" applyFont="1" applyAlignment="1">
      <alignment horizontal="center"/>
    </xf>
    <xf numFmtId="2" fontId="74" fillId="0" borderId="0" xfId="0" applyNumberFormat="1" applyFont="1" applyAlignment="1">
      <alignment horizontal="center"/>
    </xf>
    <xf numFmtId="0" fontId="75" fillId="0" borderId="0" xfId="0" applyFont="1"/>
    <xf numFmtId="0" fontId="0" fillId="0" borderId="9" xfId="0" applyBorder="1"/>
    <xf numFmtId="1" fontId="0" fillId="0" borderId="3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9" fontId="0" fillId="0" borderId="38" xfId="1" applyFont="1" applyFill="1" applyBorder="1" applyAlignment="1">
      <alignment horizontal="center"/>
    </xf>
    <xf numFmtId="12" fontId="0" fillId="0" borderId="9" xfId="0" applyNumberFormat="1" applyBorder="1" applyAlignment="1">
      <alignment horizontal="center"/>
    </xf>
    <xf numFmtId="9" fontId="0" fillId="0" borderId="38" xfId="0" applyNumberFormat="1" applyBorder="1" applyAlignment="1">
      <alignment horizontal="center"/>
    </xf>
    <xf numFmtId="49" fontId="0" fillId="0" borderId="39" xfId="0" applyNumberFormat="1" applyBorder="1" applyAlignment="1">
      <alignment horizontal="center"/>
    </xf>
    <xf numFmtId="9" fontId="0" fillId="0" borderId="47" xfId="1" applyFont="1" applyBorder="1" applyAlignment="1">
      <alignment horizontal="center"/>
    </xf>
    <xf numFmtId="9" fontId="0" fillId="0" borderId="40" xfId="1" applyFont="1" applyBorder="1" applyAlignment="1">
      <alignment horizontal="center"/>
    </xf>
    <xf numFmtId="0" fontId="41" fillId="0" borderId="0" xfId="0" applyFont="1"/>
    <xf numFmtId="0" fontId="41" fillId="0" borderId="1" xfId="0" applyFont="1" applyBorder="1"/>
    <xf numFmtId="0" fontId="41" fillId="0" borderId="2" xfId="0" applyFont="1" applyBorder="1"/>
    <xf numFmtId="0" fontId="41" fillId="0" borderId="3" xfId="0" applyFont="1" applyBorder="1"/>
    <xf numFmtId="0" fontId="41" fillId="0" borderId="4" xfId="0" applyFont="1" applyBorder="1"/>
    <xf numFmtId="1" fontId="41" fillId="0" borderId="0" xfId="0" applyNumberFormat="1" applyFont="1" applyAlignment="1">
      <alignment horizontal="right"/>
    </xf>
    <xf numFmtId="1" fontId="89" fillId="0" borderId="10" xfId="0" applyNumberFormat="1" applyFont="1" applyBorder="1" applyAlignment="1">
      <alignment horizontal="center"/>
    </xf>
    <xf numFmtId="165" fontId="41" fillId="27" borderId="10" xfId="0" applyNumberFormat="1" applyFont="1" applyFill="1" applyBorder="1" applyAlignment="1">
      <alignment horizontal="center"/>
    </xf>
    <xf numFmtId="2" fontId="89" fillId="0" borderId="10" xfId="0" applyNumberFormat="1" applyFont="1" applyBorder="1" applyAlignment="1">
      <alignment horizontal="center"/>
    </xf>
    <xf numFmtId="0" fontId="90" fillId="0" borderId="0" xfId="0" applyFont="1"/>
    <xf numFmtId="0" fontId="41" fillId="0" borderId="5" xfId="0" applyFont="1" applyBorder="1" applyAlignment="1">
      <alignment horizontal="center"/>
    </xf>
    <xf numFmtId="0" fontId="91" fillId="26" borderId="4" xfId="0" applyFont="1" applyFill="1" applyBorder="1" applyAlignment="1">
      <alignment horizontal="left"/>
    </xf>
    <xf numFmtId="0" fontId="41" fillId="26" borderId="0" xfId="0" applyFont="1" applyFill="1"/>
    <xf numFmtId="165" fontId="41" fillId="0" borderId="10" xfId="0" applyNumberFormat="1" applyFont="1" applyBorder="1" applyAlignment="1">
      <alignment horizontal="center"/>
    </xf>
    <xf numFmtId="167" fontId="41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1" fontId="92" fillId="0" borderId="0" xfId="0" applyNumberFormat="1" applyFont="1" applyAlignment="1">
      <alignment horizontal="right"/>
    </xf>
    <xf numFmtId="165" fontId="41" fillId="28" borderId="0" xfId="0" applyNumberFormat="1" applyFont="1" applyFill="1" applyAlignment="1">
      <alignment horizontal="center"/>
    </xf>
    <xf numFmtId="0" fontId="41" fillId="0" borderId="5" xfId="0" applyFont="1" applyBorder="1" applyAlignment="1">
      <alignment horizontal="right"/>
    </xf>
    <xf numFmtId="2" fontId="41" fillId="0" borderId="0" xfId="0" applyNumberFormat="1" applyFont="1"/>
    <xf numFmtId="0" fontId="92" fillId="29" borderId="0" xfId="0" applyFont="1" applyFill="1" applyAlignment="1">
      <alignment horizontal="right"/>
    </xf>
    <xf numFmtId="2" fontId="41" fillId="0" borderId="49" xfId="3" applyNumberFormat="1" applyFont="1" applyBorder="1" applyProtection="1">
      <protection locked="0"/>
    </xf>
    <xf numFmtId="2" fontId="41" fillId="0" borderId="50" xfId="3" applyNumberFormat="1" applyFont="1" applyBorder="1" applyProtection="1">
      <protection locked="0"/>
    </xf>
    <xf numFmtId="166" fontId="41" fillId="0" borderId="0" xfId="0" applyNumberFormat="1" applyFont="1" applyAlignment="1">
      <alignment horizontal="center"/>
    </xf>
    <xf numFmtId="2" fontId="41" fillId="0" borderId="18" xfId="3" applyNumberFormat="1" applyFont="1" applyBorder="1" applyProtection="1">
      <protection locked="0"/>
    </xf>
    <xf numFmtId="2" fontId="41" fillId="0" borderId="0" xfId="3" applyNumberFormat="1" applyFont="1" applyProtection="1">
      <protection locked="0"/>
    </xf>
    <xf numFmtId="2" fontId="41" fillId="0" borderId="52" xfId="3" applyNumberFormat="1" applyFont="1" applyBorder="1" applyProtection="1">
      <protection locked="0"/>
    </xf>
    <xf numFmtId="2" fontId="91" fillId="0" borderId="0" xfId="0" applyNumberFormat="1" applyFont="1"/>
    <xf numFmtId="2" fontId="41" fillId="0" borderId="16" xfId="3" applyNumberFormat="1" applyFont="1" applyBorder="1" applyProtection="1">
      <protection locked="0"/>
    </xf>
    <xf numFmtId="2" fontId="41" fillId="0" borderId="48" xfId="3" applyNumberFormat="1" applyFont="1" applyBorder="1" applyProtection="1">
      <protection locked="0"/>
    </xf>
    <xf numFmtId="2" fontId="41" fillId="0" borderId="13" xfId="3" applyNumberFormat="1" applyFont="1" applyBorder="1" applyProtection="1">
      <protection locked="0"/>
    </xf>
    <xf numFmtId="166" fontId="41" fillId="0" borderId="4" xfId="0" applyNumberFormat="1" applyFont="1" applyBorder="1" applyAlignment="1">
      <alignment horizontal="center"/>
    </xf>
    <xf numFmtId="2" fontId="91" fillId="2" borderId="0" xfId="0" applyNumberFormat="1" applyFont="1" applyFill="1"/>
    <xf numFmtId="0" fontId="91" fillId="2" borderId="0" xfId="0" applyFont="1" applyFill="1"/>
    <xf numFmtId="0" fontId="41" fillId="26" borderId="5" xfId="0" applyFont="1" applyFill="1" applyBorder="1"/>
    <xf numFmtId="0" fontId="41" fillId="0" borderId="6" xfId="0" applyFont="1" applyBorder="1"/>
    <xf numFmtId="0" fontId="41" fillId="0" borderId="7" xfId="0" applyFont="1" applyBorder="1"/>
    <xf numFmtId="0" fontId="41" fillId="0" borderId="7" xfId="0" applyFont="1" applyBorder="1" applyAlignment="1">
      <alignment horizontal="right"/>
    </xf>
    <xf numFmtId="2" fontId="41" fillId="0" borderId="7" xfId="0" applyNumberFormat="1" applyFont="1" applyBorder="1"/>
    <xf numFmtId="0" fontId="41" fillId="0" borderId="8" xfId="0" applyFont="1" applyBorder="1"/>
    <xf numFmtId="165" fontId="91" fillId="0" borderId="0" xfId="1" applyNumberFormat="1" applyFont="1" applyFill="1" applyBorder="1"/>
    <xf numFmtId="9" fontId="91" fillId="0" borderId="0" xfId="1" applyFont="1" applyFill="1" applyBorder="1"/>
    <xf numFmtId="1" fontId="41" fillId="0" borderId="50" xfId="3" applyNumberFormat="1" applyFont="1" applyBorder="1" applyProtection="1">
      <protection locked="0"/>
    </xf>
    <xf numFmtId="1" fontId="41" fillId="0" borderId="51" xfId="3" applyNumberFormat="1" applyFont="1" applyBorder="1" applyProtection="1">
      <protection locked="0"/>
    </xf>
    <xf numFmtId="1" fontId="41" fillId="0" borderId="0" xfId="0" applyNumberFormat="1" applyFont="1" applyAlignment="1">
      <alignment horizontal="center"/>
    </xf>
    <xf numFmtId="1" fontId="41" fillId="0" borderId="5" xfId="0" applyNumberFormat="1" applyFont="1" applyBorder="1" applyAlignment="1">
      <alignment horizontal="center"/>
    </xf>
    <xf numFmtId="1" fontId="41" fillId="0" borderId="0" xfId="3" applyNumberFormat="1" applyFont="1" applyProtection="1">
      <protection locked="0"/>
    </xf>
    <xf numFmtId="1" fontId="41" fillId="0" borderId="52" xfId="3" applyNumberFormat="1" applyFont="1" applyBorder="1" applyProtection="1">
      <protection locked="0"/>
    </xf>
    <xf numFmtId="1" fontId="41" fillId="0" borderId="0" xfId="0" applyNumberFormat="1" applyFont="1"/>
    <xf numFmtId="1" fontId="91" fillId="2" borderId="0" xfId="0" applyNumberFormat="1" applyFont="1" applyFill="1"/>
    <xf numFmtId="1" fontId="41" fillId="26" borderId="5" xfId="0" applyNumberFormat="1" applyFont="1" applyFill="1" applyBorder="1"/>
    <xf numFmtId="2" fontId="90" fillId="0" borderId="7" xfId="0" applyNumberFormat="1" applyFont="1" applyBorder="1"/>
    <xf numFmtId="0" fontId="93" fillId="0" borderId="7" xfId="0" applyFont="1" applyBorder="1" applyAlignment="1">
      <alignment horizontal="right"/>
    </xf>
    <xf numFmtId="166" fontId="41" fillId="0" borderId="8" xfId="0" applyNumberFormat="1" applyFont="1" applyBorder="1"/>
    <xf numFmtId="165" fontId="84" fillId="4" borderId="0" xfId="0" applyNumberFormat="1" applyFont="1" applyFill="1" applyAlignment="1">
      <alignment horizontal="left"/>
    </xf>
    <xf numFmtId="166" fontId="3" fillId="4" borderId="0" xfId="0" applyNumberFormat="1" applyFont="1" applyFill="1"/>
    <xf numFmtId="1" fontId="30" fillId="0" borderId="63" xfId="0" applyNumberFormat="1" applyFont="1" applyBorder="1" applyAlignment="1">
      <alignment horizontal="left"/>
    </xf>
    <xf numFmtId="0" fontId="65" fillId="0" borderId="0" xfId="0" applyFont="1" applyAlignment="1">
      <alignment horizontal="right"/>
    </xf>
    <xf numFmtId="166" fontId="24" fillId="0" borderId="0" xfId="0" applyNumberFormat="1" applyFont="1"/>
    <xf numFmtId="165" fontId="68" fillId="0" borderId="0" xfId="0" applyNumberFormat="1" applyFont="1"/>
    <xf numFmtId="1" fontId="68" fillId="0" borderId="0" xfId="0" applyNumberFormat="1" applyFont="1"/>
    <xf numFmtId="166" fontId="70" fillId="0" borderId="0" xfId="0" applyNumberFormat="1" applyFont="1"/>
    <xf numFmtId="2" fontId="69" fillId="0" borderId="0" xfId="0" applyNumberFormat="1" applyFont="1"/>
    <xf numFmtId="168" fontId="24" fillId="0" borderId="0" xfId="0" applyNumberFormat="1" applyFont="1" applyAlignment="1">
      <alignment horizontal="center"/>
    </xf>
    <xf numFmtId="1" fontId="67" fillId="0" borderId="0" xfId="0" applyNumberFormat="1" applyFont="1" applyAlignment="1">
      <alignment horizontal="right"/>
    </xf>
    <xf numFmtId="165" fontId="24" fillId="0" borderId="0" xfId="0" applyNumberFormat="1" applyFont="1" applyAlignment="1">
      <alignment horizontal="left"/>
    </xf>
    <xf numFmtId="1" fontId="69" fillId="0" borderId="0" xfId="0" applyNumberFormat="1" applyFont="1" applyAlignment="1">
      <alignment horizontal="right"/>
    </xf>
    <xf numFmtId="165" fontId="69" fillId="0" borderId="0" xfId="0" applyNumberFormat="1" applyFont="1" applyAlignment="1">
      <alignment horizontal="right"/>
    </xf>
    <xf numFmtId="169" fontId="24" fillId="0" borderId="0" xfId="0" applyNumberFormat="1" applyFont="1" applyAlignment="1">
      <alignment horizontal="left"/>
    </xf>
    <xf numFmtId="1" fontId="24" fillId="0" borderId="0" xfId="0" applyNumberFormat="1" applyFont="1" applyAlignment="1">
      <alignment horizontal="left"/>
    </xf>
    <xf numFmtId="0" fontId="68" fillId="0" borderId="0" xfId="0" applyFont="1" applyAlignment="1">
      <alignment horizontal="center"/>
    </xf>
    <xf numFmtId="0" fontId="66" fillId="0" borderId="0" xfId="0" applyFont="1"/>
    <xf numFmtId="1" fontId="24" fillId="0" borderId="0" xfId="0" applyNumberFormat="1" applyFont="1" applyAlignment="1">
      <alignment horizontal="center"/>
    </xf>
    <xf numFmtId="169" fontId="24" fillId="0" borderId="0" xfId="0" applyNumberFormat="1" applyFont="1" applyAlignment="1">
      <alignment horizontal="center"/>
    </xf>
    <xf numFmtId="165" fontId="24" fillId="0" borderId="0" xfId="0" applyNumberFormat="1" applyFont="1" applyAlignment="1">
      <alignment horizontal="center"/>
    </xf>
    <xf numFmtId="166" fontId="24" fillId="0" borderId="0" xfId="0" applyNumberFormat="1" applyFont="1" applyAlignment="1">
      <alignment horizontal="right"/>
    </xf>
    <xf numFmtId="168" fontId="24" fillId="0" borderId="0" xfId="0" applyNumberFormat="1" applyFont="1" applyAlignment="1">
      <alignment horizontal="right"/>
    </xf>
    <xf numFmtId="0" fontId="0" fillId="0" borderId="77" xfId="0" applyBorder="1"/>
    <xf numFmtId="170" fontId="34" fillId="17" borderId="2" xfId="0" applyNumberFormat="1" applyFont="1" applyFill="1" applyBorder="1"/>
    <xf numFmtId="0" fontId="0" fillId="0" borderId="64" xfId="0" applyBorder="1" applyAlignment="1">
      <alignment horizontal="center"/>
    </xf>
    <xf numFmtId="2" fontId="0" fillId="0" borderId="64" xfId="0" applyNumberFormat="1" applyBorder="1"/>
    <xf numFmtId="0" fontId="0" fillId="0" borderId="4" xfId="0" applyBorder="1" applyAlignment="1">
      <alignment horizontal="center"/>
    </xf>
    <xf numFmtId="0" fontId="3" fillId="23" borderId="0" xfId="0" applyFont="1" applyFill="1" applyAlignment="1">
      <alignment horizontal="left"/>
    </xf>
    <xf numFmtId="9" fontId="0" fillId="0" borderId="0" xfId="0" applyNumberFormat="1" applyAlignment="1">
      <alignment horizontal="center"/>
    </xf>
    <xf numFmtId="1" fontId="0" fillId="0" borderId="10" xfId="3" applyNumberFormat="1" applyFont="1" applyBorder="1" applyProtection="1">
      <protection locked="0"/>
    </xf>
    <xf numFmtId="49" fontId="0" fillId="0" borderId="10" xfId="0" applyNumberFormat="1" applyBorder="1" applyAlignment="1">
      <alignment horizontal="center"/>
    </xf>
    <xf numFmtId="49" fontId="0" fillId="0" borderId="10" xfId="3" applyNumberFormat="1" applyFont="1" applyBorder="1" applyAlignment="1" applyProtection="1">
      <alignment horizontal="center"/>
      <protection locked="0"/>
    </xf>
    <xf numFmtId="49" fontId="0" fillId="0" borderId="10" xfId="1" applyNumberFormat="1" applyFont="1" applyFill="1" applyBorder="1" applyAlignment="1" applyProtection="1">
      <alignment horizontal="center"/>
      <protection locked="0"/>
    </xf>
    <xf numFmtId="1" fontId="0" fillId="23" borderId="10" xfId="3" applyNumberFormat="1" applyFont="1" applyFill="1" applyBorder="1" applyProtection="1">
      <protection locked="0"/>
    </xf>
    <xf numFmtId="1" fontId="10" fillId="0" borderId="10" xfId="3" applyNumberFormat="1" applyFont="1" applyBorder="1" applyAlignment="1" applyProtection="1">
      <alignment horizontal="center"/>
      <protection locked="0"/>
    </xf>
    <xf numFmtId="49" fontId="1" fillId="0" borderId="10" xfId="3" applyNumberFormat="1" applyFont="1" applyBorder="1" applyAlignment="1" applyProtection="1">
      <alignment horizontal="center"/>
      <protection locked="0"/>
    </xf>
    <xf numFmtId="49" fontId="42" fillId="30" borderId="10" xfId="3" applyNumberFormat="1" applyFont="1" applyFill="1" applyBorder="1" applyAlignment="1" applyProtection="1">
      <alignment horizontal="center"/>
      <protection locked="0"/>
    </xf>
    <xf numFmtId="49" fontId="42" fillId="30" borderId="10" xfId="0" applyNumberFormat="1" applyFont="1" applyFill="1" applyBorder="1" applyAlignment="1">
      <alignment horizontal="center"/>
    </xf>
    <xf numFmtId="1" fontId="5" fillId="0" borderId="10" xfId="3" applyNumberFormat="1" applyFont="1" applyBorder="1" applyAlignment="1" applyProtection="1">
      <alignment horizontal="center"/>
      <protection locked="0"/>
    </xf>
    <xf numFmtId="1" fontId="5" fillId="6" borderId="10" xfId="3" applyNumberFormat="1" applyFont="1" applyFill="1" applyBorder="1" applyAlignment="1" applyProtection="1">
      <alignment horizontal="center"/>
      <protection locked="0"/>
    </xf>
    <xf numFmtId="1" fontId="5" fillId="23" borderId="10" xfId="3" applyNumberFormat="1" applyFont="1" applyFill="1" applyBorder="1" applyAlignment="1" applyProtection="1">
      <alignment horizontal="center"/>
      <protection locked="0"/>
    </xf>
    <xf numFmtId="1" fontId="5" fillId="23" borderId="10" xfId="3" applyNumberFormat="1" applyFont="1" applyFill="1" applyBorder="1" applyProtection="1">
      <protection locked="0"/>
    </xf>
    <xf numFmtId="0" fontId="3" fillId="2" borderId="0" xfId="0" applyFont="1" applyFill="1" applyAlignment="1">
      <alignment horizontal="right"/>
    </xf>
    <xf numFmtId="1" fontId="3" fillId="6" borderId="0" xfId="0" applyNumberFormat="1" applyFont="1" applyFill="1"/>
    <xf numFmtId="1" fontId="0" fillId="0" borderId="0" xfId="1" applyNumberFormat="1" applyFont="1" applyFill="1" applyBorder="1" applyAlignment="1">
      <alignment horizontal="right"/>
    </xf>
    <xf numFmtId="0" fontId="3" fillId="23" borderId="0" xfId="0" applyFont="1" applyFill="1" applyAlignment="1">
      <alignment horizontal="right"/>
    </xf>
    <xf numFmtId="9" fontId="10" fillId="0" borderId="0" xfId="1" applyFont="1" applyFill="1" applyBorder="1" applyAlignment="1">
      <alignment horizontal="right"/>
    </xf>
    <xf numFmtId="0" fontId="16" fillId="6" borderId="0" xfId="0" applyFont="1" applyFill="1" applyAlignment="1">
      <alignment horizontal="center"/>
    </xf>
    <xf numFmtId="165" fontId="3" fillId="8" borderId="0" xfId="0" applyNumberFormat="1" applyFont="1" applyFill="1"/>
    <xf numFmtId="2" fontId="3" fillId="10" borderId="0" xfId="0" applyNumberFormat="1" applyFont="1" applyFill="1" applyAlignment="1">
      <alignment horizontal="right"/>
    </xf>
    <xf numFmtId="2" fontId="3" fillId="31" borderId="0" xfId="0" applyNumberFormat="1" applyFont="1" applyFill="1"/>
    <xf numFmtId="2" fontId="3" fillId="10" borderId="0" xfId="0" applyNumberFormat="1" applyFont="1" applyFill="1"/>
    <xf numFmtId="0" fontId="9" fillId="0" borderId="2" xfId="0" applyFont="1" applyBorder="1" applyAlignment="1">
      <alignment horizontal="left"/>
    </xf>
    <xf numFmtId="165" fontId="84" fillId="0" borderId="2" xfId="0" applyNumberFormat="1" applyFont="1" applyBorder="1"/>
    <xf numFmtId="2" fontId="5" fillId="0" borderId="40" xfId="0" applyNumberFormat="1" applyFont="1" applyBorder="1"/>
    <xf numFmtId="0" fontId="6" fillId="0" borderId="49" xfId="0" applyFont="1" applyBorder="1" applyAlignment="1">
      <alignment horizontal="center"/>
    </xf>
    <xf numFmtId="0" fontId="8" fillId="0" borderId="50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165" fontId="3" fillId="8" borderId="18" xfId="0" applyNumberFormat="1" applyFont="1" applyFill="1" applyBorder="1"/>
    <xf numFmtId="165" fontId="3" fillId="8" borderId="52" xfId="0" applyNumberFormat="1" applyFont="1" applyFill="1" applyBorder="1"/>
    <xf numFmtId="165" fontId="3" fillId="8" borderId="48" xfId="0" applyNumberFormat="1" applyFont="1" applyFill="1" applyBorder="1"/>
    <xf numFmtId="165" fontId="3" fillId="8" borderId="13" xfId="0" applyNumberFormat="1" applyFont="1" applyFill="1" applyBorder="1"/>
    <xf numFmtId="2" fontId="3" fillId="10" borderId="18" xfId="0" applyNumberFormat="1" applyFont="1" applyFill="1" applyBorder="1" applyAlignment="1">
      <alignment horizontal="right"/>
    </xf>
    <xf numFmtId="2" fontId="3" fillId="10" borderId="52" xfId="0" applyNumberFormat="1" applyFont="1" applyFill="1" applyBorder="1" applyAlignment="1">
      <alignment horizontal="right"/>
    </xf>
    <xf numFmtId="2" fontId="3" fillId="31" borderId="18" xfId="0" applyNumberFormat="1" applyFont="1" applyFill="1" applyBorder="1"/>
    <xf numFmtId="2" fontId="3" fillId="31" borderId="52" xfId="0" applyNumberFormat="1" applyFont="1" applyFill="1" applyBorder="1"/>
    <xf numFmtId="2" fontId="3" fillId="31" borderId="16" xfId="0" applyNumberFormat="1" applyFont="1" applyFill="1" applyBorder="1"/>
    <xf numFmtId="2" fontId="3" fillId="31" borderId="48" xfId="0" applyNumberFormat="1" applyFont="1" applyFill="1" applyBorder="1"/>
    <xf numFmtId="2" fontId="3" fillId="31" borderId="13" xfId="0" applyNumberFormat="1" applyFont="1" applyFill="1" applyBorder="1"/>
    <xf numFmtId="0" fontId="3" fillId="0" borderId="49" xfId="0" applyFont="1" applyBorder="1"/>
    <xf numFmtId="0" fontId="5" fillId="0" borderId="50" xfId="0" applyFont="1" applyBorder="1" applyAlignment="1">
      <alignment horizontal="center"/>
    </xf>
    <xf numFmtId="0" fontId="3" fillId="0" borderId="51" xfId="0" applyFont="1" applyBorder="1"/>
    <xf numFmtId="2" fontId="3" fillId="10" borderId="18" xfId="0" applyNumberFormat="1" applyFont="1" applyFill="1" applyBorder="1"/>
    <xf numFmtId="2" fontId="3" fillId="10" borderId="52" xfId="0" applyNumberFormat="1" applyFont="1" applyFill="1" applyBorder="1"/>
    <xf numFmtId="0" fontId="5" fillId="0" borderId="49" xfId="0" applyFont="1" applyBorder="1" applyAlignment="1">
      <alignment horizontal="center"/>
    </xf>
    <xf numFmtId="0" fontId="5" fillId="0" borderId="51" xfId="0" applyFont="1" applyBorder="1" applyAlignment="1">
      <alignment horizontal="center"/>
    </xf>
    <xf numFmtId="167" fontId="94" fillId="0" borderId="4" xfId="0" applyNumberFormat="1" applyFont="1" applyBorder="1" applyAlignment="1">
      <alignment horizontal="right"/>
    </xf>
    <xf numFmtId="165" fontId="41" fillId="28" borderId="4" xfId="0" applyNumberFormat="1" applyFont="1" applyFill="1" applyBorder="1" applyAlignment="1">
      <alignment horizontal="right"/>
    </xf>
    <xf numFmtId="2" fontId="41" fillId="32" borderId="10" xfId="3" applyNumberFormat="1" applyFont="1" applyFill="1" applyBorder="1" applyProtection="1">
      <protection locked="0"/>
    </xf>
    <xf numFmtId="2" fontId="95" fillId="0" borderId="0" xfId="3" applyNumberFormat="1" applyFont="1" applyProtection="1">
      <protection locked="0"/>
    </xf>
    <xf numFmtId="1" fontId="95" fillId="0" borderId="0" xfId="3" applyNumberFormat="1" applyFont="1" applyProtection="1">
      <protection locked="0"/>
    </xf>
    <xf numFmtId="2" fontId="95" fillId="23" borderId="0" xfId="3" applyNumberFormat="1" applyFont="1" applyFill="1" applyProtection="1">
      <protection locked="0"/>
    </xf>
    <xf numFmtId="167" fontId="41" fillId="0" borderId="4" xfId="0" applyNumberFormat="1" applyFont="1" applyBorder="1" applyAlignment="1">
      <alignment horizontal="right"/>
    </xf>
    <xf numFmtId="166" fontId="41" fillId="0" borderId="4" xfId="0" applyNumberFormat="1" applyFont="1" applyBorder="1" applyAlignment="1">
      <alignment horizontal="right"/>
    </xf>
    <xf numFmtId="167" fontId="0" fillId="0" borderId="4" xfId="0" applyNumberFormat="1" applyBorder="1" applyAlignment="1">
      <alignment horizontal="right"/>
    </xf>
    <xf numFmtId="165" fontId="0" fillId="15" borderId="4" xfId="0" applyNumberFormat="1" applyFill="1" applyBorder="1" applyAlignment="1">
      <alignment horizontal="right"/>
    </xf>
    <xf numFmtId="0" fontId="94" fillId="0" borderId="0" xfId="0" applyFont="1" applyAlignment="1">
      <alignment horizontal="right"/>
    </xf>
    <xf numFmtId="0" fontId="0" fillId="0" borderId="50" xfId="0" applyBorder="1"/>
    <xf numFmtId="0" fontId="0" fillId="0" borderId="51" xfId="0" applyBorder="1"/>
    <xf numFmtId="1" fontId="0" fillId="0" borderId="49" xfId="0" applyNumberFormat="1" applyBorder="1"/>
    <xf numFmtId="1" fontId="0" fillId="0" borderId="18" xfId="0" applyNumberFormat="1" applyBorder="1"/>
    <xf numFmtId="1" fontId="0" fillId="0" borderId="16" xfId="0" applyNumberFormat="1" applyBorder="1"/>
    <xf numFmtId="1" fontId="0" fillId="0" borderId="48" xfId="0" applyNumberFormat="1" applyBorder="1"/>
    <xf numFmtId="1" fontId="0" fillId="0" borderId="13" xfId="0" applyNumberFormat="1" applyBorder="1"/>
    <xf numFmtId="0" fontId="71" fillId="5" borderId="28" xfId="0" quotePrefix="1" applyFont="1" applyFill="1" applyBorder="1" applyAlignment="1">
      <alignment wrapText="1" readingOrder="1"/>
    </xf>
    <xf numFmtId="166" fontId="0" fillId="0" borderId="49" xfId="0" applyNumberFormat="1" applyBorder="1"/>
    <xf numFmtId="166" fontId="0" fillId="0" borderId="50" xfId="0" applyNumberFormat="1" applyBorder="1"/>
    <xf numFmtId="166" fontId="0" fillId="0" borderId="51" xfId="0" applyNumberFormat="1" applyBorder="1"/>
    <xf numFmtId="166" fontId="0" fillId="0" borderId="18" xfId="0" applyNumberFormat="1" applyBorder="1"/>
    <xf numFmtId="166" fontId="0" fillId="0" borderId="52" xfId="0" applyNumberFormat="1" applyBorder="1"/>
    <xf numFmtId="166" fontId="0" fillId="0" borderId="16" xfId="0" applyNumberFormat="1" applyBorder="1"/>
    <xf numFmtId="166" fontId="0" fillId="0" borderId="48" xfId="0" applyNumberFormat="1" applyBorder="1"/>
    <xf numFmtId="166" fontId="0" fillId="0" borderId="13" xfId="0" applyNumberFormat="1" applyBorder="1"/>
    <xf numFmtId="2" fontId="94" fillId="0" borderId="0" xfId="3" applyNumberFormat="1" applyFont="1" applyAlignment="1" applyProtection="1">
      <alignment horizontal="right"/>
      <protection locked="0"/>
    </xf>
    <xf numFmtId="2" fontId="3" fillId="0" borderId="4" xfId="0" applyNumberFormat="1" applyFont="1" applyBorder="1"/>
    <xf numFmtId="2" fontId="3" fillId="10" borderId="16" xfId="0" applyNumberFormat="1" applyFont="1" applyFill="1" applyBorder="1"/>
    <xf numFmtId="2" fontId="3" fillId="10" borderId="48" xfId="0" applyNumberFormat="1" applyFont="1" applyFill="1" applyBorder="1"/>
    <xf numFmtId="2" fontId="3" fillId="10" borderId="13" xfId="0" applyNumberFormat="1" applyFont="1" applyFill="1" applyBorder="1"/>
    <xf numFmtId="2" fontId="32" fillId="0" borderId="0" xfId="3" applyNumberFormat="1" applyFont="1" applyProtection="1">
      <protection locked="0"/>
    </xf>
    <xf numFmtId="2" fontId="0" fillId="19" borderId="11" xfId="0" applyNumberFormat="1" applyFill="1" applyBorder="1"/>
    <xf numFmtId="2" fontId="0" fillId="0" borderId="10" xfId="3" applyNumberFormat="1" applyFont="1" applyBorder="1" applyAlignment="1" applyProtection="1">
      <alignment horizontal="center"/>
      <protection locked="0"/>
    </xf>
    <xf numFmtId="2" fontId="0" fillId="18" borderId="10" xfId="1" applyNumberFormat="1" applyFont="1" applyFill="1" applyBorder="1" applyAlignment="1" applyProtection="1">
      <alignment horizontal="center"/>
      <protection locked="0"/>
    </xf>
    <xf numFmtId="2" fontId="0" fillId="0" borderId="52" xfId="0" applyNumberFormat="1" applyBorder="1" applyAlignment="1">
      <alignment horizontal="center"/>
    </xf>
    <xf numFmtId="1" fontId="3" fillId="4" borderId="0" xfId="0" applyNumberFormat="1" applyFont="1" applyFill="1"/>
    <xf numFmtId="165" fontId="0" fillId="0" borderId="10" xfId="0" applyNumberFormat="1" applyBorder="1" applyAlignment="1">
      <alignment horizontal="right"/>
    </xf>
    <xf numFmtId="0" fontId="9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0" fillId="0" borderId="11" xfId="0" applyBorder="1"/>
    <xf numFmtId="0" fontId="10" fillId="0" borderId="49" xfId="0" applyFont="1" applyBorder="1" applyAlignment="1">
      <alignment horizontal="left"/>
    </xf>
    <xf numFmtId="165" fontId="0" fillId="0" borderId="51" xfId="0" applyNumberFormat="1" applyBorder="1"/>
    <xf numFmtId="0" fontId="0" fillId="0" borderId="16" xfId="0" applyBorder="1"/>
    <xf numFmtId="0" fontId="0" fillId="0" borderId="48" xfId="0" applyBorder="1"/>
    <xf numFmtId="165" fontId="0" fillId="0" borderId="13" xfId="0" applyNumberFormat="1" applyBorder="1" applyAlignment="1">
      <alignment horizontal="center"/>
    </xf>
    <xf numFmtId="0" fontId="39" fillId="0" borderId="48" xfId="0" applyFont="1" applyBorder="1"/>
    <xf numFmtId="0" fontId="72" fillId="0" borderId="13" xfId="0" applyFont="1" applyBorder="1" applyAlignment="1">
      <alignment horizontal="center"/>
    </xf>
  </cellXfs>
  <cellStyles count="40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Normal" xfId="0" builtinId="0"/>
    <cellStyle name="Percent" xfId="1" builtinId="5"/>
    <cellStyle name="표준_CHART" xfId="3" xr:uid="{00000000-0005-0000-0000-000026000000}"/>
    <cellStyle name="표준_PDF" xfId="2" xr:uid="{00000000-0005-0000-0000-000027000000}"/>
  </cellStyles>
  <dxfs count="48"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fill>
        <patternFill>
          <bgColor theme="4" tint="0.59996337778862885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 val="0"/>
        <i val="0"/>
        <strike val="0"/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 val="0"/>
        <i val="0"/>
        <strike val="0"/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 val="0"/>
        <i val="0"/>
        <strike val="0"/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Sheet9!$U$183:$AG$183</c:f>
              <c:numCache>
                <c:formatCode>0.0</c:formatCode>
                <c:ptCount val="13"/>
                <c:pt idx="0">
                  <c:v>45.095443983863795</c:v>
                </c:pt>
                <c:pt idx="1">
                  <c:v>47.043905192788955</c:v>
                </c:pt>
                <c:pt idx="2">
                  <c:v>48.352570748186302</c:v>
                </c:pt>
                <c:pt idx="3">
                  <c:v>49.970212836260231</c:v>
                </c:pt>
                <c:pt idx="4">
                  <c:v>51.935788800396168</c:v>
                </c:pt>
                <c:pt idx="5">
                  <c:v>52.647503618011854</c:v>
                </c:pt>
                <c:pt idx="6">
                  <c:v>53.983221455952652</c:v>
                </c:pt>
                <c:pt idx="7">
                  <c:v>54.466769623504597</c:v>
                </c:pt>
                <c:pt idx="8">
                  <c:v>54.334289183937813</c:v>
                </c:pt>
                <c:pt idx="9">
                  <c:v>53.000630696595955</c:v>
                </c:pt>
                <c:pt idx="10">
                  <c:v>50.815757047345713</c:v>
                </c:pt>
                <c:pt idx="11">
                  <c:v>48.185923041741532</c:v>
                </c:pt>
                <c:pt idx="12">
                  <c:v>42.368316384180773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6-1E48-8B4C-985B1E542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2643056"/>
        <c:axId val="-1495434272"/>
      </c:barChart>
      <c:catAx>
        <c:axId val="-206264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5434272"/>
        <c:crosses val="autoZero"/>
        <c:auto val="1"/>
        <c:lblAlgn val="ctr"/>
        <c:lblOffset val="100"/>
        <c:noMultiLvlLbl val="0"/>
      </c:catAx>
      <c:valAx>
        <c:axId val="-149543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264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Sheet9!$U$198:$AG$198</c:f>
              <c:numCache>
                <c:formatCode>0.0</c:formatCode>
                <c:ptCount val="13"/>
                <c:pt idx="0">
                  <c:v>116.90503684947303</c:v>
                </c:pt>
                <c:pt idx="1">
                  <c:v>109.48159903472822</c:v>
                </c:pt>
                <c:pt idx="2">
                  <c:v>104.08945755841677</c:v>
                </c:pt>
                <c:pt idx="3">
                  <c:v>96.797309939749312</c:v>
                </c:pt>
                <c:pt idx="4">
                  <c:v>86.415817769843457</c:v>
                </c:pt>
                <c:pt idx="5">
                  <c:v>81.912146754752428</c:v>
                </c:pt>
                <c:pt idx="6">
                  <c:v>70.528288282933957</c:v>
                </c:pt>
                <c:pt idx="7">
                  <c:v>58.988519765085698</c:v>
                </c:pt>
                <c:pt idx="8">
                  <c:v>54.334289183937827</c:v>
                </c:pt>
                <c:pt idx="9">
                  <c:v>43.398908853581155</c:v>
                </c:pt>
                <c:pt idx="10">
                  <c:v>35.529292145012761</c:v>
                </c:pt>
                <c:pt idx="11">
                  <c:v>29.598111593369325</c:v>
                </c:pt>
                <c:pt idx="12">
                  <c:v>21.256213151927426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5-7D47-91F2-0777C8C26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569988128"/>
        <c:axId val="-1569996416"/>
      </c:barChart>
      <c:catAx>
        <c:axId val="-1569988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9996416"/>
        <c:crosses val="autoZero"/>
        <c:auto val="1"/>
        <c:lblAlgn val="ctr"/>
        <c:lblOffset val="100"/>
        <c:noMultiLvlLbl val="0"/>
      </c:catAx>
      <c:valAx>
        <c:axId val="-15699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998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Sheet9!$U$355:$AG$355</c:f>
              <c:numCache>
                <c:formatCode>0.00</c:formatCode>
                <c:ptCount val="13"/>
                <c:pt idx="0">
                  <c:v>0.18726675911056076</c:v>
                </c:pt>
                <c:pt idx="1">
                  <c:v>0.2263825243693966</c:v>
                </c:pt>
                <c:pt idx="2">
                  <c:v>0.25299486477185651</c:v>
                </c:pt>
                <c:pt idx="3">
                  <c:v>0.28669390036040315</c:v>
                </c:pt>
                <c:pt idx="4">
                  <c:v>0.31326734993704869</c:v>
                </c:pt>
                <c:pt idx="5">
                  <c:v>0.30985266111577792</c:v>
                </c:pt>
                <c:pt idx="6">
                  <c:v>0.29343454645601796</c:v>
                </c:pt>
                <c:pt idx="7">
                  <c:v>0.26501718932746077</c:v>
                </c:pt>
                <c:pt idx="8">
                  <c:v>0.25030467476708473</c:v>
                </c:pt>
                <c:pt idx="9">
                  <c:v>0.20922934789657668</c:v>
                </c:pt>
                <c:pt idx="10">
                  <c:v>0.1750097921656931</c:v>
                </c:pt>
                <c:pt idx="11">
                  <c:v>0.14686097693638414</c:v>
                </c:pt>
                <c:pt idx="12">
                  <c:v>0.10616320261056209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B-0143-8933-18E469E72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2637776"/>
        <c:axId val="-2062636000"/>
      </c:barChart>
      <c:catAx>
        <c:axId val="-206263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2636000"/>
        <c:crosses val="autoZero"/>
        <c:auto val="1"/>
        <c:lblAlgn val="ctr"/>
        <c:lblOffset val="100"/>
        <c:noMultiLvlLbl val="0"/>
      </c:catAx>
      <c:valAx>
        <c:axId val="-20626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263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4.0863324886194903</c:v>
              </c:pt>
              <c:pt idx="1">
                <c:v>4.034853298647703</c:v>
              </c:pt>
              <c:pt idx="2">
                <c:v>3.8434413542844195</c:v>
              </c:pt>
              <c:pt idx="3">
                <c:v>3.4553416120247986</c:v>
              </c:pt>
              <c:pt idx="4">
                <c:v>2.911021182637608</c:v>
              </c:pt>
              <c:pt idx="5">
                <c:v>2.350704102488455</c:v>
              </c:pt>
              <c:pt idx="6">
                <c:v>1.8848924097174187</c:v>
              </c:pt>
              <c:pt idx="7">
                <c:v>1.5429298553805313</c:v>
              </c:pt>
              <c:pt idx="8">
                <c:v>1.3091376461805662</c:v>
              </c:pt>
              <c:pt idx="9">
                <c:v>1.1573701358057131</c:v>
              </c:pt>
              <c:pt idx="10">
                <c:v>1.0648375200234654</c:v>
              </c:pt>
              <c:pt idx="11">
                <c:v>1.0154710251610011</c:v>
              </c:pt>
              <c:pt idx="12">
                <c:v>1.000000011873428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8FC-412D-A0DE-162165F649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4.034853298647703</c:v>
              </c:pt>
              <c:pt idx="1">
                <c:v>3.9837236371450953</c:v>
              </c:pt>
              <c:pt idx="2">
                <c:v>3.7942586601674027</c:v>
              </c:pt>
              <c:pt idx="3">
                <c:v>3.4110787370882067</c:v>
              </c:pt>
              <c:pt idx="4">
                <c:v>2.8738236456888915</c:v>
              </c:pt>
              <c:pt idx="5">
                <c:v>2.320244424446821</c:v>
              </c:pt>
              <c:pt idx="6">
                <c:v>1.859563262582699</c:v>
              </c:pt>
              <c:pt idx="7">
                <c:v>1.5212189142927539</c:v>
              </c:pt>
              <c:pt idx="8">
                <c:v>1.2899704667667071</c:v>
              </c:pt>
              <c:pt idx="9">
                <c:v>1.1399978046161714</c:v>
              </c:pt>
              <c:pt idx="10">
                <c:v>1.0486817754398015</c:v>
              </c:pt>
              <c:pt idx="11">
                <c:v>1.0000273367623083</c:v>
              </c:pt>
              <c:pt idx="12">
                <c:v>0.98479160717235559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8FC-412D-A0DE-162165F649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3.8434413542844195</c:v>
              </c:pt>
              <c:pt idx="1">
                <c:v>3.7942586601674027</c:v>
              </c:pt>
              <c:pt idx="2">
                <c:v>3.6142832335789676</c:v>
              </c:pt>
              <c:pt idx="3">
                <c:v>3.2533178668639544</c:v>
              </c:pt>
              <c:pt idx="4">
                <c:v>2.7464236550524324</c:v>
              </c:pt>
              <c:pt idx="5">
                <c:v>2.2203430636001258</c:v>
              </c:pt>
              <c:pt idx="6">
                <c:v>1.7793698625315932</c:v>
              </c:pt>
              <c:pt idx="7">
                <c:v>1.4540835184046879</c:v>
              </c:pt>
              <c:pt idx="8">
                <c:v>1.2315355399706245</c:v>
              </c:pt>
              <c:pt idx="9">
                <c:v>1.0874673895283857</c:v>
              </c:pt>
              <c:pt idx="10">
                <c:v>1.0000573093994476</c:v>
              </c:pt>
              <c:pt idx="11">
                <c:v>0.95365871048462869</c:v>
              </c:pt>
              <c:pt idx="12">
                <c:v>0.93916408704875087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68FC-412D-A0DE-162165F6499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3.4553416120247986</c:v>
              </c:pt>
              <c:pt idx="1">
                <c:v>3.4110787370882067</c:v>
              </c:pt>
              <c:pt idx="2">
                <c:v>3.2533178668639544</c:v>
              </c:pt>
              <c:pt idx="3">
                <c:v>2.9422759602927422</c:v>
              </c:pt>
              <c:pt idx="4">
                <c:v>2.5027032557610154</c:v>
              </c:pt>
              <c:pt idx="5">
                <c:v>2.0368310222723922</c:v>
              </c:pt>
              <c:pt idx="6">
                <c:v>1.637765721148067</c:v>
              </c:pt>
              <c:pt idx="7">
                <c:v>1.3389953411500055</c:v>
              </c:pt>
              <c:pt idx="8">
                <c:v>1.1332385285723792</c:v>
              </c:pt>
              <c:pt idx="9">
                <c:v>1.0000917467214783</c:v>
              </c:pt>
              <c:pt idx="10">
                <c:v>0.91970445975179416</c:v>
              </c:pt>
              <c:pt idx="11">
                <c:v>0.87729822184131623</c:v>
              </c:pt>
              <c:pt idx="12">
                <c:v>0.86410627541142759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68FC-412D-A0DE-162165F6499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2.911021182637608</c:v>
              </c:pt>
              <c:pt idx="1">
                <c:v>2.8738236456888915</c:v>
              </c:pt>
              <c:pt idx="2">
                <c:v>2.7464236550524324</c:v>
              </c:pt>
              <c:pt idx="3">
                <c:v>2.5027032557610154</c:v>
              </c:pt>
              <c:pt idx="4">
                <c:v>2.1564046003169364</c:v>
              </c:pt>
              <c:pt idx="5">
                <c:v>1.7774947985099312</c:v>
              </c:pt>
              <c:pt idx="6">
                <c:v>1.4406603801155933</c:v>
              </c:pt>
              <c:pt idx="7">
                <c:v>1.1813335888280638</c:v>
              </c:pt>
              <c:pt idx="8">
                <c:v>1.0001294620600389</c:v>
              </c:pt>
              <c:pt idx="9">
                <c:v>0.88262166545514209</c:v>
              </c:pt>
              <c:pt idx="10">
                <c:v>0.81214468290986286</c:v>
              </c:pt>
              <c:pt idx="11">
                <c:v>0.77533101483804923</c:v>
              </c:pt>
              <c:pt idx="12">
                <c:v>0.76395883609620274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68FC-412D-A0DE-162165F6499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2.350704102488455</c:v>
              </c:pt>
              <c:pt idx="1">
                <c:v>2.320244424446821</c:v>
              </c:pt>
              <c:pt idx="2">
                <c:v>2.2203430636001258</c:v>
              </c:pt>
              <c:pt idx="3">
                <c:v>2.0368310222723922</c:v>
              </c:pt>
              <c:pt idx="4">
                <c:v>1.7774947985099312</c:v>
              </c:pt>
              <c:pt idx="5">
                <c:v>1.4856882724194156</c:v>
              </c:pt>
              <c:pt idx="6">
                <c:v>1.2155023710229038</c:v>
              </c:pt>
              <c:pt idx="7">
                <c:v>1.0001624959963413</c:v>
              </c:pt>
              <c:pt idx="8">
                <c:v>0.84674940672707988</c:v>
              </c:pt>
              <c:pt idx="9">
                <c:v>0.7470197293305687</c:v>
              </c:pt>
              <c:pt idx="10">
                <c:v>0.68786939885167031</c:v>
              </c:pt>
              <c:pt idx="11">
                <c:v>0.65749152694814239</c:v>
              </c:pt>
              <c:pt idx="12">
                <c:v>0.64822292945422055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68FC-412D-A0DE-162165F6499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1.8848924097174187</c:v>
              </c:pt>
              <c:pt idx="1">
                <c:v>1.859563262582699</c:v>
              </c:pt>
              <c:pt idx="2">
                <c:v>1.7793698625315932</c:v>
              </c:pt>
              <c:pt idx="3">
                <c:v>1.637765721148067</c:v>
              </c:pt>
              <c:pt idx="4">
                <c:v>1.4406603801155933</c:v>
              </c:pt>
              <c:pt idx="5">
                <c:v>1.2155023710229038</c:v>
              </c:pt>
              <c:pt idx="6">
                <c:v>1.0001763180526373</c:v>
              </c:pt>
              <c:pt idx="7">
                <c:v>0.82298765189772005</c:v>
              </c:pt>
              <c:pt idx="8">
                <c:v>0.69434663500662663</c:v>
              </c:pt>
              <c:pt idx="9">
                <c:v>0.61076002903938631</c:v>
              </c:pt>
              <c:pt idx="10">
                <c:v>0.56213449892590017</c:v>
              </c:pt>
              <c:pt idx="11">
                <c:v>0.5378758840428286</c:v>
              </c:pt>
              <c:pt idx="12">
                <c:v>0.53063465397221377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68FC-412D-A0DE-162165F6499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1.5429298553805313</c:v>
              </c:pt>
              <c:pt idx="1">
                <c:v>1.5212189142927539</c:v>
              </c:pt>
              <c:pt idx="2">
                <c:v>1.4540835184046879</c:v>
              </c:pt>
              <c:pt idx="3">
                <c:v>1.3389953411500055</c:v>
              </c:pt>
              <c:pt idx="4">
                <c:v>1.1813335888280638</c:v>
              </c:pt>
              <c:pt idx="5">
                <c:v>1.0001624959963413</c:v>
              </c:pt>
              <c:pt idx="6">
                <c:v>0.82298765189772005</c:v>
              </c:pt>
              <c:pt idx="7">
                <c:v>0.67332017247222264</c:v>
              </c:pt>
              <c:pt idx="8">
                <c:v>0.56277216865071811</c:v>
              </c:pt>
              <c:pt idx="9">
                <c:v>0.49110130986748335</c:v>
              </c:pt>
              <c:pt idx="10">
                <c:v>0.45049465567712277</c:v>
              </c:pt>
              <c:pt idx="11">
                <c:v>0.43108443461816492</c:v>
              </c:pt>
              <c:pt idx="12">
                <c:v>0.42548831251821695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68FC-412D-A0DE-162165F6499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1.3091376461805662</c:v>
              </c:pt>
              <c:pt idx="1">
                <c:v>1.2899704667667071</c:v>
              </c:pt>
              <c:pt idx="2">
                <c:v>1.2315355399706245</c:v>
              </c:pt>
              <c:pt idx="3">
                <c:v>1.1332385285723792</c:v>
              </c:pt>
              <c:pt idx="4">
                <c:v>1.0001294620600389</c:v>
              </c:pt>
              <c:pt idx="5">
                <c:v>0.84674940672707988</c:v>
              </c:pt>
              <c:pt idx="6">
                <c:v>0.69434663500662663</c:v>
              </c:pt>
              <c:pt idx="7">
                <c:v>0.56277216865071811</c:v>
              </c:pt>
              <c:pt idx="8">
                <c:v>0.46387821654280176</c:v>
              </c:pt>
              <c:pt idx="9">
                <c:v>0.3996773567776572</c:v>
              </c:pt>
              <c:pt idx="10">
                <c:v>0.36419456171697423</c:v>
              </c:pt>
              <c:pt idx="11">
                <c:v>0.34803778124422902</c:v>
              </c:pt>
              <c:pt idx="12">
                <c:v>0.34358230376226939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68FC-412D-A0DE-162165F6499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1.1573701358057131</c:v>
              </c:pt>
              <c:pt idx="1">
                <c:v>1.1399978046161714</c:v>
              </c:pt>
              <c:pt idx="2">
                <c:v>1.0874673895283857</c:v>
              </c:pt>
              <c:pt idx="3">
                <c:v>1.0000917467214783</c:v>
              </c:pt>
              <c:pt idx="4">
                <c:v>0.88262166545514209</c:v>
              </c:pt>
              <c:pt idx="5">
                <c:v>0.7470197293305687</c:v>
              </c:pt>
              <c:pt idx="6">
                <c:v>0.61076002903938631</c:v>
              </c:pt>
              <c:pt idx="7">
                <c:v>0.49110130986748335</c:v>
              </c:pt>
              <c:pt idx="8">
                <c:v>0.3996773567776572</c:v>
              </c:pt>
              <c:pt idx="9">
                <c:v>0.33995216919809379</c:v>
              </c:pt>
              <c:pt idx="10">
                <c:v>0.30743539849011264</c:v>
              </c:pt>
              <c:pt idx="11">
                <c:v>0.29320584151606571</c:v>
              </c:pt>
              <c:pt idx="12">
                <c:v>0.28944289442451959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68FC-412D-A0DE-162165F6499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1.0648375200234654</c:v>
              </c:pt>
              <c:pt idx="1">
                <c:v>1.0486817754398015</c:v>
              </c:pt>
              <c:pt idx="2">
                <c:v>1.0000573093994476</c:v>
              </c:pt>
              <c:pt idx="3">
                <c:v>0.91970445975179416</c:v>
              </c:pt>
              <c:pt idx="4">
                <c:v>0.81214468290986286</c:v>
              </c:pt>
              <c:pt idx="5">
                <c:v>0.68786939885167031</c:v>
              </c:pt>
              <c:pt idx="6">
                <c:v>0.56213449892590017</c:v>
              </c:pt>
              <c:pt idx="7">
                <c:v>0.45049465567712277</c:v>
              </c:pt>
              <c:pt idx="8">
                <c:v>0.36419456171697423</c:v>
              </c:pt>
              <c:pt idx="9">
                <c:v>0.30743539849011264</c:v>
              </c:pt>
              <c:pt idx="10">
                <c:v>0.2767160428016755</c:v>
              </c:pt>
              <c:pt idx="11">
                <c:v>0.26357980997087699</c:v>
              </c:pt>
              <c:pt idx="12">
                <c:v>0.26020054542714927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68FC-412D-A0DE-162165F64999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1.0154710251610011</c:v>
              </c:pt>
              <c:pt idx="1">
                <c:v>1.0000273367623083</c:v>
              </c:pt>
              <c:pt idx="2">
                <c:v>0.95365871048462869</c:v>
              </c:pt>
              <c:pt idx="3">
                <c:v>0.87729822184131623</c:v>
              </c:pt>
              <c:pt idx="4">
                <c:v>0.77533101483804923</c:v>
              </c:pt>
              <c:pt idx="5">
                <c:v>0.65749152694814239</c:v>
              </c:pt>
              <c:pt idx="6">
                <c:v>0.5378758840428286</c:v>
              </c:pt>
              <c:pt idx="7">
                <c:v>0.43108443461816492</c:v>
              </c:pt>
              <c:pt idx="8">
                <c:v>0.34803778124422902</c:v>
              </c:pt>
              <c:pt idx="9">
                <c:v>0.29320584151606571</c:v>
              </c:pt>
              <c:pt idx="10">
                <c:v>0.26357980997087699</c:v>
              </c:pt>
              <c:pt idx="11">
                <c:v>0.25103359498594713</c:v>
              </c:pt>
              <c:pt idx="12">
                <c:v>0.24784646468085256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68FC-412D-A0DE-162165F64999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1.000000011873428</c:v>
              </c:pt>
              <c:pt idx="1">
                <c:v>0.98479160717235559</c:v>
              </c:pt>
              <c:pt idx="2">
                <c:v>0.93916408704875087</c:v>
              </c:pt>
              <c:pt idx="3">
                <c:v>0.86410627541142759</c:v>
              </c:pt>
              <c:pt idx="4">
                <c:v>0.76395883609620274</c:v>
              </c:pt>
              <c:pt idx="5">
                <c:v>0.64822292945422055</c:v>
              </c:pt>
              <c:pt idx="6">
                <c:v>0.53063465397221377</c:v>
              </c:pt>
              <c:pt idx="7">
                <c:v>0.42548831251821695</c:v>
              </c:pt>
              <c:pt idx="8">
                <c:v>0.34358230376226939</c:v>
              </c:pt>
              <c:pt idx="9">
                <c:v>0.28944289442451959</c:v>
              </c:pt>
              <c:pt idx="10">
                <c:v>0.26020054542714927</c:v>
              </c:pt>
              <c:pt idx="11">
                <c:v>0.24784646468085256</c:v>
              </c:pt>
              <c:pt idx="12">
                <c:v>0.24471822130679516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68FC-412D-A0DE-162165F64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519536"/>
        <c:axId val="-1496517488"/>
      </c:scatterChart>
      <c:valAx>
        <c:axId val="-1496519536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6517488"/>
        <c:crosses val="autoZero"/>
        <c:crossBetween val="midCat"/>
        <c:majorUnit val="1.33"/>
      </c:valAx>
      <c:valAx>
        <c:axId val="-1496517488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651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-4" verticalDpi="-4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5.9967879694939477</c:v>
              </c:pt>
              <c:pt idx="1">
                <c:v>5.49270852675419</c:v>
              </c:pt>
              <c:pt idx="2">
                <c:v>4.5529231090527436</c:v>
              </c:pt>
              <c:pt idx="3">
                <c:v>3.7127176435733551</c:v>
              </c:pt>
              <c:pt idx="4">
                <c:v>3.0872718315703254</c:v>
              </c:pt>
              <c:pt idx="5">
                <c:v>2.693083265783081</c:v>
              </c:pt>
              <c:pt idx="6">
                <c:v>2.4982414324408286</c:v>
              </c:pt>
              <c:pt idx="7">
                <c:v>2.4585830409405154</c:v>
              </c:pt>
              <c:pt idx="8">
                <c:v>2.5535149411756017</c:v>
              </c:pt>
              <c:pt idx="9">
                <c:v>2.7956706695330058</c:v>
              </c:pt>
              <c:pt idx="10">
                <c:v>3.2206917049895498</c:v>
              </c:pt>
              <c:pt idx="11">
                <c:v>3.7944148182645532</c:v>
              </c:pt>
              <c:pt idx="12">
                <c:v>4.1283400547563867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9F0-4268-9F45-AF6D6F613F9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5.49270852675419</c:v>
              </c:pt>
              <c:pt idx="1">
                <c:v>5.0961354543681985</c:v>
              </c:pt>
              <c:pt idx="2">
                <c:v>4.3015549854349322</c:v>
              </c:pt>
              <c:pt idx="3">
                <c:v>3.5395105903739474</c:v>
              </c:pt>
              <c:pt idx="4">
                <c:v>2.9529540028972519</c:v>
              </c:pt>
              <c:pt idx="5">
                <c:v>2.5813969843624989</c:v>
              </c:pt>
              <c:pt idx="6">
                <c:v>2.3998033089247381</c:v>
              </c:pt>
              <c:pt idx="7">
                <c:v>2.3643451303742862</c:v>
              </c:pt>
              <c:pt idx="8">
                <c:v>2.4518055372996428</c:v>
              </c:pt>
              <c:pt idx="9">
                <c:v>2.6672618723417845</c:v>
              </c:pt>
              <c:pt idx="10">
                <c:v>3.0290565465692723</c:v>
              </c:pt>
              <c:pt idx="11">
                <c:v>3.4868542998174634</c:v>
              </c:pt>
              <c:pt idx="12">
                <c:v>3.7371961666436344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9F0-4268-9F45-AF6D6F613F9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4.5529231090527436</c:v>
              </c:pt>
              <c:pt idx="1">
                <c:v>4.3015549854349322</c:v>
              </c:pt>
              <c:pt idx="2">
                <c:v>3.7313075571578396</c:v>
              </c:pt>
              <c:pt idx="3">
                <c:v>3.1112385896667294</c:v>
              </c:pt>
              <c:pt idx="4">
                <c:v>2.6052869714596425</c:v>
              </c:pt>
              <c:pt idx="5">
                <c:v>2.2859974832258136</c:v>
              </c:pt>
              <c:pt idx="6">
                <c:v>2.1385528672207337</c:v>
              </c:pt>
              <c:pt idx="7">
                <c:v>2.1176290650115699</c:v>
              </c:pt>
              <c:pt idx="8">
                <c:v>2.1940782889505872</c:v>
              </c:pt>
              <c:pt idx="9">
                <c:v>2.3600843806252683</c:v>
              </c:pt>
              <c:pt idx="10">
                <c:v>2.6103627667289908</c:v>
              </c:pt>
              <c:pt idx="11">
                <c:v>2.8887566447495572</c:v>
              </c:pt>
              <c:pt idx="12">
                <c:v>3.025191646491364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59F0-4268-9F45-AF6D6F613F9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3.7127176435733551</c:v>
              </c:pt>
              <c:pt idx="1">
                <c:v>3.5395105903739474</c:v>
              </c:pt>
              <c:pt idx="2">
                <c:v>3.1112385896667294</c:v>
              </c:pt>
              <c:pt idx="3">
                <c:v>2.6006739852036418</c:v>
              </c:pt>
              <c:pt idx="4">
                <c:v>2.1648041186976923</c:v>
              </c:pt>
              <c:pt idx="5">
                <c:v>1.8955498128336496</c:v>
              </c:pt>
              <c:pt idx="6">
                <c:v>1.7871125821265985</c:v>
              </c:pt>
              <c:pt idx="7">
                <c:v>1.7894591598311052</c:v>
              </c:pt>
              <c:pt idx="8">
                <c:v>1.8653341591450467</c:v>
              </c:pt>
              <c:pt idx="9">
                <c:v>1.9974416283633005</c:v>
              </c:pt>
              <c:pt idx="10">
                <c:v>2.1704657596991885</c:v>
              </c:pt>
              <c:pt idx="11">
                <c:v>2.3400195316064401</c:v>
              </c:pt>
              <c:pt idx="12">
                <c:v>2.4160067280714927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59F0-4268-9F45-AF6D6F613F9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3.0872718315703254</c:v>
              </c:pt>
              <c:pt idx="1">
                <c:v>2.9529540028972519</c:v>
              </c:pt>
              <c:pt idx="2">
                <c:v>2.6052869714596425</c:v>
              </c:pt>
              <c:pt idx="3">
                <c:v>2.1648041186976923</c:v>
              </c:pt>
              <c:pt idx="4">
                <c:v>1.7668077128904078</c:v>
              </c:pt>
              <c:pt idx="5">
                <c:v>1.5149855871718609</c:v>
              </c:pt>
              <c:pt idx="6">
                <c:v>1.4243462384307906</c:v>
              </c:pt>
              <c:pt idx="7">
                <c:v>1.4446830357932936</c:v>
              </c:pt>
              <c:pt idx="8">
                <c:v>1.5274558392229849</c:v>
              </c:pt>
              <c:pt idx="9">
                <c:v>1.6462006517466539</c:v>
              </c:pt>
              <c:pt idx="10">
                <c:v>1.7817763426361604</c:v>
              </c:pt>
              <c:pt idx="11">
                <c:v>1.9009296667398521</c:v>
              </c:pt>
              <c:pt idx="12">
                <c:v>1.9508908310371469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59F0-4268-9F45-AF6D6F613F9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2.693083265783081</c:v>
              </c:pt>
              <c:pt idx="1">
                <c:v>2.5813969843624989</c:v>
              </c:pt>
              <c:pt idx="2">
                <c:v>2.2859974832258136</c:v>
              </c:pt>
              <c:pt idx="3">
                <c:v>1.8955498128336496</c:v>
              </c:pt>
              <c:pt idx="4">
                <c:v>1.5149855871718609</c:v>
              </c:pt>
              <c:pt idx="5">
                <c:v>1.2440499735387123</c:v>
              </c:pt>
              <c:pt idx="6">
                <c:v>1.1291477282036364</c:v>
              </c:pt>
              <c:pt idx="7">
                <c:v>1.1409023643446889</c:v>
              </c:pt>
              <c:pt idx="8">
                <c:v>1.2230779702811065</c:v>
              </c:pt>
              <c:pt idx="9">
                <c:v>1.3365611766746719</c:v>
              </c:pt>
              <c:pt idx="10">
                <c:v>1.456488847957907</c:v>
              </c:pt>
              <c:pt idx="11">
                <c:v>1.5544473123150992</c:v>
              </c:pt>
              <c:pt idx="12">
                <c:v>1.593726119082062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59F0-4268-9F45-AF6D6F613F9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2.4982414324408286</c:v>
              </c:pt>
              <c:pt idx="1">
                <c:v>2.3998033089247381</c:v>
              </c:pt>
              <c:pt idx="2">
                <c:v>2.1385528672207337</c:v>
              </c:pt>
              <c:pt idx="3">
                <c:v>1.7871125821265985</c:v>
              </c:pt>
              <c:pt idx="4">
                <c:v>1.4243462384307906</c:v>
              </c:pt>
              <c:pt idx="5">
                <c:v>1.1291477282036364</c:v>
              </c:pt>
              <c:pt idx="6">
                <c:v>0.96148331090053252</c:v>
              </c:pt>
              <c:pt idx="7">
                <c:v>0.92907087532659283</c:v>
              </c:pt>
              <c:pt idx="8">
                <c:v>0.98876489145246516</c:v>
              </c:pt>
              <c:pt idx="9">
                <c:v>1.091272791130705</c:v>
              </c:pt>
              <c:pt idx="10">
                <c:v>1.2019572833588887</c:v>
              </c:pt>
              <c:pt idx="11">
                <c:v>1.2906571666109268</c:v>
              </c:pt>
              <c:pt idx="12">
                <c:v>1.3256013149307899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59F0-4268-9F45-AF6D6F613F9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2.4585830409405154</c:v>
              </c:pt>
              <c:pt idx="1">
                <c:v>2.3643451303742862</c:v>
              </c:pt>
              <c:pt idx="2">
                <c:v>2.1176290650115699</c:v>
              </c:pt>
              <c:pt idx="3">
                <c:v>1.7894591598311052</c:v>
              </c:pt>
              <c:pt idx="4">
                <c:v>1.4446830357932936</c:v>
              </c:pt>
              <c:pt idx="5">
                <c:v>1.1409023643446889</c:v>
              </c:pt>
              <c:pt idx="6">
                <c:v>0.92907087532659283</c:v>
              </c:pt>
              <c:pt idx="7">
                <c:v>0.83741339709435525</c:v>
              </c:pt>
              <c:pt idx="8">
                <c:v>0.85234025065370367</c:v>
              </c:pt>
              <c:pt idx="9">
                <c:v>0.93065302403615124</c:v>
              </c:pt>
              <c:pt idx="10">
                <c:v>1.029596524182032</c:v>
              </c:pt>
              <c:pt idx="11">
                <c:v>1.1126153187480203</c:v>
              </c:pt>
              <c:pt idx="12">
                <c:v>1.1457676998516142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59F0-4268-9F45-AF6D6F613F9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2.5535149411756017</c:v>
              </c:pt>
              <c:pt idx="1">
                <c:v>2.4518055372996428</c:v>
              </c:pt>
              <c:pt idx="2">
                <c:v>2.1940782889505872</c:v>
              </c:pt>
              <c:pt idx="3">
                <c:v>1.8653341591450467</c:v>
              </c:pt>
              <c:pt idx="4">
                <c:v>1.5274558392229849</c:v>
              </c:pt>
              <c:pt idx="5">
                <c:v>1.2230779702811065</c:v>
              </c:pt>
              <c:pt idx="6">
                <c:v>0.98876489145246516</c:v>
              </c:pt>
              <c:pt idx="7">
                <c:v>0.85234025065370367</c:v>
              </c:pt>
              <c:pt idx="8">
                <c:v>0.81930821800194942</c:v>
              </c:pt>
              <c:pt idx="9">
                <c:v>0.86494033315886076</c:v>
              </c:pt>
              <c:pt idx="10">
                <c:v>0.94856331021153695</c:v>
              </c:pt>
              <c:pt idx="11">
                <c:v>1.0275126682083098</c:v>
              </c:pt>
              <c:pt idx="12">
                <c:v>1.0605776656703045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59F0-4268-9F45-AF6D6F613F9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2.7956706695330058</c:v>
              </c:pt>
              <c:pt idx="1">
                <c:v>2.6672618723417845</c:v>
              </c:pt>
              <c:pt idx="2">
                <c:v>2.3600843806252683</c:v>
              </c:pt>
              <c:pt idx="3">
                <c:v>1.9974416283633005</c:v>
              </c:pt>
              <c:pt idx="4">
                <c:v>1.6462006517466539</c:v>
              </c:pt>
              <c:pt idx="5">
                <c:v>1.3365611766746719</c:v>
              </c:pt>
              <c:pt idx="6">
                <c:v>1.091272791130705</c:v>
              </c:pt>
              <c:pt idx="7">
                <c:v>0.93065302403615124</c:v>
              </c:pt>
              <c:pt idx="8">
                <c:v>0.86494033315886076</c:v>
              </c:pt>
              <c:pt idx="9">
                <c:v>0.88380662421038936</c:v>
              </c:pt>
              <c:pt idx="10">
                <c:v>0.95621108465064797</c:v>
              </c:pt>
              <c:pt idx="11">
                <c:v>1.0375420880157176</c:v>
              </c:pt>
              <c:pt idx="12">
                <c:v>1.0744304387077042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59F0-4268-9F45-AF6D6F613F9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3.2206917049895498</c:v>
              </c:pt>
              <c:pt idx="1">
                <c:v>3.0290565465692723</c:v>
              </c:pt>
              <c:pt idx="2">
                <c:v>2.6103627667289908</c:v>
              </c:pt>
              <c:pt idx="3">
                <c:v>2.1704657596991885</c:v>
              </c:pt>
              <c:pt idx="4">
                <c:v>1.7817763426361604</c:v>
              </c:pt>
              <c:pt idx="5">
                <c:v>1.456488847957907</c:v>
              </c:pt>
              <c:pt idx="6">
                <c:v>1.2019572833588887</c:v>
              </c:pt>
              <c:pt idx="7">
                <c:v>1.029596524182032</c:v>
              </c:pt>
              <c:pt idx="8">
                <c:v>0.94856331021153695</c:v>
              </c:pt>
              <c:pt idx="9">
                <c:v>0.95621108465064797</c:v>
              </c:pt>
              <c:pt idx="10">
                <c:v>1.0322042432194376</c:v>
              </c:pt>
              <c:pt idx="11">
                <c:v>1.133504766382631</c:v>
              </c:pt>
              <c:pt idx="12">
                <c:v>1.1844596985642313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59F0-4268-9F45-AF6D6F613F9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3.7944148182645532</c:v>
              </c:pt>
              <c:pt idx="1">
                <c:v>3.4868542998174634</c:v>
              </c:pt>
              <c:pt idx="2">
                <c:v>2.8887566447495572</c:v>
              </c:pt>
              <c:pt idx="3">
                <c:v>2.3400195316064401</c:v>
              </c:pt>
              <c:pt idx="4">
                <c:v>1.9009296667398521</c:v>
              </c:pt>
              <c:pt idx="5">
                <c:v>1.5544473123150992</c:v>
              </c:pt>
              <c:pt idx="6">
                <c:v>1.2906571666109268</c:v>
              </c:pt>
              <c:pt idx="7">
                <c:v>1.1126153187480203</c:v>
              </c:pt>
              <c:pt idx="8">
                <c:v>1.0275126682083098</c:v>
              </c:pt>
              <c:pt idx="9">
                <c:v>1.0375420880157176</c:v>
              </c:pt>
              <c:pt idx="10">
                <c:v>1.133504766382631</c:v>
              </c:pt>
              <c:pt idx="11">
                <c:v>1.278990771861688</c:v>
              </c:pt>
              <c:pt idx="12">
                <c:v>1.3611585678734868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59F0-4268-9F45-AF6D6F613F9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4.1283400547563867</c:v>
              </c:pt>
              <c:pt idx="1">
                <c:v>3.7371961666436344</c:v>
              </c:pt>
              <c:pt idx="2">
                <c:v>3.025191646491364</c:v>
              </c:pt>
              <c:pt idx="3">
                <c:v>2.4160067280714927</c:v>
              </c:pt>
              <c:pt idx="4">
                <c:v>1.9508908310371469</c:v>
              </c:pt>
              <c:pt idx="5">
                <c:v>1.593726119082062</c:v>
              </c:pt>
              <c:pt idx="6">
                <c:v>1.3256013149307899</c:v>
              </c:pt>
              <c:pt idx="7">
                <c:v>1.1457676998516142</c:v>
              </c:pt>
              <c:pt idx="8">
                <c:v>1.0605776656703045</c:v>
              </c:pt>
              <c:pt idx="9">
                <c:v>1.0744304387077042</c:v>
              </c:pt>
              <c:pt idx="10">
                <c:v>1.1844596985642313</c:v>
              </c:pt>
              <c:pt idx="11">
                <c:v>1.3611585678734868</c:v>
              </c:pt>
              <c:pt idx="12">
                <c:v>1.4675230599735796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59F0-4268-9F45-AF6D6F613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648000"/>
        <c:axId val="-1496646224"/>
      </c:scatterChart>
      <c:valAx>
        <c:axId val="-1496648000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6646224"/>
        <c:crosses val="autoZero"/>
        <c:crossBetween val="midCat"/>
        <c:majorUnit val="1.33"/>
      </c:valAx>
      <c:valAx>
        <c:axId val="-1496646224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664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99006914546328E-2"/>
          <c:y val="5.5555555555555497E-2"/>
          <c:w val="0.64360358999232403"/>
          <c:h val="0.87962962962962998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230.75471105014466</c:v>
              </c:pt>
              <c:pt idx="1">
                <c:v>226.92280249222995</c:v>
              </c:pt>
              <c:pt idx="2">
                <c:v>213.09580842247334</c:v>
              </c:pt>
              <c:pt idx="3">
                <c:v>184.91051935082578</c:v>
              </c:pt>
              <c:pt idx="4">
                <c:v>144.22570246858709</c:v>
              </c:pt>
              <c:pt idx="5">
                <c:v>103.45178439084795</c:v>
              </c:pt>
              <c:pt idx="6">
                <c:v>74.019223445622785</c:v>
              </c:pt>
              <c:pt idx="7">
                <c:v>57.231609961541828</c:v>
              </c:pt>
              <c:pt idx="8">
                <c:v>48.989167411334464</c:v>
              </c:pt>
              <c:pt idx="9">
                <c:v>45.353935024714993</c:v>
              </c:pt>
              <c:pt idx="10">
                <c:v>43.914406465889584</c:v>
              </c:pt>
              <c:pt idx="11">
                <c:v>43.423077995128807</c:v>
              </c:pt>
              <c:pt idx="12">
                <c:v>43.312957583239012</c:v>
              </c:pt>
            </c:numLit>
          </c:val>
          <c:extLst>
            <c:ext xmlns:c16="http://schemas.microsoft.com/office/drawing/2014/chart" uri="{C3380CC4-5D6E-409C-BE32-E72D297353CC}">
              <c16:uniqueId val="{00000000-A015-4550-AE11-75B9AA5C6D39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226.92280249222995</c:v>
              </c:pt>
              <c:pt idx="1">
                <c:v>223.49548186903252</c:v>
              </c:pt>
              <c:pt idx="2">
                <c:v>210.8015302229762</c:v>
              </c:pt>
              <c:pt idx="3">
                <c:v>183.99308683084297</c:v>
              </c:pt>
              <c:pt idx="4">
                <c:v>144.03609858580225</c:v>
              </c:pt>
              <c:pt idx="5">
                <c:v>103.16551124315829</c:v>
              </c:pt>
              <c:pt idx="6">
                <c:v>73.502231791705285</c:v>
              </c:pt>
              <c:pt idx="7">
                <c:v>56.699140292550759</c:v>
              </c:pt>
              <c:pt idx="8">
                <c:v>48.575288324780509</c:v>
              </c:pt>
              <c:pt idx="9">
                <c:v>45.076631008270944</c:v>
              </c:pt>
              <c:pt idx="10">
                <c:v>43.742097514896706</c:v>
              </c:pt>
              <c:pt idx="11">
                <c:v>43.313138235578869</c:v>
              </c:pt>
              <c:pt idx="12">
                <c:v>43.223449461202861</c:v>
              </c:pt>
            </c:numLit>
          </c:val>
          <c:extLst>
            <c:ext xmlns:c16="http://schemas.microsoft.com/office/drawing/2014/chart" uri="{C3380CC4-5D6E-409C-BE32-E72D297353CC}">
              <c16:uniqueId val="{00000001-A015-4550-AE11-75B9AA5C6D39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213.09580842247334</c:v>
              </c:pt>
              <c:pt idx="1">
                <c:v>210.8015302229762</c:v>
              </c:pt>
              <c:pt idx="2">
                <c:v>201.46619192499762</c:v>
              </c:pt>
              <c:pt idx="3">
                <c:v>179.24242451494524</c:v>
              </c:pt>
              <c:pt idx="4">
                <c:v>142.37101093344268</c:v>
              </c:pt>
              <c:pt idx="5">
                <c:v>101.85470172622682</c:v>
              </c:pt>
              <c:pt idx="6">
                <c:v>71.760366425281376</c:v>
              </c:pt>
              <c:pt idx="7">
                <c:v>55.038354975734826</c:v>
              </c:pt>
              <c:pt idx="8">
                <c:v>47.350785902095076</c:v>
              </c:pt>
              <c:pt idx="9">
                <c:v>44.308842225599342</c:v>
              </c:pt>
              <c:pt idx="10">
                <c:v>43.313377192217246</c:v>
              </c:pt>
              <c:pt idx="11">
                <c:v>43.082233217955086</c:v>
              </c:pt>
              <c:pt idx="12">
                <c:v>43.056817919848875</c:v>
              </c:pt>
            </c:numLit>
          </c:val>
          <c:extLst>
            <c:ext xmlns:c16="http://schemas.microsoft.com/office/drawing/2014/chart" uri="{C3380CC4-5D6E-409C-BE32-E72D297353CC}">
              <c16:uniqueId val="{00000002-A015-4550-AE11-75B9AA5C6D39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184.91051935082578</c:v>
              </c:pt>
              <c:pt idx="1">
                <c:v>183.99308683084297</c:v>
              </c:pt>
              <c:pt idx="2">
                <c:v>179.24242451494524</c:v>
              </c:pt>
              <c:pt idx="3">
                <c:v>164.80475106322166</c:v>
              </c:pt>
              <c:pt idx="4">
                <c:v>135.39705777838813</c:v>
              </c:pt>
              <c:pt idx="5">
                <c:v>97.860583669385221</c:v>
              </c:pt>
              <c:pt idx="6">
                <c:v>68.166288149257653</c:v>
              </c:pt>
              <c:pt idx="7">
                <c:v>52.09592313104185</c:v>
              </c:pt>
              <c:pt idx="8">
                <c:v>45.432841538421073</c:v>
              </c:pt>
              <c:pt idx="9">
                <c:v>43.313777423546661</c:v>
              </c:pt>
              <c:pt idx="10">
                <c:v>42.960854379072032</c:v>
              </c:pt>
              <c:pt idx="11">
                <c:v>43.091594903584422</c:v>
              </c:pt>
              <c:pt idx="12">
                <c:v>43.181840505034884</c:v>
              </c:pt>
            </c:numLit>
          </c:val>
          <c:extLst>
            <c:ext xmlns:c16="http://schemas.microsoft.com/office/drawing/2014/chart" uri="{C3380CC4-5D6E-409C-BE32-E72D297353CC}">
              <c16:uniqueId val="{00000003-A015-4550-AE11-75B9AA5C6D39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144.22570246858709</c:v>
              </c:pt>
              <c:pt idx="1">
                <c:v>144.03609858580225</c:v>
              </c:pt>
              <c:pt idx="2">
                <c:v>142.37101093344268</c:v>
              </c:pt>
              <c:pt idx="3">
                <c:v>135.39705777838813</c:v>
              </c:pt>
              <c:pt idx="4">
                <c:v>117.12446541678679</c:v>
              </c:pt>
              <c:pt idx="5">
                <c:v>87.937004794024276</c:v>
              </c:pt>
              <c:pt idx="6">
                <c:v>61.676104139239278</c:v>
              </c:pt>
              <c:pt idx="7">
                <c:v>47.855988595719339</c:v>
              </c:pt>
              <c:pt idx="8">
                <c:v>43.314580740997279</c:v>
              </c:pt>
              <c:pt idx="9">
                <c:v>42.818824015677386</c:v>
              </c:pt>
              <c:pt idx="10">
                <c:v>43.501929690907971</c:v>
              </c:pt>
              <c:pt idx="11">
                <c:v>44.186142487516683</c:v>
              </c:pt>
              <c:pt idx="12">
                <c:v>44.448749481193985</c:v>
              </c:pt>
            </c:numLit>
          </c:val>
          <c:extLst>
            <c:ext xmlns:c16="http://schemas.microsoft.com/office/drawing/2014/chart" uri="{C3380CC4-5D6E-409C-BE32-E72D297353CC}">
              <c16:uniqueId val="{00000004-A015-4550-AE11-75B9AA5C6D39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103.45178439084795</c:v>
              </c:pt>
              <c:pt idx="1">
                <c:v>103.16551124315829</c:v>
              </c:pt>
              <c:pt idx="2">
                <c:v>101.85470172622682</c:v>
              </c:pt>
              <c:pt idx="3">
                <c:v>97.860583669385221</c:v>
              </c:pt>
              <c:pt idx="4">
                <c:v>87.937004794024276</c:v>
              </c:pt>
              <c:pt idx="5">
                <c:v>70.183302409559516</c:v>
              </c:pt>
              <c:pt idx="6">
                <c:v>52.008127783452039</c:v>
              </c:pt>
              <c:pt idx="7">
                <c:v>43.316256540889519</c:v>
              </c:pt>
              <c:pt idx="8">
                <c:v>42.585520132248583</c:v>
              </c:pt>
              <c:pt idx="9">
                <c:v>44.60374151308347</c:v>
              </c:pt>
              <c:pt idx="10">
                <c:v>46.725748087322486</c:v>
              </c:pt>
              <c:pt idx="11">
                <c:v>48.120619978984529</c:v>
              </c:pt>
              <c:pt idx="12">
                <c:v>48.595387795334041</c:v>
              </c:pt>
            </c:numLit>
          </c:val>
          <c:extLst>
            <c:ext xmlns:c16="http://schemas.microsoft.com/office/drawing/2014/chart" uri="{C3380CC4-5D6E-409C-BE32-E72D297353CC}">
              <c16:uniqueId val="{00000005-A015-4550-AE11-75B9AA5C6D39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74.019223445622785</c:v>
              </c:pt>
              <c:pt idx="1">
                <c:v>73.502231791705285</c:v>
              </c:pt>
              <c:pt idx="2">
                <c:v>71.760366425281376</c:v>
              </c:pt>
              <c:pt idx="3">
                <c:v>68.166288149257653</c:v>
              </c:pt>
              <c:pt idx="4">
                <c:v>61.676104139239278</c:v>
              </c:pt>
              <c:pt idx="5">
                <c:v>52.008127783452039</c:v>
              </c:pt>
              <c:pt idx="6">
                <c:v>43.31784304848788</c:v>
              </c:pt>
              <c:pt idx="7">
                <c:v>42.220395488726261</c:v>
              </c:pt>
              <c:pt idx="8">
                <c:v>46.982204280206233</c:v>
              </c:pt>
              <c:pt idx="9">
                <c:v>52.236462919274331</c:v>
              </c:pt>
              <c:pt idx="10">
                <c:v>55.942840601985218</c:v>
              </c:pt>
              <c:pt idx="11">
                <c:v>58.007354566717183</c:v>
              </c:pt>
              <c:pt idx="12">
                <c:v>58.662671953616844</c:v>
              </c:pt>
            </c:numLit>
          </c:val>
          <c:extLst>
            <c:ext xmlns:c16="http://schemas.microsoft.com/office/drawing/2014/chart" uri="{C3380CC4-5D6E-409C-BE32-E72D297353CC}">
              <c16:uniqueId val="{00000006-A015-4550-AE11-75B9AA5C6D39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57.231609961541828</c:v>
              </c:pt>
              <c:pt idx="1">
                <c:v>56.699140292550759</c:v>
              </c:pt>
              <c:pt idx="2">
                <c:v>55.038354975734826</c:v>
              </c:pt>
              <c:pt idx="3">
                <c:v>52.09592313104185</c:v>
              </c:pt>
              <c:pt idx="4">
                <c:v>47.855988595719339</c:v>
              </c:pt>
              <c:pt idx="5">
                <c:v>43.316256540889519</c:v>
              </c:pt>
              <c:pt idx="6">
                <c:v>42.220395488726261</c:v>
              </c:pt>
              <c:pt idx="7">
                <c:v>49.12721685601764</c:v>
              </c:pt>
              <c:pt idx="8">
                <c:v>60.688859754405229</c:v>
              </c:pt>
              <c:pt idx="9">
                <c:v>69.862166477038599</c:v>
              </c:pt>
              <c:pt idx="10">
                <c:v>75.081153388779668</c:v>
              </c:pt>
              <c:pt idx="11">
                <c:v>77.547970245280965</c:v>
              </c:pt>
              <c:pt idx="12">
                <c:v>78.263457775893372</c:v>
              </c:pt>
            </c:numLit>
          </c:val>
          <c:extLst>
            <c:ext xmlns:c16="http://schemas.microsoft.com/office/drawing/2014/chart" uri="{C3380CC4-5D6E-409C-BE32-E72D297353CC}">
              <c16:uniqueId val="{00000007-A015-4550-AE11-75B9AA5C6D39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48.989167411334464</c:v>
              </c:pt>
              <c:pt idx="1">
                <c:v>48.575288324780509</c:v>
              </c:pt>
              <c:pt idx="2">
                <c:v>47.350785902095076</c:v>
              </c:pt>
              <c:pt idx="3">
                <c:v>45.432841538421073</c:v>
              </c:pt>
              <c:pt idx="4">
                <c:v>43.314580740997279</c:v>
              </c:pt>
              <c:pt idx="5">
                <c:v>42.585520132248583</c:v>
              </c:pt>
              <c:pt idx="6">
                <c:v>46.982204280206233</c:v>
              </c:pt>
              <c:pt idx="7">
                <c:v>60.688859754405229</c:v>
              </c:pt>
              <c:pt idx="8">
                <c:v>80.208168762114084</c:v>
              </c:pt>
              <c:pt idx="9">
                <c:v>95.536097309289218</c:v>
              </c:pt>
              <c:pt idx="10">
                <c:v>103.50213392007169</c:v>
              </c:pt>
              <c:pt idx="11">
                <c:v>106.70857942906746</c:v>
              </c:pt>
              <c:pt idx="12">
                <c:v>107.52375244155314</c:v>
              </c:pt>
            </c:numLit>
          </c:val>
          <c:extLst>
            <c:ext xmlns:c16="http://schemas.microsoft.com/office/drawing/2014/chart" uri="{C3380CC4-5D6E-409C-BE32-E72D297353CC}">
              <c16:uniqueId val="{00000008-A015-4550-AE11-75B9AA5C6D39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45.353935024714993</c:v>
              </c:pt>
              <c:pt idx="1">
                <c:v>45.076631008270944</c:v>
              </c:pt>
              <c:pt idx="2">
                <c:v>44.308842225599342</c:v>
              </c:pt>
              <c:pt idx="3">
                <c:v>43.313777423546661</c:v>
              </c:pt>
              <c:pt idx="4">
                <c:v>42.818824015677386</c:v>
              </c:pt>
              <c:pt idx="5">
                <c:v>44.60374151308347</c:v>
              </c:pt>
              <c:pt idx="6">
                <c:v>52.236462919274331</c:v>
              </c:pt>
              <c:pt idx="7">
                <c:v>69.862166477038599</c:v>
              </c:pt>
              <c:pt idx="8">
                <c:v>95.536097309289218</c:v>
              </c:pt>
              <c:pt idx="9">
                <c:v>118.45276712045988</c:v>
              </c:pt>
              <c:pt idx="10">
                <c:v>131.70891726407211</c:v>
              </c:pt>
              <c:pt idx="11">
                <c:v>137.24945378726579</c:v>
              </c:pt>
              <c:pt idx="12">
                <c:v>138.64930927358185</c:v>
              </c:pt>
            </c:numLit>
          </c:val>
          <c:extLst>
            <c:ext xmlns:c16="http://schemas.microsoft.com/office/drawing/2014/chart" uri="{C3380CC4-5D6E-409C-BE32-E72D297353CC}">
              <c16:uniqueId val="{00000009-A015-4550-AE11-75B9AA5C6D39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43.914406465889584</c:v>
              </c:pt>
              <c:pt idx="1">
                <c:v>43.742097514896706</c:v>
              </c:pt>
              <c:pt idx="2">
                <c:v>43.313377192217246</c:v>
              </c:pt>
              <c:pt idx="3">
                <c:v>42.960854379072032</c:v>
              </c:pt>
              <c:pt idx="4">
                <c:v>43.501929690907971</c:v>
              </c:pt>
              <c:pt idx="5">
                <c:v>46.725748087322486</c:v>
              </c:pt>
              <c:pt idx="6">
                <c:v>55.942840601985218</c:v>
              </c:pt>
              <c:pt idx="7">
                <c:v>75.081153388779668</c:v>
              </c:pt>
              <c:pt idx="8">
                <c:v>103.50213392007169</c:v>
              </c:pt>
              <c:pt idx="9">
                <c:v>131.70891726407211</c:v>
              </c:pt>
              <c:pt idx="10">
                <c:v>150.42430595970026</c:v>
              </c:pt>
              <c:pt idx="11">
                <c:v>159.24532183246885</c:v>
              </c:pt>
              <c:pt idx="12">
                <c:v>161.64659023973698</c:v>
              </c:pt>
            </c:numLit>
          </c:val>
          <c:extLst>
            <c:ext xmlns:c16="http://schemas.microsoft.com/office/drawing/2014/chart" uri="{C3380CC4-5D6E-409C-BE32-E72D297353CC}">
              <c16:uniqueId val="{0000000A-A015-4550-AE11-75B9AA5C6D39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43.423077995128807</c:v>
              </c:pt>
              <c:pt idx="1">
                <c:v>43.313138235578869</c:v>
              </c:pt>
              <c:pt idx="2">
                <c:v>43.082233217955086</c:v>
              </c:pt>
              <c:pt idx="3">
                <c:v>43.091594903584422</c:v>
              </c:pt>
              <c:pt idx="4">
                <c:v>44.186142487516683</c:v>
              </c:pt>
              <c:pt idx="5">
                <c:v>48.120619978984529</c:v>
              </c:pt>
              <c:pt idx="6">
                <c:v>58.007354566717183</c:v>
              </c:pt>
              <c:pt idx="7">
                <c:v>77.547970245280965</c:v>
              </c:pt>
              <c:pt idx="8">
                <c:v>106.70857942906746</c:v>
              </c:pt>
              <c:pt idx="9">
                <c:v>137.24945378726579</c:v>
              </c:pt>
              <c:pt idx="10">
                <c:v>159.24532183246885</c:v>
              </c:pt>
              <c:pt idx="11">
                <c:v>170.48535484661642</c:v>
              </c:pt>
              <c:pt idx="12">
                <c:v>173.71032214343299</c:v>
              </c:pt>
            </c:numLit>
          </c:val>
          <c:extLst>
            <c:ext xmlns:c16="http://schemas.microsoft.com/office/drawing/2014/chart" uri="{C3380CC4-5D6E-409C-BE32-E72D297353CC}">
              <c16:uniqueId val="{0000000B-A015-4550-AE11-75B9AA5C6D39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43.312957583239012</c:v>
              </c:pt>
              <c:pt idx="1">
                <c:v>43.223449461202861</c:v>
              </c:pt>
              <c:pt idx="2">
                <c:v>43.056817919848875</c:v>
              </c:pt>
              <c:pt idx="3">
                <c:v>43.181840505034884</c:v>
              </c:pt>
              <c:pt idx="4">
                <c:v>44.448749481193985</c:v>
              </c:pt>
              <c:pt idx="5">
                <c:v>48.595387795334041</c:v>
              </c:pt>
              <c:pt idx="6">
                <c:v>58.662671953616844</c:v>
              </c:pt>
              <c:pt idx="7">
                <c:v>78.263457775893372</c:v>
              </c:pt>
              <c:pt idx="8">
                <c:v>107.52375244155314</c:v>
              </c:pt>
              <c:pt idx="9">
                <c:v>138.64930927358185</c:v>
              </c:pt>
              <c:pt idx="10">
                <c:v>161.64659023973698</c:v>
              </c:pt>
              <c:pt idx="11">
                <c:v>173.71032214343299</c:v>
              </c:pt>
              <c:pt idx="12">
                <c:v>177.23144969635064</c:v>
              </c:pt>
            </c:numLit>
          </c:val>
          <c:extLst>
            <c:ext xmlns:c16="http://schemas.microsoft.com/office/drawing/2014/chart" uri="{C3380CC4-5D6E-409C-BE32-E72D297353CC}">
              <c16:uniqueId val="{0000000C-A015-4550-AE11-75B9AA5C6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1496915952"/>
        <c:axId val="-1496914176"/>
        <c:axId val="-1496927072"/>
      </c:bar3DChart>
      <c:catAx>
        <c:axId val="-1496915952"/>
        <c:scaling>
          <c:orientation val="minMax"/>
        </c:scaling>
        <c:delete val="0"/>
        <c:axPos val="b"/>
        <c:majorTickMark val="out"/>
        <c:minorTickMark val="none"/>
        <c:tickLblPos val="nextTo"/>
        <c:crossAx val="-1496914176"/>
        <c:crosses val="autoZero"/>
        <c:auto val="1"/>
        <c:lblAlgn val="ctr"/>
        <c:lblOffset val="100"/>
        <c:noMultiLvlLbl val="0"/>
      </c:catAx>
      <c:valAx>
        <c:axId val="-1496914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496915952"/>
        <c:crosses val="autoZero"/>
        <c:crossBetween val="between"/>
      </c:valAx>
      <c:serAx>
        <c:axId val="-1496927072"/>
        <c:scaling>
          <c:orientation val="maxMin"/>
        </c:scaling>
        <c:delete val="0"/>
        <c:axPos val="b"/>
        <c:majorTickMark val="out"/>
        <c:minorTickMark val="none"/>
        <c:tickLblPos val="nextTo"/>
        <c:crossAx val="-1496914176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2.9453684142788244E-2</c:v>
              </c:pt>
              <c:pt idx="1">
                <c:v>3.4541701836894943E-2</c:v>
              </c:pt>
              <c:pt idx="2">
                <c:v>4.6653666775161487E-2</c:v>
              </c:pt>
              <c:pt idx="3">
                <c:v>4.973611864515684E-2</c:v>
              </c:pt>
              <c:pt idx="4">
                <c:v>5.7914637555453757E-2</c:v>
              </c:pt>
              <c:pt idx="5">
                <c:v>7.5206641092271848E-2</c:v>
              </c:pt>
              <c:pt idx="6">
                <c:v>0.10473232410438643</c:v>
              </c:pt>
              <c:pt idx="7">
                <c:v>0.11666228181242147</c:v>
              </c:pt>
              <c:pt idx="8">
                <c:v>0.10695263572715356</c:v>
              </c:pt>
              <c:pt idx="9">
                <c:v>8.500962546388334E-2</c:v>
              </c:pt>
              <c:pt idx="10">
                <c:v>5.9926128851402555E-2</c:v>
              </c:pt>
              <c:pt idx="11">
                <c:v>4.0775365792562565E-2</c:v>
              </c:pt>
              <c:pt idx="12">
                <c:v>3.3676845128029091E-2</c:v>
              </c:pt>
            </c:numLit>
          </c:val>
          <c:extLst>
            <c:ext xmlns:c16="http://schemas.microsoft.com/office/drawing/2014/chart" uri="{C3380CC4-5D6E-409C-BE32-E72D297353CC}">
              <c16:uniqueId val="{00000000-01C7-4A23-8556-A4ACF791ED85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3.4541701836894943E-2</c:v>
              </c:pt>
              <c:pt idx="1">
                <c:v>3.9210360851350878E-2</c:v>
              </c:pt>
              <c:pt idx="2">
                <c:v>4.6500747710831118E-2</c:v>
              </c:pt>
              <c:pt idx="3">
                <c:v>4.8634204859039208E-2</c:v>
              </c:pt>
              <c:pt idx="4">
                <c:v>5.6118560125587295E-2</c:v>
              </c:pt>
              <c:pt idx="5">
                <c:v>7.2571891834862623E-2</c:v>
              </c:pt>
              <c:pt idx="6">
                <c:v>0.10116467186574261</c:v>
              </c:pt>
              <c:pt idx="7">
                <c:v>0.12116026942629764</c:v>
              </c:pt>
              <c:pt idx="8">
                <c:v>0.11290408728608074</c:v>
              </c:pt>
              <c:pt idx="9">
                <c:v>9.1732131374285694E-2</c:v>
              </c:pt>
              <c:pt idx="10">
                <c:v>6.694864210223872E-2</c:v>
              </c:pt>
              <c:pt idx="11">
                <c:v>4.7886449893206742E-2</c:v>
              </c:pt>
              <c:pt idx="12">
                <c:v>4.0804473608241507E-2</c:v>
              </c:pt>
            </c:numLit>
          </c:val>
          <c:extLst>
            <c:ext xmlns:c16="http://schemas.microsoft.com/office/drawing/2014/chart" uri="{C3380CC4-5D6E-409C-BE32-E72D297353CC}">
              <c16:uniqueId val="{00000001-01C7-4A23-8556-A4ACF791ED85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4.6653666775161487E-2</c:v>
              </c:pt>
              <c:pt idx="1">
                <c:v>4.6500747710831118E-2</c:v>
              </c:pt>
              <c:pt idx="2">
                <c:v>4.5463635497151531E-2</c:v>
              </c:pt>
              <c:pt idx="3">
                <c:v>4.606359749157389E-2</c:v>
              </c:pt>
              <c:pt idx="4">
                <c:v>5.1478467067380067E-2</c:v>
              </c:pt>
              <c:pt idx="5">
                <c:v>6.5426366730967078E-2</c:v>
              </c:pt>
              <c:pt idx="6">
                <c:v>9.1224983180142827E-2</c:v>
              </c:pt>
              <c:pt idx="7">
                <c:v>0.13041644225089416</c:v>
              </c:pt>
              <c:pt idx="8">
                <c:v>0.12820488828483778</c:v>
              </c:pt>
              <c:pt idx="9">
                <c:v>0.1097499862361267</c:v>
              </c:pt>
              <c:pt idx="10">
                <c:v>8.6046128241504316E-2</c:v>
              </c:pt>
              <c:pt idx="11">
                <c:v>6.7310041874271531E-2</c:v>
              </c:pt>
              <c:pt idx="12">
                <c:v>6.0290948208780414E-2</c:v>
              </c:pt>
            </c:numLit>
          </c:val>
          <c:extLst>
            <c:ext xmlns:c16="http://schemas.microsoft.com/office/drawing/2014/chart" uri="{C3380CC4-5D6E-409C-BE32-E72D297353CC}">
              <c16:uniqueId val="{00000002-01C7-4A23-8556-A4ACF791ED85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4.973611864515684E-2</c:v>
              </c:pt>
              <c:pt idx="1">
                <c:v>4.8634204859039208E-2</c:v>
              </c:pt>
              <c:pt idx="2">
                <c:v>4.606359749157389E-2</c:v>
              </c:pt>
              <c:pt idx="3">
                <c:v>4.4153906553810351E-2</c:v>
              </c:pt>
              <c:pt idx="4">
                <c:v>4.6171626389303798E-2</c:v>
              </c:pt>
              <c:pt idx="5">
                <c:v>5.599053752900137E-2</c:v>
              </c:pt>
              <c:pt idx="6">
                <c:v>7.7161730062932712E-2</c:v>
              </c:pt>
              <c:pt idx="7">
                <c:v>0.11152223370818619</c:v>
              </c:pt>
              <c:pt idx="8">
                <c:v>0.1456268867086534</c:v>
              </c:pt>
              <c:pt idx="9">
                <c:v>0.13304158336740485</c:v>
              </c:pt>
              <c:pt idx="10">
                <c:v>0.11180589823140261</c:v>
              </c:pt>
              <c:pt idx="11">
                <c:v>9.3847739172119721E-2</c:v>
              </c:pt>
              <c:pt idx="12">
                <c:v>8.6985717895778261E-2</c:v>
              </c:pt>
            </c:numLit>
          </c:val>
          <c:extLst>
            <c:ext xmlns:c16="http://schemas.microsoft.com/office/drawing/2014/chart" uri="{C3380CC4-5D6E-409C-BE32-E72D297353CC}">
              <c16:uniqueId val="{00000003-01C7-4A23-8556-A4ACF791ED85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5.7914637555453757E-2</c:v>
              </c:pt>
              <c:pt idx="1">
                <c:v>5.6118560125587295E-2</c:v>
              </c:pt>
              <c:pt idx="2">
                <c:v>5.1478467067380067E-2</c:v>
              </c:pt>
              <c:pt idx="3">
                <c:v>4.6171626389303798E-2</c:v>
              </c:pt>
              <c:pt idx="4">
                <c:v>4.3570770751200992E-2</c:v>
              </c:pt>
              <c:pt idx="5">
                <c:v>4.7745166994135939E-2</c:v>
              </c:pt>
              <c:pt idx="6">
                <c:v>6.2548368552183015E-2</c:v>
              </c:pt>
              <c:pt idx="7">
                <c:v>9.0206726743116972E-2</c:v>
              </c:pt>
              <c:pt idx="8">
                <c:v>0.12966446799780049</c:v>
              </c:pt>
              <c:pt idx="9">
                <c:v>0.15286841158586842</c:v>
              </c:pt>
              <c:pt idx="10">
                <c:v>0.1365870223257909</c:v>
              </c:pt>
              <c:pt idx="11">
                <c:v>0.120311688540409</c:v>
              </c:pt>
              <c:pt idx="12">
                <c:v>0.11380854892175007</c:v>
              </c:pt>
            </c:numLit>
          </c:val>
          <c:extLst>
            <c:ext xmlns:c16="http://schemas.microsoft.com/office/drawing/2014/chart" uri="{C3380CC4-5D6E-409C-BE32-E72D297353CC}">
              <c16:uniqueId val="{00000004-01C7-4A23-8556-A4ACF791ED85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7.5206641092271848E-2</c:v>
              </c:pt>
              <c:pt idx="1">
                <c:v>7.2571891834862623E-2</c:v>
              </c:pt>
              <c:pt idx="2">
                <c:v>6.5426366730967078E-2</c:v>
              </c:pt>
              <c:pt idx="3">
                <c:v>5.599053752900137E-2</c:v>
              </c:pt>
              <c:pt idx="4">
                <c:v>4.7745166994135939E-2</c:v>
              </c:pt>
              <c:pt idx="5">
                <c:v>4.4975029435079049E-2</c:v>
              </c:pt>
              <c:pt idx="6">
                <c:v>5.1883993481620899E-2</c:v>
              </c:pt>
              <c:pt idx="7">
                <c:v>7.1162061786793573E-2</c:v>
              </c:pt>
              <c:pt idx="8">
                <c:v>0.10226720174582203</c:v>
              </c:pt>
              <c:pt idx="9">
                <c:v>0.14038393376897437</c:v>
              </c:pt>
              <c:pt idx="10">
                <c:v>0.15216300080734899</c:v>
              </c:pt>
              <c:pt idx="11">
                <c:v>0.13908070033685929</c:v>
              </c:pt>
              <c:pt idx="12">
                <c:v>0.13330911154936539</c:v>
              </c:pt>
            </c:numLit>
          </c:val>
          <c:extLst>
            <c:ext xmlns:c16="http://schemas.microsoft.com/office/drawing/2014/chart" uri="{C3380CC4-5D6E-409C-BE32-E72D297353CC}">
              <c16:uniqueId val="{00000005-01C7-4A23-8556-A4ACF791ED85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0.10473232410438643</c:v>
              </c:pt>
              <c:pt idx="1">
                <c:v>0.10116467186574261</c:v>
              </c:pt>
              <c:pt idx="2">
                <c:v>9.1224983180142827E-2</c:v>
              </c:pt>
              <c:pt idx="3">
                <c:v>7.7161730062932712E-2</c:v>
              </c:pt>
              <c:pt idx="4">
                <c:v>6.2548368552183015E-2</c:v>
              </c:pt>
              <c:pt idx="5">
                <c:v>5.1883993481620899E-2</c:v>
              </c:pt>
              <c:pt idx="6">
                <c:v>4.9749181516972302E-2</c:v>
              </c:pt>
              <c:pt idx="7">
                <c:v>5.9354088562612102E-2</c:v>
              </c:pt>
              <c:pt idx="8">
                <c:v>8.0751835170215086E-2</c:v>
              </c:pt>
              <c:pt idx="9">
                <c:v>0.10979165313990959</c:v>
              </c:pt>
              <c:pt idx="10">
                <c:v>0.13904528685558856</c:v>
              </c:pt>
              <c:pt idx="11">
                <c:v>0.14424456786559314</c:v>
              </c:pt>
              <c:pt idx="12">
                <c:v>0.13960648996657676</c:v>
              </c:pt>
            </c:numLit>
          </c:val>
          <c:extLst>
            <c:ext xmlns:c16="http://schemas.microsoft.com/office/drawing/2014/chart" uri="{C3380CC4-5D6E-409C-BE32-E72D297353CC}">
              <c16:uniqueId val="{00000006-01C7-4A23-8556-A4ACF791ED85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0.11666228181242147</c:v>
              </c:pt>
              <c:pt idx="1">
                <c:v>0.12116026942629764</c:v>
              </c:pt>
              <c:pt idx="2">
                <c:v>0.13041644225089416</c:v>
              </c:pt>
              <c:pt idx="3">
                <c:v>0.11152223370818619</c:v>
              </c:pt>
              <c:pt idx="4">
                <c:v>9.0206726743116972E-2</c:v>
              </c:pt>
              <c:pt idx="5">
                <c:v>7.1162061786793573E-2</c:v>
              </c:pt>
              <c:pt idx="6">
                <c:v>5.9354088562612102E-2</c:v>
              </c:pt>
              <c:pt idx="7">
                <c:v>5.8559885617313491E-2</c:v>
              </c:pt>
              <c:pt idx="8">
                <c:v>6.9507949646735415E-2</c:v>
              </c:pt>
              <c:pt idx="9">
                <c:v>8.8818511523997737E-2</c:v>
              </c:pt>
              <c:pt idx="10">
                <c:v>0.10999896892630412</c:v>
              </c:pt>
              <c:pt idx="11">
                <c:v>0.12577796879738587</c:v>
              </c:pt>
              <c:pt idx="12">
                <c:v>0.12807878654695881</c:v>
              </c:pt>
            </c:numLit>
          </c:val>
          <c:extLst>
            <c:ext xmlns:c16="http://schemas.microsoft.com/office/drawing/2014/chart" uri="{C3380CC4-5D6E-409C-BE32-E72D297353CC}">
              <c16:uniqueId val="{00000007-01C7-4A23-8556-A4ACF791ED85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0.10695263572715356</c:v>
              </c:pt>
              <c:pt idx="1">
                <c:v>0.11290408728608074</c:v>
              </c:pt>
              <c:pt idx="2">
                <c:v>0.12820488828483778</c:v>
              </c:pt>
              <c:pt idx="3">
                <c:v>0.1456268867086534</c:v>
              </c:pt>
              <c:pt idx="4">
                <c:v>0.12966446799780049</c:v>
              </c:pt>
              <c:pt idx="5">
                <c:v>0.10226720174582203</c:v>
              </c:pt>
              <c:pt idx="6">
                <c:v>8.0751835170215086E-2</c:v>
              </c:pt>
              <c:pt idx="7">
                <c:v>6.9507949646735415E-2</c:v>
              </c:pt>
              <c:pt idx="8">
                <c:v>7.0019046418997449E-2</c:v>
              </c:pt>
              <c:pt idx="9">
                <c:v>7.9748325325337599E-2</c:v>
              </c:pt>
              <c:pt idx="10">
                <c:v>9.313341387967651E-2</c:v>
              </c:pt>
              <c:pt idx="11">
                <c:v>0.10258091591493598</c:v>
              </c:pt>
              <c:pt idx="12">
                <c:v>0.10411187952625761</c:v>
              </c:pt>
            </c:numLit>
          </c:val>
          <c:extLst>
            <c:ext xmlns:c16="http://schemas.microsoft.com/office/drawing/2014/chart" uri="{C3380CC4-5D6E-409C-BE32-E72D297353CC}">
              <c16:uniqueId val="{00000008-01C7-4A23-8556-A4ACF791ED85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8.500962546388334E-2</c:v>
              </c:pt>
              <c:pt idx="1">
                <c:v>9.1732131374285694E-2</c:v>
              </c:pt>
              <c:pt idx="2">
                <c:v>0.1097499862361267</c:v>
              </c:pt>
              <c:pt idx="3">
                <c:v>0.13304158336740485</c:v>
              </c:pt>
              <c:pt idx="4">
                <c:v>0.15286841158586842</c:v>
              </c:pt>
              <c:pt idx="5">
                <c:v>0.14038393376897437</c:v>
              </c:pt>
              <c:pt idx="6">
                <c:v>0.10979165313990959</c:v>
              </c:pt>
              <c:pt idx="7">
                <c:v>8.8818511523997737E-2</c:v>
              </c:pt>
              <c:pt idx="8">
                <c:v>7.9748325325337599E-2</c:v>
              </c:pt>
              <c:pt idx="9">
                <c:v>8.0873231389315223E-2</c:v>
              </c:pt>
              <c:pt idx="10">
                <c:v>8.7102201086706785E-2</c:v>
              </c:pt>
              <c:pt idx="11">
                <c:v>8.8349695302635034E-2</c:v>
              </c:pt>
              <c:pt idx="12">
                <c:v>8.8246898540944002E-2</c:v>
              </c:pt>
            </c:numLit>
          </c:val>
          <c:extLst>
            <c:ext xmlns:c16="http://schemas.microsoft.com/office/drawing/2014/chart" uri="{C3380CC4-5D6E-409C-BE32-E72D297353CC}">
              <c16:uniqueId val="{00000009-01C7-4A23-8556-A4ACF791ED85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5.9926128851402555E-2</c:v>
              </c:pt>
              <c:pt idx="1">
                <c:v>6.694864210223872E-2</c:v>
              </c:pt>
              <c:pt idx="2">
                <c:v>8.6046128241504316E-2</c:v>
              </c:pt>
              <c:pt idx="3">
                <c:v>0.11180589823140261</c:v>
              </c:pt>
              <c:pt idx="4">
                <c:v>0.1365870223257909</c:v>
              </c:pt>
              <c:pt idx="5">
                <c:v>0.15216300080734899</c:v>
              </c:pt>
              <c:pt idx="6">
                <c:v>0.13904528685558856</c:v>
              </c:pt>
              <c:pt idx="7">
                <c:v>0.10999896892630412</c:v>
              </c:pt>
              <c:pt idx="8">
                <c:v>9.313341387967651E-2</c:v>
              </c:pt>
              <c:pt idx="9">
                <c:v>8.7102201086706785E-2</c:v>
              </c:pt>
              <c:pt idx="10">
                <c:v>8.2659309358510638E-2</c:v>
              </c:pt>
              <c:pt idx="11">
                <c:v>7.3015513648821917E-2</c:v>
              </c:pt>
              <c:pt idx="12">
                <c:v>6.5810848571983174E-2</c:v>
              </c:pt>
            </c:numLit>
          </c:val>
          <c:extLst>
            <c:ext xmlns:c16="http://schemas.microsoft.com/office/drawing/2014/chart" uri="{C3380CC4-5D6E-409C-BE32-E72D297353CC}">
              <c16:uniqueId val="{0000000A-01C7-4A23-8556-A4ACF791ED85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4.0775365792562565E-2</c:v>
              </c:pt>
              <c:pt idx="1">
                <c:v>4.7886449893206742E-2</c:v>
              </c:pt>
              <c:pt idx="2">
                <c:v>6.7310041874271531E-2</c:v>
              </c:pt>
              <c:pt idx="3">
                <c:v>9.3847739172119721E-2</c:v>
              </c:pt>
              <c:pt idx="4">
                <c:v>0.120311688540409</c:v>
              </c:pt>
              <c:pt idx="5">
                <c:v>0.13908070033685929</c:v>
              </c:pt>
              <c:pt idx="6">
                <c:v>0.14424456786559314</c:v>
              </c:pt>
              <c:pt idx="7">
                <c:v>0.12577796879738587</c:v>
              </c:pt>
              <c:pt idx="8">
                <c:v>0.10258091591493598</c:v>
              </c:pt>
              <c:pt idx="9">
                <c:v>8.8349695302635034E-2</c:v>
              </c:pt>
              <c:pt idx="10">
                <c:v>7.3015513648821917E-2</c:v>
              </c:pt>
              <c:pt idx="11">
                <c:v>5.2582200696540911E-2</c:v>
              </c:pt>
              <c:pt idx="12">
                <c:v>4.4621321221948715E-2</c:v>
              </c:pt>
            </c:numLit>
          </c:val>
          <c:extLst>
            <c:ext xmlns:c16="http://schemas.microsoft.com/office/drawing/2014/chart" uri="{C3380CC4-5D6E-409C-BE32-E72D297353CC}">
              <c16:uniqueId val="{0000000B-01C7-4A23-8556-A4ACF791ED85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3.3676845128029091E-2</c:v>
              </c:pt>
              <c:pt idx="1">
                <c:v>4.0804473608241507E-2</c:v>
              </c:pt>
              <c:pt idx="2">
                <c:v>6.0290948208780414E-2</c:v>
              </c:pt>
              <c:pt idx="3">
                <c:v>8.6985717895778261E-2</c:v>
              </c:pt>
              <c:pt idx="4">
                <c:v>0.11380854892175007</c:v>
              </c:pt>
              <c:pt idx="5">
                <c:v>0.13330911154936539</c:v>
              </c:pt>
              <c:pt idx="6">
                <c:v>0.13960648996657676</c:v>
              </c:pt>
              <c:pt idx="7">
                <c:v>0.12807878654695881</c:v>
              </c:pt>
              <c:pt idx="8">
                <c:v>0.10411187952625761</c:v>
              </c:pt>
              <c:pt idx="9">
                <c:v>8.8246898540944002E-2</c:v>
              </c:pt>
              <c:pt idx="10">
                <c:v>6.5810848571983174E-2</c:v>
              </c:pt>
              <c:pt idx="11">
                <c:v>4.4621321221948715E-2</c:v>
              </c:pt>
              <c:pt idx="12">
                <c:v>3.6560894290256704E-2</c:v>
              </c:pt>
            </c:numLit>
          </c:val>
          <c:extLst>
            <c:ext xmlns:c16="http://schemas.microsoft.com/office/drawing/2014/chart" uri="{C3380CC4-5D6E-409C-BE32-E72D297353CC}">
              <c16:uniqueId val="{0000000C-01C7-4A23-8556-A4ACF791E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1497004720"/>
        <c:axId val="-1497010240"/>
        <c:axId val="-1497007920"/>
      </c:bar3DChart>
      <c:catAx>
        <c:axId val="-1497004720"/>
        <c:scaling>
          <c:orientation val="minMax"/>
        </c:scaling>
        <c:delete val="0"/>
        <c:axPos val="b"/>
        <c:majorTickMark val="out"/>
        <c:minorTickMark val="none"/>
        <c:tickLblPos val="nextTo"/>
        <c:crossAx val="-1497010240"/>
        <c:crosses val="autoZero"/>
        <c:auto val="1"/>
        <c:lblAlgn val="ctr"/>
        <c:lblOffset val="100"/>
        <c:noMultiLvlLbl val="0"/>
      </c:catAx>
      <c:valAx>
        <c:axId val="-1497010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497004720"/>
        <c:crosses val="autoZero"/>
        <c:crossBetween val="between"/>
      </c:valAx>
      <c:serAx>
        <c:axId val="-1497007920"/>
        <c:scaling>
          <c:orientation val="maxMin"/>
        </c:scaling>
        <c:delete val="0"/>
        <c:axPos val="b"/>
        <c:majorTickMark val="out"/>
        <c:minorTickMark val="none"/>
        <c:tickLblPos val="nextTo"/>
        <c:crossAx val="-1497010240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227" dropStyle="combo" dx="22" fmlaLink="#REF!" fmlaRange="#REF!" sel="0" val="0"/>
</file>

<file path=xl/ctrlProps/ctrlProp2.xml><?xml version="1.0" encoding="utf-8"?>
<formControlPr xmlns="http://schemas.microsoft.com/office/spreadsheetml/2009/9/main" objectType="Drop" dropLines="100" dropStyle="combo" dx="22" fmlaLink="$U$72" fmlaRange="Material!$AF$3:$AF$37" sel="26" val="2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</xdr:colOff>
          <xdr:row>7</xdr:row>
          <xdr:rowOff>0</xdr:rowOff>
        </xdr:from>
        <xdr:to>
          <xdr:col>2</xdr:col>
          <xdr:colOff>25400</xdr:colOff>
          <xdr:row>7</xdr:row>
          <xdr:rowOff>215900</xdr:rowOff>
        </xdr:to>
        <xdr:sp macro="" textlink="">
          <xdr:nvSpPr>
            <xdr:cNvPr id="1026" name="Drop Down 1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25400</xdr:colOff>
          <xdr:row>7</xdr:row>
          <xdr:rowOff>25400</xdr:rowOff>
        </xdr:from>
        <xdr:to>
          <xdr:col>2</xdr:col>
          <xdr:colOff>50800</xdr:colOff>
          <xdr:row>7</xdr:row>
          <xdr:rowOff>215900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xdr:twoCellAnchor editAs="oneCell">
    <xdr:from>
      <xdr:col>18</xdr:col>
      <xdr:colOff>264582</xdr:colOff>
      <xdr:row>80</xdr:row>
      <xdr:rowOff>158751</xdr:rowOff>
    </xdr:from>
    <xdr:to>
      <xdr:col>24</xdr:col>
      <xdr:colOff>112532</xdr:colOff>
      <xdr:row>88</xdr:row>
      <xdr:rowOff>55244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08582" y="17145001"/>
          <a:ext cx="2514951" cy="150516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381000</xdr:colOff>
      <xdr:row>100</xdr:row>
      <xdr:rowOff>63500</xdr:rowOff>
    </xdr:from>
    <xdr:to>
      <xdr:col>28</xdr:col>
      <xdr:colOff>268053</xdr:colOff>
      <xdr:row>110</xdr:row>
      <xdr:rowOff>4520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5143"/>
        <a:stretch/>
      </xdr:blipFill>
      <xdr:spPr>
        <a:xfrm>
          <a:off x="9525000" y="21124333"/>
          <a:ext cx="4191585" cy="19518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51536</xdr:colOff>
      <xdr:row>171</xdr:row>
      <xdr:rowOff>45646</xdr:rowOff>
    </xdr:from>
    <xdr:to>
      <xdr:col>33</xdr:col>
      <xdr:colOff>565058</xdr:colOff>
      <xdr:row>184</xdr:row>
      <xdr:rowOff>156817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189579</xdr:colOff>
      <xdr:row>185</xdr:row>
      <xdr:rowOff>27241</xdr:rowOff>
    </xdr:from>
    <xdr:to>
      <xdr:col>41</xdr:col>
      <xdr:colOff>123318</xdr:colOff>
      <xdr:row>198</xdr:row>
      <xdr:rowOff>138412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171174</xdr:colOff>
      <xdr:row>355</xdr:row>
      <xdr:rowOff>100864</xdr:rowOff>
    </xdr:from>
    <xdr:to>
      <xdr:col>41</xdr:col>
      <xdr:colOff>104913</xdr:colOff>
      <xdr:row>365</xdr:row>
      <xdr:rowOff>138412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302474</xdr:colOff>
      <xdr:row>91</xdr:row>
      <xdr:rowOff>127000</xdr:rowOff>
    </xdr:from>
    <xdr:to>
      <xdr:col>38</xdr:col>
      <xdr:colOff>402771</xdr:colOff>
      <xdr:row>105</xdr:row>
      <xdr:rowOff>41357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285539</xdr:colOff>
      <xdr:row>105</xdr:row>
      <xdr:rowOff>15957</xdr:rowOff>
    </xdr:from>
    <xdr:to>
      <xdr:col>39</xdr:col>
      <xdr:colOff>128302</xdr:colOff>
      <xdr:row>118</xdr:row>
      <xdr:rowOff>104856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406400</xdr:colOff>
      <xdr:row>265</xdr:row>
      <xdr:rowOff>190500</xdr:rowOff>
    </xdr:from>
    <xdr:to>
      <xdr:col>15</xdr:col>
      <xdr:colOff>118533</xdr:colOff>
      <xdr:row>280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440267</xdr:colOff>
      <xdr:row>248</xdr:row>
      <xdr:rowOff>182034</xdr:rowOff>
    </xdr:from>
    <xdr:to>
      <xdr:col>15</xdr:col>
      <xdr:colOff>152400</xdr:colOff>
      <xdr:row>263</xdr:row>
      <xdr:rowOff>4234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484717</xdr:colOff>
      <xdr:row>13</xdr:row>
      <xdr:rowOff>47624</xdr:rowOff>
    </xdr:from>
    <xdr:to>
      <xdr:col>14</xdr:col>
      <xdr:colOff>128059</xdr:colOff>
      <xdr:row>19</xdr:row>
      <xdr:rowOff>60325</xdr:rowOff>
    </xdr:to>
    <xdr:sp macro="" textlink="">
      <xdr:nvSpPr>
        <xdr:cNvPr id="19" name="ZoneTexte 21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484717" y="2690812"/>
          <a:ext cx="7374467" cy="12112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Sheet 6  :  This laminate search is based on a Stanford University pending patent in double-double helix family of laminates, coupled with Tsai and Melo's omni LPF envelope, unit circle  ailure criterion, trace-enhanced 3-parameter analysis model, Lekhnitskii's closed-form </a:t>
          </a:r>
          <a:r>
            <a:rPr lang="fr-F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solutions for open hole, to make this tool possible.  This tool is specially designed for grid/skin</a:t>
          </a:r>
          <a:r>
            <a:rPr lang="fr-FR" sz="1100"/>
            <a:t>.   Since the same analytic foundation is used in this tool for uni- and bixial loading test data   from open hole are effective to calibrate the predictions. They are however not reliable for laminate design and selection, or for generating design allowable.      </a:t>
          </a:r>
        </a:p>
        <a:p>
          <a:endParaRPr lang="fr-FR" sz="1100" i="1" baseline="0"/>
        </a:p>
        <a:p>
          <a:endParaRPr lang="fr-FR" sz="1100" i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0000000}" name="Table139" displayName="Table139" ref="AN77:AN78" insertRow="1" totalsRowShown="0">
  <autoFilter ref="AN77:AN78" xr:uid="{00000000-0009-0000-0100-000008000000}"/>
  <tableColumns count="1">
    <tableColumn id="1" xr3:uid="{00000000-0010-0000-0000-000001000000}" name="Column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7000000}" name="Table14" displayName="Table14" ref="AM78:AM79" insertRow="1" totalsRowShown="0">
  <autoFilter ref="AM78:AM79" xr:uid="{00000000-0009-0000-0100-000001000000}"/>
  <tableColumns count="1">
    <tableColumn id="1" xr3:uid="{00000000-0010-0000-0700-000001000000}" name="Column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163"/>
  <sheetViews>
    <sheetView tabSelected="1" zoomScale="206" zoomScaleNormal="206" workbookViewId="0">
      <selection activeCell="P36" sqref="P36"/>
    </sheetView>
  </sheetViews>
  <sheetFormatPr baseColWidth="10" defaultColWidth="10.83203125" defaultRowHeight="16"/>
  <cols>
    <col min="1" max="1" width="11.6640625" customWidth="1"/>
    <col min="2" max="2" width="12.6640625" customWidth="1"/>
    <col min="3" max="26" width="5.83203125" customWidth="1"/>
    <col min="27" max="28" width="4.83203125" customWidth="1"/>
    <col min="29" max="29" width="4.83203125" style="9" customWidth="1"/>
    <col min="30" max="50" width="4.83203125" customWidth="1"/>
    <col min="51" max="55" width="5.83203125" customWidth="1"/>
    <col min="56" max="68" width="6" customWidth="1"/>
    <col min="69" max="70" width="5.83203125" customWidth="1"/>
    <col min="71" max="71" width="6.5" customWidth="1"/>
    <col min="72" max="72" width="6.83203125" customWidth="1"/>
    <col min="73" max="73" width="6.6640625" customWidth="1"/>
    <col min="74" max="75" width="5.83203125" customWidth="1"/>
    <col min="76" max="81" width="4.83203125" customWidth="1"/>
    <col min="82" max="98" width="6" customWidth="1"/>
  </cols>
  <sheetData>
    <row r="1" spans="2:80">
      <c r="B1" s="336" t="s">
        <v>429</v>
      </c>
      <c r="C1" s="337"/>
      <c r="D1" s="337"/>
      <c r="E1" s="338"/>
      <c r="F1" s="668">
        <v>44231</v>
      </c>
      <c r="G1" s="339"/>
      <c r="H1" s="535" t="s">
        <v>0</v>
      </c>
      <c r="I1" s="504"/>
      <c r="J1" s="97"/>
      <c r="S1" s="9"/>
      <c r="T1" s="9"/>
      <c r="U1" s="9"/>
      <c r="V1" s="9"/>
      <c r="W1" s="9"/>
      <c r="X1" s="9"/>
      <c r="Y1" s="9"/>
      <c r="Z1" s="9"/>
      <c r="AA1" s="100"/>
      <c r="AB1" s="68"/>
      <c r="AC1" s="14" t="str">
        <f ca="1">B9</f>
        <v>T3/N52 Thin ply</v>
      </c>
      <c r="AD1" s="9" t="s">
        <v>493</v>
      </c>
      <c r="AE1" s="9" t="s">
        <v>376</v>
      </c>
      <c r="AF1" s="9" t="s">
        <v>426</v>
      </c>
      <c r="AG1" s="9" t="s">
        <v>427</v>
      </c>
      <c r="AH1" s="9" t="s">
        <v>491</v>
      </c>
      <c r="AI1" s="9" t="s">
        <v>428</v>
      </c>
      <c r="AJ1" s="9" t="s">
        <v>425</v>
      </c>
      <c r="AS1" s="100"/>
      <c r="AT1" s="68"/>
      <c r="AU1" s="9"/>
      <c r="AV1" s="9"/>
    </row>
    <row r="2" spans="2:80">
      <c r="B2" s="340" t="s">
        <v>159</v>
      </c>
      <c r="C2" s="341"/>
      <c r="D2" s="341"/>
      <c r="E2" s="341"/>
      <c r="F2" s="341"/>
      <c r="G2" s="342"/>
      <c r="H2" s="541" t="s">
        <v>1</v>
      </c>
      <c r="R2" s="647"/>
      <c r="S2" s="112"/>
      <c r="T2" s="112"/>
      <c r="U2" s="12"/>
      <c r="V2" s="12"/>
      <c r="W2" s="12"/>
      <c r="X2" s="12"/>
      <c r="Y2" s="12"/>
      <c r="Z2" s="415"/>
      <c r="AA2" s="32"/>
      <c r="AC2" s="113" t="s">
        <v>161</v>
      </c>
      <c r="AD2" t="s">
        <v>492</v>
      </c>
      <c r="AE2" s="17"/>
      <c r="AS2" s="32"/>
      <c r="AV2" s="17"/>
    </row>
    <row r="3" spans="2:80" ht="17" thickBot="1">
      <c r="B3" s="344" t="s">
        <v>2</v>
      </c>
      <c r="C3" s="345"/>
      <c r="D3" s="345"/>
      <c r="E3" s="345"/>
      <c r="F3" s="345"/>
      <c r="G3" s="346"/>
      <c r="H3" t="s">
        <v>156</v>
      </c>
      <c r="R3" s="647"/>
      <c r="S3" s="15"/>
      <c r="T3" s="15"/>
      <c r="U3" s="415"/>
      <c r="V3" s="26"/>
      <c r="W3" s="26"/>
      <c r="X3" s="26"/>
      <c r="Y3" s="26"/>
      <c r="Z3" s="26"/>
      <c r="AA3" s="32"/>
      <c r="AC3" s="113" t="s">
        <v>371</v>
      </c>
      <c r="AD3">
        <v>258</v>
      </c>
      <c r="AE3" s="17"/>
      <c r="AS3" s="32"/>
      <c r="AV3" s="17"/>
    </row>
    <row r="4" spans="2:80">
      <c r="R4" s="647"/>
      <c r="S4" s="15"/>
      <c r="T4" s="15"/>
      <c r="V4" s="26"/>
      <c r="Y4" s="26"/>
      <c r="Z4" s="26"/>
      <c r="AA4" s="32"/>
      <c r="AC4" s="113" t="s">
        <v>488</v>
      </c>
      <c r="AD4" s="100" t="s">
        <v>494</v>
      </c>
      <c r="AE4" s="17"/>
      <c r="AS4" s="32"/>
      <c r="AV4" s="17"/>
    </row>
    <row r="5" spans="2:80">
      <c r="R5" s="100"/>
      <c r="S5" s="9"/>
      <c r="T5" s="9"/>
      <c r="U5" s="9"/>
      <c r="V5" s="9"/>
      <c r="W5" s="9"/>
      <c r="X5" s="9"/>
      <c r="Y5" s="9"/>
      <c r="Z5" s="9"/>
      <c r="AA5" s="32"/>
      <c r="AC5" s="113" t="s">
        <v>363</v>
      </c>
      <c r="AD5">
        <v>294</v>
      </c>
      <c r="AE5" s="17"/>
      <c r="AS5" s="32"/>
      <c r="AV5" s="17"/>
    </row>
    <row r="6" spans="2:80" ht="17" thickBot="1">
      <c r="B6" s="9"/>
      <c r="N6" s="761" t="str">
        <f>V10</f>
        <v>Fuselage</v>
      </c>
      <c r="R6" s="647"/>
      <c r="S6" s="112"/>
      <c r="T6" s="112"/>
      <c r="U6" s="32"/>
      <c r="V6" s="32"/>
      <c r="W6" s="32"/>
      <c r="X6" s="32"/>
      <c r="Y6" s="32"/>
      <c r="Z6" s="32"/>
      <c r="AA6" s="190"/>
      <c r="AC6" s="113" t="s">
        <v>489</v>
      </c>
      <c r="AD6" s="100" t="s">
        <v>495</v>
      </c>
      <c r="AS6" s="100"/>
      <c r="AT6" s="74"/>
      <c r="AV6" s="17"/>
    </row>
    <row r="7" spans="2:80" ht="24">
      <c r="B7" s="427" t="s">
        <v>160</v>
      </c>
      <c r="C7" s="428"/>
      <c r="D7" s="428"/>
      <c r="E7" s="429"/>
      <c r="F7" s="430"/>
      <c r="G7" s="431"/>
      <c r="H7" s="349" t="s">
        <v>345</v>
      </c>
      <c r="I7" s="347"/>
      <c r="J7" s="349" t="s">
        <v>346</v>
      </c>
      <c r="K7" s="348"/>
      <c r="L7" s="760" t="s">
        <v>503</v>
      </c>
      <c r="M7" s="762">
        <v>15</v>
      </c>
      <c r="N7" s="763">
        <v>10</v>
      </c>
      <c r="O7" s="764">
        <v>5</v>
      </c>
      <c r="P7" s="9"/>
      <c r="Q7" s="350"/>
      <c r="R7" s="647"/>
      <c r="S7" s="15"/>
      <c r="T7" s="646" t="s">
        <v>420</v>
      </c>
      <c r="U7" s="542"/>
      <c r="V7" s="542"/>
      <c r="W7" s="542"/>
      <c r="X7" s="542"/>
      <c r="Y7" s="542"/>
      <c r="Z7" s="543"/>
      <c r="AA7" s="190"/>
      <c r="AC7" s="9" t="s">
        <v>490</v>
      </c>
      <c r="AD7">
        <v>291</v>
      </c>
      <c r="AS7" s="32"/>
      <c r="AV7" s="17"/>
    </row>
    <row r="8" spans="2:80" ht="19">
      <c r="B8" s="432"/>
      <c r="C8" s="433" t="s">
        <v>18</v>
      </c>
      <c r="D8" s="434" t="s">
        <v>19</v>
      </c>
      <c r="E8" s="435" t="s">
        <v>20</v>
      </c>
      <c r="F8" s="436" t="s">
        <v>347</v>
      </c>
      <c r="G8" s="437" t="s">
        <v>348</v>
      </c>
      <c r="H8" s="352" t="s">
        <v>22</v>
      </c>
      <c r="I8" s="353" t="s">
        <v>228</v>
      </c>
      <c r="J8" s="351" t="s">
        <v>22</v>
      </c>
      <c r="K8" s="424" t="s">
        <v>228</v>
      </c>
      <c r="L8" s="760" t="s">
        <v>191</v>
      </c>
      <c r="M8" s="765"/>
      <c r="N8" s="732"/>
      <c r="O8" s="766"/>
      <c r="P8" s="14"/>
      <c r="Q8" s="14"/>
      <c r="R8" s="647"/>
      <c r="S8" s="15"/>
      <c r="T8" s="544"/>
      <c r="X8" s="68" t="s">
        <v>366</v>
      </c>
      <c r="AA8" s="96"/>
      <c r="AB8" s="96"/>
      <c r="AC8" s="9" t="s">
        <v>496</v>
      </c>
      <c r="AD8" s="691">
        <f>AD7/AD5</f>
        <v>0.98979591836734693</v>
      </c>
      <c r="AE8" s="96"/>
      <c r="AF8" s="96"/>
      <c r="AG8" s="96"/>
      <c r="AH8" s="96"/>
      <c r="AI8" s="96"/>
      <c r="AL8" s="35"/>
      <c r="AM8" s="20"/>
      <c r="AN8" s="360" t="s">
        <v>164</v>
      </c>
      <c r="AO8" s="35"/>
      <c r="AP8" s="360"/>
      <c r="AS8" s="32"/>
      <c r="AV8" s="17"/>
    </row>
    <row r="9" spans="2:80" ht="20" thickBot="1">
      <c r="B9" s="438" t="str">
        <f ca="1">INDIRECT(T73)</f>
        <v>T3/N52 Thin ply</v>
      </c>
      <c r="C9" s="439">
        <f ca="1">INDIRECT(T74)/0.88</f>
        <v>205.68181818181819</v>
      </c>
      <c r="D9" s="439">
        <f ca="1">INDIRECT(T75)</f>
        <v>1500</v>
      </c>
      <c r="E9" s="439">
        <f ca="1">INDIRECT(T76)</f>
        <v>1500</v>
      </c>
      <c r="F9" s="440">
        <v>142</v>
      </c>
      <c r="G9" s="699">
        <v>0.15</v>
      </c>
      <c r="H9" s="354">
        <f ca="1">Material!AA58</f>
        <v>3.8834951456310676</v>
      </c>
      <c r="I9" s="355">
        <f ca="1">Material!AB58</f>
        <v>8.2872928176795586</v>
      </c>
      <c r="J9" s="446">
        <v>5</v>
      </c>
      <c r="K9" s="356">
        <f>J9</f>
        <v>5</v>
      </c>
      <c r="L9" s="760" t="s">
        <v>192</v>
      </c>
      <c r="M9" s="767"/>
      <c r="N9" s="770"/>
      <c r="O9" s="771"/>
      <c r="R9" s="647"/>
      <c r="S9" s="15"/>
      <c r="T9" s="545" t="s">
        <v>187</v>
      </c>
      <c r="U9" s="465" t="s">
        <v>44</v>
      </c>
      <c r="V9" s="465" t="s">
        <v>45</v>
      </c>
      <c r="W9" s="466" t="s">
        <v>46</v>
      </c>
      <c r="X9" s="480" t="s">
        <v>362</v>
      </c>
      <c r="Y9" s="480"/>
      <c r="Z9" s="546"/>
      <c r="AA9" s="100"/>
      <c r="AL9" s="376"/>
      <c r="AN9" s="15"/>
      <c r="AO9" s="14"/>
      <c r="AP9" s="14"/>
      <c r="AS9" s="32"/>
      <c r="AT9" s="74"/>
      <c r="AV9" s="17"/>
    </row>
    <row r="10" spans="2:80" ht="19" customHeight="1" thickBot="1">
      <c r="C10" s="9"/>
      <c r="I10" s="357" t="s">
        <v>10</v>
      </c>
      <c r="J10" s="566">
        <f ca="1">MIN(H9,I9)</f>
        <v>3.8834951456310676</v>
      </c>
      <c r="K10" s="567"/>
      <c r="L10" s="9" t="s">
        <v>504</v>
      </c>
      <c r="M10" s="767"/>
      <c r="N10" s="768"/>
      <c r="O10" s="769"/>
      <c r="T10" s="547" t="s">
        <v>188</v>
      </c>
      <c r="U10" s="719"/>
      <c r="V10" s="715" t="s">
        <v>376</v>
      </c>
      <c r="W10" s="720"/>
      <c r="X10" s="467" t="s">
        <v>61</v>
      </c>
      <c r="Y10" s="478" t="s">
        <v>378</v>
      </c>
      <c r="Z10" s="548"/>
      <c r="AA10" s="100"/>
      <c r="AB10" s="15"/>
      <c r="AL10" s="377"/>
      <c r="AM10" s="349" t="s">
        <v>173</v>
      </c>
      <c r="AN10" s="430"/>
      <c r="AO10" s="348"/>
      <c r="AP10" s="378"/>
      <c r="AS10" s="32"/>
      <c r="AV10" s="17"/>
    </row>
    <row r="11" spans="2:80" ht="19" customHeight="1" thickBot="1">
      <c r="B11" s="568" t="s">
        <v>419</v>
      </c>
      <c r="C11" s="569"/>
      <c r="D11" s="569"/>
      <c r="E11" s="570"/>
      <c r="F11" s="570"/>
      <c r="G11" s="570"/>
      <c r="H11" s="570"/>
      <c r="I11" s="570"/>
      <c r="J11" s="570"/>
      <c r="K11" s="571"/>
      <c r="P11" s="363"/>
      <c r="Q11" s="363"/>
      <c r="R11" s="363"/>
      <c r="T11" s="549">
        <v>1</v>
      </c>
      <c r="U11" s="707">
        <v>0.5</v>
      </c>
      <c r="V11" s="694">
        <v>1</v>
      </c>
      <c r="W11" s="708">
        <v>0</v>
      </c>
      <c r="X11" s="754">
        <f ca="1">Sheet2!AG332*1000</f>
        <v>376.75262073406304</v>
      </c>
      <c r="Y11" s="479">
        <f t="shared" ref="Y11:Y17" ca="1" si="0">$X$18/X11</f>
        <v>1</v>
      </c>
      <c r="Z11" s="537"/>
      <c r="AA11" s="100"/>
      <c r="AL11" s="363"/>
      <c r="AM11" s="581"/>
      <c r="AN11" s="7" t="s">
        <v>169</v>
      </c>
      <c r="AO11" s="582" t="s">
        <v>170</v>
      </c>
      <c r="AP11" s="378"/>
      <c r="AS11" s="100"/>
      <c r="AT11" s="74"/>
      <c r="AV11" s="17"/>
    </row>
    <row r="12" spans="2:80" ht="19" customHeight="1" thickBot="1">
      <c r="G12" s="361"/>
      <c r="H12" s="9"/>
      <c r="I12" s="362"/>
      <c r="J12" s="362"/>
      <c r="M12" s="9"/>
      <c r="P12" s="363"/>
      <c r="Q12" s="363"/>
      <c r="R12" s="363"/>
      <c r="T12" s="550">
        <v>2</v>
      </c>
      <c r="U12" s="707">
        <v>0.5</v>
      </c>
      <c r="V12" s="694">
        <v>0.7</v>
      </c>
      <c r="W12" s="708">
        <v>0.1</v>
      </c>
      <c r="X12" s="754">
        <f ca="1">Sheet2!AV332*1000</f>
        <v>406.17203372901395</v>
      </c>
      <c r="Y12" s="479">
        <f t="shared" ca="1" si="0"/>
        <v>0.92756908267451355</v>
      </c>
      <c r="Z12" s="537"/>
      <c r="AA12" s="100"/>
      <c r="AB12" s="100"/>
      <c r="AD12" s="15"/>
      <c r="AE12" s="52"/>
      <c r="AF12" s="15"/>
      <c r="AG12" s="52"/>
      <c r="AH12" s="15"/>
      <c r="AI12" s="52"/>
      <c r="AL12" s="363"/>
      <c r="AM12" s="583" t="s">
        <v>171</v>
      </c>
      <c r="AN12" s="335">
        <v>0.67</v>
      </c>
      <c r="AO12" s="584">
        <v>0.71</v>
      </c>
      <c r="AP12" s="363"/>
      <c r="AS12" s="32"/>
      <c r="AT12" s="74"/>
      <c r="AV12" s="17"/>
    </row>
    <row r="13" spans="2:80" ht="16" customHeight="1">
      <c r="B13" s="540" t="s">
        <v>411</v>
      </c>
      <c r="C13" s="101"/>
      <c r="D13" s="101"/>
      <c r="E13" s="101"/>
      <c r="F13" s="101"/>
      <c r="G13" s="425"/>
      <c r="H13" s="425"/>
      <c r="I13" s="102"/>
      <c r="J13" s="426"/>
      <c r="K13" s="101"/>
      <c r="L13" s="425"/>
      <c r="M13" s="425"/>
      <c r="N13" s="102"/>
      <c r="O13" s="426"/>
      <c r="P13" s="358"/>
      <c r="Q13" s="358"/>
      <c r="R13" s="359"/>
      <c r="T13" s="551">
        <v>3</v>
      </c>
      <c r="U13" s="707">
        <v>0.5</v>
      </c>
      <c r="V13" s="694">
        <v>0.8</v>
      </c>
      <c r="W13" s="708">
        <v>0.1</v>
      </c>
      <c r="X13" s="754">
        <f ca="1">Sheet2!BK332*1000</f>
        <v>399.95468751910926</v>
      </c>
      <c r="Y13" s="479">
        <f t="shared" ca="1" si="0"/>
        <v>0.94198826139789238</v>
      </c>
      <c r="Z13" s="537"/>
      <c r="AE13" s="578"/>
      <c r="AF13" s="579"/>
      <c r="AK13" s="580"/>
      <c r="AL13" s="363"/>
      <c r="AM13" s="585">
        <v>0.625</v>
      </c>
      <c r="AN13" s="379">
        <v>0.6</v>
      </c>
      <c r="AO13" s="586">
        <v>0.67</v>
      </c>
      <c r="AP13" s="363"/>
      <c r="AS13" s="32"/>
      <c r="AT13" s="74"/>
      <c r="AV13" s="17"/>
    </row>
    <row r="14" spans="2:80" ht="16" customHeight="1">
      <c r="B14" s="33"/>
      <c r="D14" s="416"/>
      <c r="E14" s="417"/>
      <c r="F14" s="418" t="s">
        <v>154</v>
      </c>
      <c r="G14" s="419"/>
      <c r="H14" s="52"/>
      <c r="I14" s="17"/>
      <c r="J14" s="9"/>
      <c r="L14" s="52"/>
      <c r="M14" s="52"/>
      <c r="N14" s="17"/>
      <c r="O14" s="9"/>
      <c r="P14" s="364"/>
      <c r="Q14" s="365"/>
      <c r="R14" s="366"/>
      <c r="T14" s="551">
        <v>4</v>
      </c>
      <c r="U14" s="707">
        <v>0.5</v>
      </c>
      <c r="V14" s="694">
        <v>0.9</v>
      </c>
      <c r="W14" s="708">
        <v>0.1</v>
      </c>
      <c r="X14" s="754">
        <f ca="1">Sheet2!BZ332*1000</f>
        <v>386.32624679176638</v>
      </c>
      <c r="Y14" s="479">
        <f t="shared" ca="1" si="0"/>
        <v>0.97521880499394697</v>
      </c>
      <c r="Z14" s="537"/>
      <c r="AA14" s="100"/>
      <c r="AE14" s="578"/>
      <c r="AF14" s="579"/>
      <c r="AK14" s="579"/>
      <c r="AL14" s="380"/>
      <c r="AM14" s="585">
        <v>0.375</v>
      </c>
      <c r="AN14" s="379">
        <v>0.33</v>
      </c>
      <c r="AO14" s="586">
        <v>0.4</v>
      </c>
      <c r="AP14" s="380"/>
      <c r="AV14" s="17"/>
    </row>
    <row r="15" spans="2:80" ht="15.75" customHeight="1" thickBot="1">
      <c r="B15" s="33"/>
      <c r="D15" s="420"/>
      <c r="E15" s="14" t="s">
        <v>190</v>
      </c>
      <c r="F15" s="14" t="s">
        <v>100</v>
      </c>
      <c r="G15" s="421" t="s">
        <v>118</v>
      </c>
      <c r="H15" s="52"/>
      <c r="I15" s="17"/>
      <c r="J15" s="9"/>
      <c r="L15" s="52"/>
      <c r="M15" s="52"/>
      <c r="N15" s="17"/>
      <c r="O15" s="9"/>
      <c r="P15" s="364"/>
      <c r="Q15" s="365"/>
      <c r="R15" s="366"/>
      <c r="T15" s="551">
        <v>5</v>
      </c>
      <c r="U15" s="707">
        <v>-0.1</v>
      </c>
      <c r="V15" s="694">
        <v>0.4</v>
      </c>
      <c r="W15" s="708">
        <v>0.1</v>
      </c>
      <c r="X15" s="754">
        <f ca="1">Sheet2!CO332*1000</f>
        <v>611.67053306019488</v>
      </c>
      <c r="Y15" s="479">
        <f t="shared" ca="1" si="0"/>
        <v>0.6159404456663381</v>
      </c>
      <c r="Z15" s="537"/>
      <c r="AE15" s="578"/>
      <c r="AF15" s="579"/>
      <c r="AK15" s="579"/>
      <c r="AL15" s="363"/>
      <c r="AM15" s="587" t="s">
        <v>172</v>
      </c>
      <c r="AN15" s="588">
        <v>0.28999999999999998</v>
      </c>
      <c r="AO15" s="589">
        <v>0.33</v>
      </c>
      <c r="AP15" s="363"/>
      <c r="AV15" s="17"/>
      <c r="AY15" s="672" t="s">
        <v>362</v>
      </c>
      <c r="AZ15" s="690"/>
      <c r="BA15" s="73" t="s">
        <v>155</v>
      </c>
      <c r="BB15" s="224">
        <v>1</v>
      </c>
      <c r="BC15" s="414">
        <v>2</v>
      </c>
      <c r="BD15" s="414">
        <v>3</v>
      </c>
      <c r="BE15" s="414">
        <v>4</v>
      </c>
      <c r="BF15" s="414">
        <v>5</v>
      </c>
      <c r="BG15" s="414">
        <v>6</v>
      </c>
      <c r="BH15" s="414">
        <v>7</v>
      </c>
      <c r="BI15" s="414">
        <v>8</v>
      </c>
      <c r="BJ15" s="414">
        <v>9</v>
      </c>
      <c r="BK15" s="414">
        <v>10</v>
      </c>
      <c r="BL15" s="414">
        <v>11</v>
      </c>
      <c r="BM15" s="414"/>
      <c r="BN15" s="307" t="s">
        <v>349</v>
      </c>
      <c r="BO15" s="687" t="s">
        <v>355</v>
      </c>
      <c r="BP15" s="369" t="s">
        <v>359</v>
      </c>
      <c r="BQ15" s="74">
        <v>2</v>
      </c>
      <c r="BR15" s="74">
        <v>3</v>
      </c>
      <c r="BS15" s="74">
        <v>4</v>
      </c>
      <c r="BT15" s="74">
        <v>5</v>
      </c>
      <c r="BU15" s="74">
        <v>6</v>
      </c>
      <c r="BV15" s="74">
        <v>7</v>
      </c>
      <c r="BW15" s="74">
        <v>8</v>
      </c>
      <c r="BX15" s="74">
        <v>9</v>
      </c>
      <c r="BY15" s="74">
        <v>10</v>
      </c>
      <c r="BZ15" s="74">
        <v>11</v>
      </c>
      <c r="CA15" s="74">
        <v>12</v>
      </c>
      <c r="CB15" s="74">
        <v>13</v>
      </c>
    </row>
    <row r="16" spans="2:80" ht="20.25" customHeight="1">
      <c r="B16" s="33"/>
      <c r="D16" s="422" t="s">
        <v>158</v>
      </c>
      <c r="E16" s="444">
        <v>0</v>
      </c>
      <c r="F16" s="444">
        <f>E16+G16*12</f>
        <v>90</v>
      </c>
      <c r="G16" s="759">
        <v>7.5</v>
      </c>
      <c r="K16" s="74" t="s">
        <v>379</v>
      </c>
      <c r="L16" s="468" t="s">
        <v>191</v>
      </c>
      <c r="M16" s="470">
        <f ca="1">INT(R17-1)*G16+E16</f>
        <v>37.5</v>
      </c>
      <c r="N16" s="469" t="s">
        <v>192</v>
      </c>
      <c r="O16" s="470">
        <f ca="1">INT(R18-1)*G17+E17</f>
        <v>75</v>
      </c>
      <c r="P16" s="138"/>
      <c r="R16" s="367"/>
      <c r="T16" s="551">
        <v>6</v>
      </c>
      <c r="U16" s="709">
        <v>0.2</v>
      </c>
      <c r="V16" s="695">
        <v>0.4</v>
      </c>
      <c r="W16" s="710">
        <v>0.3</v>
      </c>
      <c r="X16" s="754">
        <f ca="1">Sheet2!DD332*1000</f>
        <v>490.42901506705192</v>
      </c>
      <c r="Y16" s="479">
        <f t="shared" ca="1" si="0"/>
        <v>0.76821029987908251</v>
      </c>
      <c r="Z16" s="537"/>
      <c r="AA16" s="32"/>
      <c r="AB16" s="368"/>
      <c r="AC16" s="113"/>
      <c r="AD16" s="540" t="s">
        <v>410</v>
      </c>
      <c r="AE16" s="401"/>
      <c r="AF16" s="101"/>
      <c r="AG16" s="101"/>
      <c r="AH16" s="101"/>
      <c r="AI16" s="101"/>
      <c r="AJ16" s="448"/>
      <c r="AK16" s="449"/>
      <c r="AL16" s="101"/>
      <c r="AM16" s="101"/>
      <c r="AN16" s="101"/>
      <c r="AO16" s="101"/>
      <c r="AP16" s="101"/>
      <c r="AQ16" s="101"/>
      <c r="AR16" s="101"/>
      <c r="AS16" s="402"/>
      <c r="AT16" s="187"/>
      <c r="AU16" s="101"/>
      <c r="AV16" s="101"/>
      <c r="AW16" s="404"/>
      <c r="AZ16" s="9" t="s">
        <v>137</v>
      </c>
      <c r="BA16" s="100" t="s">
        <v>163</v>
      </c>
      <c r="BB16" s="209">
        <v>0.2</v>
      </c>
      <c r="BC16" s="381">
        <v>0.25</v>
      </c>
      <c r="BD16" s="381">
        <v>0.2857142857142857</v>
      </c>
      <c r="BE16" s="381">
        <v>0.33333333333333331</v>
      </c>
      <c r="BF16" s="381">
        <v>0.4</v>
      </c>
      <c r="BG16" s="381">
        <v>0.5</v>
      </c>
      <c r="BH16" s="381">
        <v>0.5714285714285714</v>
      </c>
      <c r="BI16" s="381">
        <v>0.6</v>
      </c>
      <c r="BJ16" s="381">
        <v>0.66666666666666663</v>
      </c>
      <c r="BK16" s="381">
        <v>0.75</v>
      </c>
      <c r="BL16" s="381">
        <v>0.8</v>
      </c>
      <c r="BM16" s="9"/>
      <c r="BN16" s="370" t="s">
        <v>189</v>
      </c>
      <c r="BO16" s="369" t="s">
        <v>361</v>
      </c>
      <c r="BP16" s="372">
        <f t="shared" ref="BP16:CB16" si="1">C19</f>
        <v>0</v>
      </c>
      <c r="BQ16" s="372">
        <f t="shared" si="1"/>
        <v>7.5</v>
      </c>
      <c r="BR16" s="372">
        <f t="shared" si="1"/>
        <v>15</v>
      </c>
      <c r="BS16" s="372">
        <f t="shared" si="1"/>
        <v>22.5</v>
      </c>
      <c r="BT16" s="372">
        <f t="shared" si="1"/>
        <v>30</v>
      </c>
      <c r="BU16" s="372">
        <f t="shared" si="1"/>
        <v>37.5</v>
      </c>
      <c r="BV16" s="372">
        <f t="shared" si="1"/>
        <v>45</v>
      </c>
      <c r="BW16" s="372">
        <f t="shared" si="1"/>
        <v>52.5</v>
      </c>
      <c r="BX16" s="372">
        <f t="shared" si="1"/>
        <v>60</v>
      </c>
      <c r="BY16" s="372">
        <f t="shared" si="1"/>
        <v>67.5</v>
      </c>
      <c r="BZ16" s="372">
        <f t="shared" si="1"/>
        <v>75</v>
      </c>
      <c r="CA16" s="372">
        <f t="shared" si="1"/>
        <v>82.5</v>
      </c>
      <c r="CB16" s="372">
        <f t="shared" si="1"/>
        <v>90</v>
      </c>
    </row>
    <row r="17" spans="1:82" ht="18" customHeight="1">
      <c r="B17" s="33"/>
      <c r="C17" s="9"/>
      <c r="D17" s="423" t="s">
        <v>359</v>
      </c>
      <c r="E17" s="444">
        <f>E16</f>
        <v>0</v>
      </c>
      <c r="F17" s="444">
        <f t="shared" ref="F17:G17" si="2">F16</f>
        <v>90</v>
      </c>
      <c r="G17" s="759">
        <f t="shared" si="2"/>
        <v>7.5</v>
      </c>
      <c r="H17" s="73"/>
      <c r="I17" s="225"/>
      <c r="K17" s="74" t="s">
        <v>380</v>
      </c>
      <c r="L17" s="468" t="s">
        <v>381</v>
      </c>
      <c r="M17" s="500">
        <f ca="1">(M16+O16)/2</f>
        <v>56.25</v>
      </c>
      <c r="N17" s="469" t="s">
        <v>382</v>
      </c>
      <c r="O17" s="500">
        <f ca="1">(M16-O16)/2</f>
        <v>-18.75</v>
      </c>
      <c r="Q17" t="s">
        <v>6</v>
      </c>
      <c r="R17" s="367">
        <f ca="1">MATCH(P33,P20:P32,0)</f>
        <v>6</v>
      </c>
      <c r="T17" s="552">
        <v>7</v>
      </c>
      <c r="U17" s="711">
        <v>0.1</v>
      </c>
      <c r="V17" s="712">
        <v>-0.6</v>
      </c>
      <c r="W17" s="713">
        <v>0.2</v>
      </c>
      <c r="X17" s="754">
        <f ca="1">Sheet2!DS332*1000</f>
        <v>456.44699876523231</v>
      </c>
      <c r="Y17" s="479">
        <f t="shared" ca="1" si="0"/>
        <v>0.825402777876169</v>
      </c>
      <c r="Z17" s="537"/>
      <c r="AA17" s="32"/>
      <c r="AC17" s="113"/>
      <c r="AD17" s="33"/>
      <c r="AE17" s="17"/>
      <c r="AS17" s="32"/>
      <c r="AW17" s="367"/>
      <c r="AY17" s="370" t="s">
        <v>189</v>
      </c>
      <c r="AZ17" s="382">
        <v>0.7</v>
      </c>
      <c r="BA17" s="217" t="s">
        <v>171</v>
      </c>
      <c r="BB17" s="675" t="s">
        <v>435</v>
      </c>
      <c r="BC17" s="682" t="s">
        <v>469</v>
      </c>
      <c r="BD17" s="675"/>
      <c r="BE17" s="675"/>
      <c r="BF17" s="675"/>
      <c r="BG17" s="675"/>
      <c r="BH17" s="675"/>
      <c r="BI17" s="675"/>
      <c r="BJ17" s="675"/>
      <c r="BK17" s="675"/>
      <c r="BL17" s="675"/>
      <c r="BN17" s="223">
        <v>1</v>
      </c>
      <c r="BO17" s="372">
        <f t="shared" ref="BO17:BO29" si="3">B20</f>
        <v>0</v>
      </c>
      <c r="BP17" s="678"/>
      <c r="BQ17" s="674"/>
      <c r="BR17" s="674"/>
      <c r="BS17" s="674"/>
      <c r="BT17" s="491"/>
      <c r="BU17" s="491"/>
      <c r="BV17" s="491"/>
      <c r="BW17" s="491"/>
      <c r="BX17" s="491"/>
      <c r="BY17" s="491"/>
      <c r="BZ17" s="491"/>
      <c r="CA17" s="491"/>
      <c r="CB17" s="491"/>
    </row>
    <row r="18" spans="1:82" ht="16" customHeight="1">
      <c r="A18" s="307" t="s">
        <v>349</v>
      </c>
      <c r="B18" s="475" t="s">
        <v>355</v>
      </c>
      <c r="C18" s="369" t="s">
        <v>360</v>
      </c>
      <c r="D18" s="74">
        <v>2</v>
      </c>
      <c r="E18" s="74">
        <v>3</v>
      </c>
      <c r="F18" s="74">
        <v>4</v>
      </c>
      <c r="G18" s="74">
        <v>5</v>
      </c>
      <c r="H18" s="74">
        <v>6</v>
      </c>
      <c r="I18" s="74">
        <v>7</v>
      </c>
      <c r="J18" s="74">
        <v>8</v>
      </c>
      <c r="K18" s="74">
        <v>9</v>
      </c>
      <c r="L18" s="74">
        <v>10</v>
      </c>
      <c r="M18" s="74">
        <v>11</v>
      </c>
      <c r="N18" s="74">
        <v>12</v>
      </c>
      <c r="O18" s="74">
        <v>13</v>
      </c>
      <c r="Q18" t="s">
        <v>8</v>
      </c>
      <c r="R18" s="367">
        <f ca="1">INDEX(R20:R32,R17)</f>
        <v>11</v>
      </c>
      <c r="T18" s="536"/>
      <c r="U18" s="476"/>
      <c r="V18" s="476"/>
      <c r="W18" s="9"/>
      <c r="X18" s="74">
        <f ca="1">MIN(X11:X17)</f>
        <v>376.75262073406304</v>
      </c>
      <c r="Y18" s="17">
        <f ca="1">AVERAGE(Y11:Y17)</f>
        <v>0.86490423892684898</v>
      </c>
      <c r="Z18" s="537"/>
      <c r="AD18" s="471" t="s">
        <v>362</v>
      </c>
      <c r="AE18" s="472"/>
      <c r="AF18" s="73" t="s">
        <v>155</v>
      </c>
      <c r="AG18" s="224">
        <v>1</v>
      </c>
      <c r="AH18" s="414">
        <v>2</v>
      </c>
      <c r="AI18" s="414">
        <v>3</v>
      </c>
      <c r="AJ18" s="414">
        <v>4</v>
      </c>
      <c r="AK18" s="414">
        <v>5</v>
      </c>
      <c r="AL18" s="414">
        <v>6</v>
      </c>
      <c r="AM18" s="414">
        <v>7</v>
      </c>
      <c r="AN18" s="414">
        <v>8</v>
      </c>
      <c r="AO18" s="414">
        <v>9</v>
      </c>
      <c r="AP18" s="414">
        <v>10</v>
      </c>
      <c r="AQ18" s="414">
        <v>11</v>
      </c>
      <c r="AR18" s="414">
        <v>12</v>
      </c>
      <c r="AS18" s="414">
        <v>13</v>
      </c>
      <c r="AW18" s="367"/>
      <c r="AY18" s="223">
        <v>1</v>
      </c>
      <c r="AZ18" s="382">
        <v>0.625</v>
      </c>
      <c r="BA18" s="201">
        <v>0.625</v>
      </c>
      <c r="BB18" s="676"/>
      <c r="BC18" s="676" t="s">
        <v>450</v>
      </c>
      <c r="BD18" s="676"/>
      <c r="BE18" s="676"/>
      <c r="BF18" s="676"/>
      <c r="BG18" s="676"/>
      <c r="BH18" s="676"/>
      <c r="BI18" s="675"/>
      <c r="BJ18" s="676"/>
      <c r="BK18" s="676"/>
      <c r="BL18" s="675"/>
      <c r="BM18" s="52"/>
      <c r="BN18" s="223">
        <v>2</v>
      </c>
      <c r="BO18" s="372">
        <f t="shared" si="3"/>
        <v>7.5</v>
      </c>
      <c r="BP18" s="678"/>
      <c r="BQ18" s="678"/>
      <c r="BR18" s="674"/>
      <c r="BS18" s="674"/>
      <c r="BT18" s="491"/>
      <c r="BU18" s="491"/>
      <c r="BV18" s="491"/>
      <c r="BW18" s="491"/>
      <c r="BX18" s="491"/>
      <c r="BY18" s="491"/>
      <c r="BZ18" s="491"/>
      <c r="CA18" s="491"/>
      <c r="CB18" s="491"/>
    </row>
    <row r="19" spans="1:82" ht="16" customHeight="1" thickBot="1">
      <c r="A19" s="370" t="s">
        <v>189</v>
      </c>
      <c r="B19" s="729" t="s">
        <v>361</v>
      </c>
      <c r="C19" s="372">
        <f>Sheet2!C21</f>
        <v>0</v>
      </c>
      <c r="D19" s="372">
        <f>Sheet2!D21</f>
        <v>7.5</v>
      </c>
      <c r="E19" s="372">
        <f>Sheet2!E21</f>
        <v>15</v>
      </c>
      <c r="F19" s="372">
        <f>Sheet2!F21</f>
        <v>22.5</v>
      </c>
      <c r="G19" s="372">
        <f>Sheet2!G21</f>
        <v>30</v>
      </c>
      <c r="H19" s="372">
        <f>Sheet2!H21</f>
        <v>37.5</v>
      </c>
      <c r="I19" s="372">
        <f>Sheet2!I21</f>
        <v>45</v>
      </c>
      <c r="J19" s="372">
        <f>Sheet2!J21</f>
        <v>52.5</v>
      </c>
      <c r="K19" s="372">
        <f>Sheet2!K21</f>
        <v>60</v>
      </c>
      <c r="L19" s="372">
        <f>Sheet2!L21</f>
        <v>67.5</v>
      </c>
      <c r="M19" s="372">
        <f>Sheet2!M21</f>
        <v>75</v>
      </c>
      <c r="N19" s="372">
        <f>Sheet2!N21</f>
        <v>82.5</v>
      </c>
      <c r="O19" s="372">
        <f>Sheet2!O21</f>
        <v>90</v>
      </c>
      <c r="P19" s="9" t="s">
        <v>10</v>
      </c>
      <c r="R19" s="373" t="s">
        <v>11</v>
      </c>
      <c r="S19" s="224"/>
      <c r="T19" s="553"/>
      <c r="U19" s="554" t="s">
        <v>377</v>
      </c>
      <c r="V19" s="555"/>
      <c r="W19" s="538"/>
      <c r="X19" s="556" t="s">
        <v>375</v>
      </c>
      <c r="Y19" s="557" t="s">
        <v>373</v>
      </c>
      <c r="Z19" s="539"/>
      <c r="AA19" s="464"/>
      <c r="AC19" s="414" t="s">
        <v>189</v>
      </c>
      <c r="AD19" s="33"/>
      <c r="AE19" s="9" t="s">
        <v>137</v>
      </c>
      <c r="AF19" s="100" t="s">
        <v>163</v>
      </c>
      <c r="AG19" s="209">
        <v>0.2</v>
      </c>
      <c r="AH19" s="381">
        <v>0.25</v>
      </c>
      <c r="AI19" s="381">
        <v>0.2857142857142857</v>
      </c>
      <c r="AJ19" s="381">
        <v>0.33333333333333331</v>
      </c>
      <c r="AK19" s="381">
        <v>0.4</v>
      </c>
      <c r="AL19" s="381">
        <v>0.42857142857142855</v>
      </c>
      <c r="AM19" s="381">
        <v>0.5</v>
      </c>
      <c r="AN19" s="381">
        <v>0.5714285714285714</v>
      </c>
      <c r="AO19" s="381">
        <v>0.6</v>
      </c>
      <c r="AP19" s="381">
        <v>0.66666666666666663</v>
      </c>
      <c r="AQ19" s="381">
        <v>0.7142857142857143</v>
      </c>
      <c r="AR19" s="381">
        <v>0.75</v>
      </c>
      <c r="AS19" s="381">
        <v>0.8</v>
      </c>
      <c r="AT19" s="9" t="s">
        <v>10</v>
      </c>
      <c r="AU19" t="s">
        <v>6</v>
      </c>
      <c r="AV19">
        <f ca="1">MATCH(AT33,AT20:AT32,0)</f>
        <v>13</v>
      </c>
      <c r="AW19" s="373" t="s">
        <v>11</v>
      </c>
      <c r="AY19" s="223">
        <v>2</v>
      </c>
      <c r="AZ19" s="382">
        <v>0.6</v>
      </c>
      <c r="BA19" s="217" t="s">
        <v>176</v>
      </c>
      <c r="BB19" s="676" t="s">
        <v>436</v>
      </c>
      <c r="BC19" s="676"/>
      <c r="BD19" s="681" t="s">
        <v>470</v>
      </c>
      <c r="BE19" s="676"/>
      <c r="BF19" s="676"/>
      <c r="BG19" s="676"/>
      <c r="BH19" s="676"/>
      <c r="BI19" s="675"/>
      <c r="BJ19" s="677"/>
      <c r="BK19" s="677"/>
      <c r="BL19" s="675"/>
      <c r="BM19" s="52"/>
      <c r="BN19" s="223">
        <v>3</v>
      </c>
      <c r="BO19" s="372">
        <f t="shared" si="3"/>
        <v>15</v>
      </c>
      <c r="BP19" s="678"/>
      <c r="BQ19" s="678"/>
      <c r="BR19" s="678"/>
      <c r="BS19" s="674"/>
      <c r="BT19" s="491"/>
      <c r="BU19" s="491"/>
      <c r="BV19" s="491"/>
      <c r="BW19" s="491"/>
      <c r="BX19" s="491"/>
      <c r="BY19" s="491"/>
      <c r="BZ19" s="491"/>
      <c r="CA19" s="491"/>
      <c r="CB19" s="491"/>
    </row>
    <row r="20" spans="1:82" ht="16" customHeight="1" thickBot="1">
      <c r="A20" s="222">
        <v>1</v>
      </c>
      <c r="B20" s="730">
        <f>Sheet2!B22</f>
        <v>0</v>
      </c>
      <c r="C20" s="481">
        <f ca="1">Sheet2!C22</f>
        <v>42.484478322109666</v>
      </c>
      <c r="D20" s="481">
        <f ca="1">Sheet2!D22</f>
        <v>42.8393783546341</v>
      </c>
      <c r="E20" s="481">
        <f ca="1">Sheet2!E22</f>
        <v>44.531709330131299</v>
      </c>
      <c r="F20" s="481">
        <f ca="1">Sheet2!F22</f>
        <v>49.56997090118859</v>
      </c>
      <c r="G20" s="481">
        <f ca="1">Sheet2!G22</f>
        <v>61.506096826828703</v>
      </c>
      <c r="H20" s="481">
        <f ca="1">Sheet2!H22</f>
        <v>85.099852563549291</v>
      </c>
      <c r="I20" s="481">
        <f ca="1">Sheet2!I22</f>
        <v>124.45514575204291</v>
      </c>
      <c r="J20" s="481">
        <f ca="1">Sheet2!J22</f>
        <v>179.17061068894265</v>
      </c>
      <c r="K20" s="481">
        <f ca="1">Sheet2!K22</f>
        <v>239.82038885490928</v>
      </c>
      <c r="L20" s="481">
        <f ca="1">Sheet2!L22</f>
        <v>290.71794572297915</v>
      </c>
      <c r="M20" s="481">
        <f ca="1">Sheet2!M22</f>
        <v>228.74215045141307</v>
      </c>
      <c r="N20" s="481">
        <f ca="1">Sheet2!N22</f>
        <v>163.52913053121836</v>
      </c>
      <c r="O20" s="481">
        <f ca="1">Sheet2!O22</f>
        <v>137.47925302917946</v>
      </c>
      <c r="P20" s="52">
        <f ca="1">MAX(C20:O20)</f>
        <v>290.71794572297915</v>
      </c>
      <c r="Q20" s="12"/>
      <c r="R20" s="367">
        <f t="shared" ref="R20:R32" ca="1" si="4">MATCH(P20,C20:O20,0)</f>
        <v>10</v>
      </c>
      <c r="S20" s="224"/>
      <c r="T20" s="669"/>
      <c r="X20" s="17"/>
      <c r="Y20" s="670"/>
      <c r="Z20" s="670"/>
      <c r="AA20" s="464"/>
      <c r="AC20" s="692">
        <v>1</v>
      </c>
      <c r="AD20" s="33"/>
      <c r="AE20" s="382">
        <v>0.8</v>
      </c>
      <c r="AF20" s="217" t="s">
        <v>177</v>
      </c>
      <c r="AG20" s="383">
        <f ca="1">Sheet9!C21</f>
        <v>35.707046298462132</v>
      </c>
      <c r="AH20" s="526"/>
      <c r="AI20" s="526"/>
      <c r="AJ20" s="526"/>
      <c r="AK20" s="526"/>
      <c r="AL20" s="526"/>
      <c r="AM20" s="526"/>
      <c r="AN20" s="526"/>
      <c r="AO20" s="526"/>
      <c r="AP20" s="526"/>
      <c r="AQ20" s="526"/>
      <c r="AR20" s="526"/>
      <c r="AS20" s="527"/>
      <c r="AT20" s="52">
        <f ca="1">MAX(AG20)</f>
        <v>35.707046298462132</v>
      </c>
      <c r="AU20" t="s">
        <v>8</v>
      </c>
      <c r="AV20">
        <f ca="1">INDEX(AW20:AW32,AV19)</f>
        <v>5</v>
      </c>
      <c r="AW20" s="447">
        <f ca="1">MATCH(AT20,AG20:AS20,0)</f>
        <v>1</v>
      </c>
      <c r="AY20" s="223">
        <v>3</v>
      </c>
      <c r="AZ20" s="382">
        <v>0.56999999999999995</v>
      </c>
      <c r="BA20" s="217" t="s">
        <v>184</v>
      </c>
      <c r="BB20" s="676"/>
      <c r="BC20" s="676"/>
      <c r="BD20" s="676" t="s">
        <v>467</v>
      </c>
      <c r="BE20" s="681" t="s">
        <v>471</v>
      </c>
      <c r="BF20" s="681" t="s">
        <v>472</v>
      </c>
      <c r="BG20" s="676"/>
      <c r="BH20" s="676"/>
      <c r="BI20" s="675"/>
      <c r="BJ20" s="675"/>
      <c r="BK20" s="676"/>
      <c r="BL20" s="675"/>
      <c r="BM20" s="52"/>
      <c r="BN20" s="223">
        <v>4</v>
      </c>
      <c r="BO20" s="372">
        <f t="shared" si="3"/>
        <v>22.5</v>
      </c>
      <c r="BP20" s="678"/>
      <c r="BQ20" s="678"/>
      <c r="BR20" s="678"/>
      <c r="BS20" s="678"/>
      <c r="BT20" s="491"/>
      <c r="BU20" s="491"/>
      <c r="BV20" s="491"/>
      <c r="BW20" s="491"/>
      <c r="BX20" s="491"/>
      <c r="BY20" s="491"/>
      <c r="BZ20" s="491"/>
      <c r="CA20" s="491"/>
      <c r="CB20" s="491"/>
      <c r="CD20" s="9"/>
    </row>
    <row r="21" spans="1:82" ht="19">
      <c r="A21" s="222">
        <v>2</v>
      </c>
      <c r="B21" s="730">
        <f>Sheet2!B23</f>
        <v>7.5</v>
      </c>
      <c r="C21" s="484">
        <f ca="1">Sheet2!C23</f>
        <v>42.8393783546341</v>
      </c>
      <c r="D21" s="484">
        <f ca="1">Sheet2!D23</f>
        <v>43.111228667574039</v>
      </c>
      <c r="E21" s="484">
        <f ca="1">Sheet2!E23</f>
        <v>44.558141858754837</v>
      </c>
      <c r="F21" s="484">
        <f ca="1">Sheet2!F23</f>
        <v>49.197798612429985</v>
      </c>
      <c r="G21" s="484">
        <f ca="1">Sheet2!G23</f>
        <v>60.640564450551288</v>
      </c>
      <c r="H21" s="484">
        <f ca="1">Sheet2!H23</f>
        <v>83.813284555895763</v>
      </c>
      <c r="I21" s="484">
        <f ca="1">Sheet2!I23</f>
        <v>123.1165048824527</v>
      </c>
      <c r="J21" s="484">
        <f ca="1">Sheet2!J23</f>
        <v>178.4261616976022</v>
      </c>
      <c r="K21" s="484">
        <f ca="1">Sheet2!K23</f>
        <v>240.41626845033488</v>
      </c>
      <c r="L21" s="484">
        <f ca="1">Sheet2!L23</f>
        <v>292.48427978299065</v>
      </c>
      <c r="M21" s="484">
        <f ca="1">Sheet2!M23</f>
        <v>251.28202469371891</v>
      </c>
      <c r="N21" s="484">
        <f ca="1">Sheet2!N23</f>
        <v>188.75728196479065</v>
      </c>
      <c r="O21" s="484">
        <f ca="1">Sheet2!O23</f>
        <v>163.70360776010079</v>
      </c>
      <c r="P21" s="52">
        <f t="shared" ref="P21:P32" ca="1" si="5">MAX(C21:O21)</f>
        <v>292.48427978299065</v>
      </c>
      <c r="R21" s="367">
        <f t="shared" ca="1" si="4"/>
        <v>10</v>
      </c>
      <c r="S21" s="375"/>
      <c r="T21" s="22"/>
      <c r="U21" s="697" t="s">
        <v>409</v>
      </c>
      <c r="V21" s="698"/>
      <c r="W21" s="698"/>
      <c r="X21" s="401"/>
      <c r="Y21" s="401"/>
      <c r="Z21" s="129"/>
      <c r="AC21" s="692">
        <v>2</v>
      </c>
      <c r="AD21" s="33"/>
      <c r="AE21" s="382">
        <v>0.75</v>
      </c>
      <c r="AF21" s="217" t="s">
        <v>181</v>
      </c>
      <c r="AG21" s="386"/>
      <c r="AH21" s="116">
        <f ca="1">Sheet9!D22</f>
        <v>44.131930617965175</v>
      </c>
      <c r="AI21" s="116"/>
      <c r="AJ21" s="116"/>
      <c r="AK21" s="116"/>
      <c r="AL21" s="116"/>
      <c r="AM21" s="116"/>
      <c r="AN21" s="116"/>
      <c r="AO21" s="99" t="s">
        <v>372</v>
      </c>
      <c r="AP21" s="755" t="s">
        <v>137</v>
      </c>
      <c r="AQ21" s="755" t="s">
        <v>120</v>
      </c>
      <c r="AR21" s="755" t="s">
        <v>364</v>
      </c>
      <c r="AS21" s="461"/>
      <c r="AT21" s="52">
        <f ca="1">MAX(AG21:AH21)</f>
        <v>44.131930617965175</v>
      </c>
      <c r="AU21" s="497" t="s">
        <v>369</v>
      </c>
      <c r="AV21" s="498">
        <f ca="1">INDEX(AG19:AS19,0,AV20)</f>
        <v>0.4</v>
      </c>
      <c r="AW21" s="447">
        <f ca="1">MATCH(AT21,AG21:AM21,0)</f>
        <v>2</v>
      </c>
      <c r="AY21" s="223">
        <v>4</v>
      </c>
      <c r="AZ21" s="382">
        <v>0.5</v>
      </c>
      <c r="BA21" s="217" t="s">
        <v>180</v>
      </c>
      <c r="BB21" s="676" t="s">
        <v>437</v>
      </c>
      <c r="BC21" s="676" t="s">
        <v>451</v>
      </c>
      <c r="BD21" s="676"/>
      <c r="BE21" s="676" t="s">
        <v>466</v>
      </c>
      <c r="BF21" s="676" t="s">
        <v>442</v>
      </c>
      <c r="BG21" s="676"/>
      <c r="BH21" s="676"/>
      <c r="BI21" s="676"/>
      <c r="BJ21" s="676"/>
      <c r="BK21" s="676"/>
      <c r="BL21" s="675"/>
      <c r="BM21" s="52"/>
      <c r="BN21" s="223">
        <v>5</v>
      </c>
      <c r="BO21" s="372">
        <f t="shared" si="3"/>
        <v>30</v>
      </c>
      <c r="BP21" s="685">
        <v>1</v>
      </c>
      <c r="BQ21" s="686"/>
      <c r="BR21" s="686"/>
      <c r="BS21" s="686"/>
      <c r="BT21" s="685"/>
      <c r="BU21" s="683"/>
      <c r="BV21" s="683"/>
      <c r="BW21" s="491"/>
      <c r="BX21" s="491"/>
      <c r="BY21" s="679"/>
      <c r="BZ21" s="491"/>
      <c r="CA21" s="491"/>
      <c r="CB21" s="491"/>
      <c r="CD21" s="52"/>
    </row>
    <row r="22" spans="1:82" ht="19" customHeight="1">
      <c r="A22" s="222">
        <v>3</v>
      </c>
      <c r="B22" s="730">
        <f>Sheet2!B24</f>
        <v>15</v>
      </c>
      <c r="C22" s="484">
        <f ca="1">Sheet2!C24</f>
        <v>44.531709330131299</v>
      </c>
      <c r="D22" s="484">
        <f ca="1">Sheet2!D24</f>
        <v>44.558141858754837</v>
      </c>
      <c r="E22" s="484">
        <f ca="1">Sheet2!E24</f>
        <v>45.262089471456846</v>
      </c>
      <c r="F22" s="484">
        <f ca="1">Sheet2!F24</f>
        <v>48.672393921940269</v>
      </c>
      <c r="G22" s="484">
        <f ca="1">Sheet2!G24</f>
        <v>58.549596814512512</v>
      </c>
      <c r="H22" s="484">
        <f ca="1">Sheet2!H24</f>
        <v>80.310027782398194</v>
      </c>
      <c r="I22" s="484">
        <f ca="1">Sheet2!I24</f>
        <v>119.29596878682568</v>
      </c>
      <c r="J22" s="484">
        <f ca="1">Sheet2!J24</f>
        <v>176.33133149198633</v>
      </c>
      <c r="K22" s="484">
        <f ca="1">Sheet2!K24</f>
        <v>242.4056897286695</v>
      </c>
      <c r="L22" s="484">
        <f ca="1">Sheet2!L24</f>
        <v>298.16438266060544</v>
      </c>
      <c r="M22" s="484">
        <f ca="1">Sheet2!M24</f>
        <v>309.05134413656373</v>
      </c>
      <c r="N22" s="484">
        <f ca="1">Sheet2!N24</f>
        <v>253.32589290525797</v>
      </c>
      <c r="O22" s="484">
        <f ca="1">Sheet2!O24</f>
        <v>230.8018383138608</v>
      </c>
      <c r="P22" s="52">
        <f t="shared" ca="1" si="5"/>
        <v>309.05134413656373</v>
      </c>
      <c r="R22" s="367">
        <f t="shared" ca="1" si="4"/>
        <v>11</v>
      </c>
      <c r="T22" s="719"/>
      <c r="U22" s="715" t="s">
        <v>376</v>
      </c>
      <c r="V22" s="720"/>
      <c r="W22" s="17"/>
      <c r="X22" s="700"/>
      <c r="Y22" s="701" t="s">
        <v>425</v>
      </c>
      <c r="Z22" s="702"/>
      <c r="AC22" s="692">
        <v>3</v>
      </c>
      <c r="AD22" s="216" t="s">
        <v>171</v>
      </c>
      <c r="AE22" s="382">
        <v>0.71</v>
      </c>
      <c r="AF22" s="217" t="s">
        <v>185</v>
      </c>
      <c r="AG22" s="386"/>
      <c r="AH22" s="116"/>
      <c r="AI22" s="116">
        <f ca="1">Sheet9!E23</f>
        <v>50.035955960053471</v>
      </c>
      <c r="AJ22" s="116"/>
      <c r="AK22" s="116"/>
      <c r="AL22" s="116"/>
      <c r="AM22" s="116"/>
      <c r="AN22" s="116"/>
      <c r="AO22" s="99" t="s">
        <v>362</v>
      </c>
      <c r="AP22" s="756">
        <f ca="1">AV22</f>
        <v>0.2</v>
      </c>
      <c r="AQ22" s="756">
        <f ca="1">AV21</f>
        <v>0.4</v>
      </c>
      <c r="AR22" s="756">
        <f ca="1">1-AP22-AQ22</f>
        <v>0.4</v>
      </c>
      <c r="AS22" s="461"/>
      <c r="AT22" s="52">
        <f ca="1">MAX(AG22:AI22)</f>
        <v>50.035955960053471</v>
      </c>
      <c r="AU22" s="100" t="s">
        <v>370</v>
      </c>
      <c r="AV22" s="498">
        <f ca="1">INDEX(AE20:AE32,AV19,0)</f>
        <v>0.2</v>
      </c>
      <c r="AW22" s="447">
        <f ca="1">MATCH(AT22,AG22:AM22,0)</f>
        <v>3</v>
      </c>
      <c r="AY22" s="223">
        <v>5</v>
      </c>
      <c r="AZ22" s="382">
        <v>0.43</v>
      </c>
      <c r="BA22" s="217" t="s">
        <v>183</v>
      </c>
      <c r="BB22" s="676"/>
      <c r="BC22" s="676"/>
      <c r="BD22" s="676" t="s">
        <v>462</v>
      </c>
      <c r="BE22" s="676"/>
      <c r="BF22" s="676"/>
      <c r="BG22" s="676"/>
      <c r="BH22" s="676"/>
      <c r="BI22" s="676"/>
      <c r="BJ22" s="676"/>
      <c r="BK22" s="676"/>
      <c r="BL22" s="675"/>
      <c r="BM22" s="52"/>
      <c r="BN22" s="223">
        <v>6</v>
      </c>
      <c r="BO22" s="372">
        <f t="shared" si="3"/>
        <v>37.5</v>
      </c>
      <c r="BP22" s="685">
        <v>8</v>
      </c>
      <c r="BQ22" s="686"/>
      <c r="BR22" s="686"/>
      <c r="BS22" s="686"/>
      <c r="BT22" s="685"/>
      <c r="BU22" s="685"/>
      <c r="BV22" s="683"/>
      <c r="BW22" s="491"/>
      <c r="BX22" s="491"/>
      <c r="BY22" s="491"/>
      <c r="BZ22" s="491"/>
      <c r="CA22" s="491"/>
      <c r="CB22" s="491"/>
      <c r="CD22" s="52"/>
    </row>
    <row r="23" spans="1:82">
      <c r="A23" s="222">
        <v>4</v>
      </c>
      <c r="B23" s="730">
        <f>Sheet2!B25</f>
        <v>22.5</v>
      </c>
      <c r="C23" s="484">
        <f ca="1">Sheet2!C25</f>
        <v>49.56997090118859</v>
      </c>
      <c r="D23" s="484">
        <f ca="1">Sheet2!D25</f>
        <v>49.197798612429985</v>
      </c>
      <c r="E23" s="484">
        <f ca="1">Sheet2!E25</f>
        <v>48.672393921940269</v>
      </c>
      <c r="F23" s="484">
        <f ca="1">Sheet2!F25</f>
        <v>49.97744954144607</v>
      </c>
      <c r="G23" s="484">
        <f ca="1">Sheet2!G25</f>
        <v>57.020786886277818</v>
      </c>
      <c r="H23" s="484">
        <f ca="1">Sheet2!H25</f>
        <v>75.960605173747638</v>
      </c>
      <c r="I23" s="484">
        <f ca="1">Sheet2!I25</f>
        <v>113.8511584017664</v>
      </c>
      <c r="J23" s="484">
        <f ca="1">Sheet2!J25</f>
        <v>173.58695140324053</v>
      </c>
      <c r="K23" s="484">
        <f ca="1">Sheet2!K25</f>
        <v>246.67115619706536</v>
      </c>
      <c r="L23" s="484">
        <f ca="1">Sheet2!L25</f>
        <v>309.12657823706189</v>
      </c>
      <c r="M23" s="484">
        <f ca="1">Sheet2!M25</f>
        <v>344.73456021493928</v>
      </c>
      <c r="N23" s="484">
        <f ca="1">Sheet2!N25</f>
        <v>332.60278538336047</v>
      </c>
      <c r="O23" s="484">
        <f ca="1">Sheet2!O25</f>
        <v>312.98546042919247</v>
      </c>
      <c r="P23" s="52">
        <f t="shared" ca="1" si="5"/>
        <v>344.73456021493928</v>
      </c>
      <c r="Q23" s="12"/>
      <c r="R23" s="367">
        <f t="shared" ca="1" si="4"/>
        <v>11</v>
      </c>
      <c r="T23" s="707">
        <v>0.5</v>
      </c>
      <c r="U23" s="694">
        <v>1</v>
      </c>
      <c r="V23" s="708">
        <v>0</v>
      </c>
      <c r="W23" s="17"/>
      <c r="X23" s="707">
        <v>1</v>
      </c>
      <c r="Y23" s="694">
        <v>1</v>
      </c>
      <c r="Z23" s="708">
        <v>0.2</v>
      </c>
      <c r="AC23" s="692">
        <v>4</v>
      </c>
      <c r="AD23" s="387">
        <v>0.625</v>
      </c>
      <c r="AE23" s="382">
        <v>0.67</v>
      </c>
      <c r="AF23" s="217" t="s">
        <v>186</v>
      </c>
      <c r="AG23" s="386"/>
      <c r="AH23" s="116"/>
      <c r="AI23" s="116"/>
      <c r="AJ23" s="116">
        <f ca="1">Sheet9!F24</f>
        <v>57.736139885525539</v>
      </c>
      <c r="AK23" s="116"/>
      <c r="AL23" s="116"/>
      <c r="AM23" s="116"/>
      <c r="AN23" s="116"/>
      <c r="AO23" s="17"/>
      <c r="AP23" s="17"/>
      <c r="AQ23" s="17"/>
      <c r="AR23" s="116"/>
      <c r="AS23" s="461"/>
      <c r="AT23" s="52">
        <f ca="1">MAX(AG23:AJ23)</f>
        <v>57.736139885525539</v>
      </c>
      <c r="AU23" s="12"/>
      <c r="AV23" s="12"/>
      <c r="AW23" s="447">
        <f t="shared" ref="AW23:AW32" ca="1" si="6">MATCH(AT23,AG23:AS23,0)</f>
        <v>4</v>
      </c>
      <c r="AY23" s="223">
        <v>6</v>
      </c>
      <c r="AZ23" s="382">
        <v>0.4</v>
      </c>
      <c r="BA23" s="217" t="s">
        <v>175</v>
      </c>
      <c r="BB23" s="676" t="s">
        <v>438</v>
      </c>
      <c r="BC23" s="676"/>
      <c r="BD23" s="676"/>
      <c r="BE23" s="676"/>
      <c r="BF23" s="676" t="s">
        <v>443</v>
      </c>
      <c r="BG23" s="681" t="s">
        <v>473</v>
      </c>
      <c r="BH23" s="676"/>
      <c r="BI23" s="676"/>
      <c r="BJ23" s="676"/>
      <c r="BK23" s="676"/>
      <c r="BL23" s="675"/>
      <c r="BM23" s="52"/>
      <c r="BN23" s="223">
        <v>7</v>
      </c>
      <c r="BO23" s="372">
        <f t="shared" si="3"/>
        <v>45</v>
      </c>
      <c r="BP23" s="683" t="s">
        <v>478</v>
      </c>
      <c r="BQ23" s="686"/>
      <c r="BR23" s="686"/>
      <c r="BS23" s="686"/>
      <c r="BT23" s="685"/>
      <c r="BU23" s="685"/>
      <c r="BV23" s="685"/>
      <c r="BW23" s="491"/>
      <c r="BX23" s="491"/>
      <c r="BY23" s="491"/>
      <c r="BZ23" s="491"/>
      <c r="CA23" s="491"/>
      <c r="CB23" s="491"/>
      <c r="CD23" s="52"/>
    </row>
    <row r="24" spans="1:82" ht="19">
      <c r="A24" s="222">
        <v>5</v>
      </c>
      <c r="B24" s="730">
        <f>Sheet2!B26</f>
        <v>30</v>
      </c>
      <c r="C24" s="484">
        <f ca="1">Sheet2!C26</f>
        <v>61.506096826828703</v>
      </c>
      <c r="D24" s="484">
        <f ca="1">Sheet2!D26</f>
        <v>60.640564450551288</v>
      </c>
      <c r="E24" s="484">
        <f ca="1">Sheet2!E26</f>
        <v>58.549596814512512</v>
      </c>
      <c r="F24" s="484">
        <f ca="1">Sheet2!F26</f>
        <v>57.020786886277818</v>
      </c>
      <c r="G24" s="484">
        <f ca="1">Sheet2!G26</f>
        <v>59.91698041555599</v>
      </c>
      <c r="H24" s="484">
        <f ca="1">Sheet2!H26</f>
        <v>74.15870264252068</v>
      </c>
      <c r="I24" s="484">
        <f ca="1">Sheet2!I26</f>
        <v>109.33690088500074</v>
      </c>
      <c r="J24" s="484">
        <f ca="1">Sheet2!J26</f>
        <v>172.39395011507287</v>
      </c>
      <c r="K24" s="484">
        <f ca="1">Sheet2!K26</f>
        <v>256.0623629069994</v>
      </c>
      <c r="L24" s="484">
        <f ca="1">Sheet2!L26</f>
        <v>328.3762196425489</v>
      </c>
      <c r="M24" s="484">
        <f ca="1">Sheet2!M26</f>
        <v>362.47194366158806</v>
      </c>
      <c r="N24" s="484">
        <f ca="1">Sheet2!N26</f>
        <v>372.05896049651551</v>
      </c>
      <c r="O24" s="484">
        <f ca="1">Sheet2!O26</f>
        <v>373.5450009194484</v>
      </c>
      <c r="P24" s="52">
        <f t="shared" ca="1" si="5"/>
        <v>373.5450009194484</v>
      </c>
      <c r="Q24" s="12"/>
      <c r="R24" s="367">
        <f t="shared" ca="1" si="4"/>
        <v>13</v>
      </c>
      <c r="S24" s="363"/>
      <c r="T24" s="707">
        <v>0.5</v>
      </c>
      <c r="U24" s="694">
        <v>0.7</v>
      </c>
      <c r="V24" s="708">
        <v>0.1</v>
      </c>
      <c r="W24" s="17"/>
      <c r="X24" s="707">
        <v>0.9</v>
      </c>
      <c r="Y24" s="694">
        <v>0.9</v>
      </c>
      <c r="Z24" s="708">
        <v>0.1</v>
      </c>
      <c r="AC24" s="692">
        <v>5</v>
      </c>
      <c r="AD24" s="387">
        <v>0.625</v>
      </c>
      <c r="AE24" s="382">
        <v>0.6</v>
      </c>
      <c r="AF24" s="217" t="s">
        <v>176</v>
      </c>
      <c r="AG24" s="386">
        <f ca="1">Sheet9!C25</f>
        <v>173.94288982524583</v>
      </c>
      <c r="AH24" s="116"/>
      <c r="AI24" s="116"/>
      <c r="AJ24" s="116"/>
      <c r="AK24" s="116">
        <f ca="1">Sheet9!G25</f>
        <v>68.119551194667039</v>
      </c>
      <c r="AL24" s="116"/>
      <c r="AM24" s="116"/>
      <c r="AN24" s="116"/>
      <c r="AO24" s="116"/>
      <c r="AP24" s="116"/>
      <c r="AQ24" s="116"/>
      <c r="AR24" s="116"/>
      <c r="AS24" s="461"/>
      <c r="AT24" s="52">
        <f ca="1">MAX(AG24:AK24)</f>
        <v>173.94288982524583</v>
      </c>
      <c r="AU24" s="12"/>
      <c r="AV24" s="12"/>
      <c r="AW24" s="447">
        <f t="shared" ca="1" si="6"/>
        <v>1</v>
      </c>
      <c r="AY24" s="223">
        <v>7</v>
      </c>
      <c r="AZ24" s="382">
        <v>0.375</v>
      </c>
      <c r="BA24" s="201">
        <v>0.375</v>
      </c>
      <c r="BB24" s="676"/>
      <c r="BC24" s="676" t="s">
        <v>452</v>
      </c>
      <c r="BD24" s="676"/>
      <c r="BE24" s="676"/>
      <c r="BF24" s="676"/>
      <c r="BG24" s="676" t="s">
        <v>458</v>
      </c>
      <c r="BH24" s="676"/>
      <c r="BI24" s="676"/>
      <c r="BJ24" s="676"/>
      <c r="BK24" s="676"/>
      <c r="BL24" s="675"/>
      <c r="BM24" s="52"/>
      <c r="BN24" s="223">
        <v>8</v>
      </c>
      <c r="BO24" s="372">
        <f t="shared" si="3"/>
        <v>52.5</v>
      </c>
      <c r="BP24" s="683" t="s">
        <v>482</v>
      </c>
      <c r="BQ24" s="686"/>
      <c r="BR24" s="686"/>
      <c r="BS24" s="686"/>
      <c r="BT24" s="686"/>
      <c r="BU24" s="686"/>
      <c r="BV24" s="686"/>
      <c r="BW24" s="678"/>
      <c r="BX24" s="674"/>
      <c r="BY24" s="674"/>
      <c r="BZ24" s="674"/>
      <c r="CA24" s="674"/>
      <c r="CB24" s="674"/>
      <c r="CD24" s="52"/>
    </row>
    <row r="25" spans="1:82" ht="19">
      <c r="A25" s="222">
        <v>6</v>
      </c>
      <c r="B25" s="730">
        <f>Sheet2!B27</f>
        <v>37.5</v>
      </c>
      <c r="C25" s="484">
        <f ca="1">Sheet2!C27</f>
        <v>85.099852563549291</v>
      </c>
      <c r="D25" s="484">
        <f ca="1">Sheet2!D27</f>
        <v>83.813284555895763</v>
      </c>
      <c r="E25" s="484">
        <f ca="1">Sheet2!E27</f>
        <v>80.310027782398194</v>
      </c>
      <c r="F25" s="484">
        <f ca="1">Sheet2!F27</f>
        <v>75.960605173747638</v>
      </c>
      <c r="G25" s="484">
        <f ca="1">Sheet2!G27</f>
        <v>74.15870264252068</v>
      </c>
      <c r="H25" s="484">
        <f ca="1">Sheet2!H27</f>
        <v>82.127676095701489</v>
      </c>
      <c r="I25" s="484">
        <f ca="1">Sheet2!I27</f>
        <v>112.45978806268222</v>
      </c>
      <c r="J25" s="484">
        <f ca="1">Sheet2!J27</f>
        <v>179.2660784937471</v>
      </c>
      <c r="K25" s="484">
        <f ca="1">Sheet2!K27</f>
        <v>272.57140199134682</v>
      </c>
      <c r="L25" s="484">
        <f ca="1">Sheet2!L27</f>
        <v>359.22583935205586</v>
      </c>
      <c r="M25" s="484">
        <f ca="1">Sheet2!M27</f>
        <v>376.75262073406304</v>
      </c>
      <c r="N25" s="484">
        <f ca="1">Sheet2!N27</f>
        <v>372.1109512741719</v>
      </c>
      <c r="O25" s="484">
        <f ca="1">Sheet2!O27</f>
        <v>368.08790070745948</v>
      </c>
      <c r="P25" s="52">
        <f t="shared" ca="1" si="5"/>
        <v>376.75262073406304</v>
      </c>
      <c r="R25" s="367">
        <f t="shared" ca="1" si="4"/>
        <v>11</v>
      </c>
      <c r="S25" s="363"/>
      <c r="T25" s="707">
        <v>0.5</v>
      </c>
      <c r="U25" s="694">
        <v>0.8</v>
      </c>
      <c r="V25" s="708">
        <v>0.1</v>
      </c>
      <c r="W25" s="17"/>
      <c r="X25" s="707">
        <v>0.8</v>
      </c>
      <c r="Y25" s="694">
        <v>0</v>
      </c>
      <c r="Z25" s="708">
        <v>0.2</v>
      </c>
      <c r="AC25" s="692">
        <v>6</v>
      </c>
      <c r="AD25" s="33"/>
      <c r="AE25" s="382">
        <v>0.56999999999999995</v>
      </c>
      <c r="AF25" s="217" t="s">
        <v>184</v>
      </c>
      <c r="AG25" s="386"/>
      <c r="AH25" s="116"/>
      <c r="AI25" s="116">
        <f ca="1">Sheet9!E26</f>
        <v>153.65110379500135</v>
      </c>
      <c r="AJ25" s="116"/>
      <c r="AK25" s="116"/>
      <c r="AL25" s="116">
        <f ca="1">Sheet9!H26</f>
        <v>72.399415136940419</v>
      </c>
      <c r="AM25" s="116"/>
      <c r="AN25" s="116"/>
      <c r="AO25" s="116"/>
      <c r="AP25" s="116"/>
      <c r="AQ25" s="116"/>
      <c r="AR25" s="116"/>
      <c r="AS25" s="461"/>
      <c r="AT25" s="52">
        <f ca="1">MAX(AG25:AL25)</f>
        <v>153.65110379500135</v>
      </c>
      <c r="AW25" s="447">
        <f t="shared" ca="1" si="6"/>
        <v>3</v>
      </c>
      <c r="AY25" s="223">
        <v>8</v>
      </c>
      <c r="AZ25" s="382">
        <v>0.33</v>
      </c>
      <c r="BA25" s="217" t="s">
        <v>179</v>
      </c>
      <c r="BB25" s="676"/>
      <c r="BC25" s="676"/>
      <c r="BD25" s="676"/>
      <c r="BE25" s="676" t="s">
        <v>465</v>
      </c>
      <c r="BF25" s="676"/>
      <c r="BG25" s="676"/>
      <c r="BH25" s="676"/>
      <c r="BI25" s="681" t="s">
        <v>475</v>
      </c>
      <c r="BJ25" s="676"/>
      <c r="BK25" s="676"/>
      <c r="BL25" s="675"/>
      <c r="BM25" s="52"/>
      <c r="BN25" s="223">
        <v>9</v>
      </c>
      <c r="BO25" s="372">
        <f t="shared" si="3"/>
        <v>60</v>
      </c>
      <c r="BP25" s="685">
        <v>9</v>
      </c>
      <c r="BQ25" s="685">
        <v>21</v>
      </c>
      <c r="BR25" s="683" t="s">
        <v>484</v>
      </c>
      <c r="BS25" s="683" t="s">
        <v>487</v>
      </c>
      <c r="BT25" s="685"/>
      <c r="BU25" s="685"/>
      <c r="BV25" s="685"/>
      <c r="BW25" s="678"/>
      <c r="BX25" s="678"/>
      <c r="BY25" s="674"/>
      <c r="BZ25" s="674"/>
      <c r="CA25" s="674"/>
      <c r="CB25" s="674"/>
      <c r="CD25" s="52"/>
    </row>
    <row r="26" spans="1:82" ht="19">
      <c r="A26" s="222">
        <v>7</v>
      </c>
      <c r="B26" s="730">
        <f>Sheet2!B28</f>
        <v>45</v>
      </c>
      <c r="C26" s="484">
        <f ca="1">Sheet2!C28</f>
        <v>124.45514575204291</v>
      </c>
      <c r="D26" s="484">
        <f ca="1">Sheet2!D28</f>
        <v>123.1165048824527</v>
      </c>
      <c r="E26" s="484">
        <f ca="1">Sheet2!E28</f>
        <v>119.29596878682568</v>
      </c>
      <c r="F26" s="484">
        <f ca="1">Sheet2!F28</f>
        <v>113.8511584017664</v>
      </c>
      <c r="G26" s="484">
        <f ca="1">Sheet2!G28</f>
        <v>109.33690088500074</v>
      </c>
      <c r="H26" s="484">
        <f ca="1">Sheet2!H28</f>
        <v>112.45978806268222</v>
      </c>
      <c r="I26" s="484">
        <f ca="1">Sheet2!I28</f>
        <v>132.97520604277003</v>
      </c>
      <c r="J26" s="484">
        <f ca="1">Sheet2!J28</f>
        <v>152.0722224595475</v>
      </c>
      <c r="K26" s="484">
        <f ca="1">Sheet2!K28</f>
        <v>203.55146706494415</v>
      </c>
      <c r="L26" s="484">
        <f ca="1">Sheet2!L28</f>
        <v>277.94726836173271</v>
      </c>
      <c r="M26" s="484">
        <f ca="1">Sheet2!M28</f>
        <v>311.02108264078811</v>
      </c>
      <c r="N26" s="484">
        <f ca="1">Sheet2!N28</f>
        <v>297.06718527846334</v>
      </c>
      <c r="O26" s="484">
        <f ca="1">Sheet2!O28</f>
        <v>293.0329162826153</v>
      </c>
      <c r="P26" s="52">
        <f t="shared" ca="1" si="5"/>
        <v>311.02108264078811</v>
      </c>
      <c r="Q26" s="12"/>
      <c r="R26" s="367">
        <f t="shared" ca="1" si="4"/>
        <v>11</v>
      </c>
      <c r="S26" s="363"/>
      <c r="T26" s="707">
        <v>0.5</v>
      </c>
      <c r="U26" s="694">
        <v>0.9</v>
      </c>
      <c r="V26" s="708">
        <v>0.1</v>
      </c>
      <c r="W26" s="17"/>
      <c r="X26" s="707">
        <v>0</v>
      </c>
      <c r="Y26" s="694">
        <v>0.3</v>
      </c>
      <c r="Z26" s="708">
        <v>-0.2</v>
      </c>
      <c r="AC26" s="692">
        <v>7</v>
      </c>
      <c r="AD26" s="33"/>
      <c r="AE26" s="382">
        <v>0.5</v>
      </c>
      <c r="AF26" s="217" t="s">
        <v>180</v>
      </c>
      <c r="AG26" s="386">
        <f ca="1">Sheet9!C27</f>
        <v>183.5832443726585</v>
      </c>
      <c r="AH26" s="116">
        <f ca="1">Sheet9!D27</f>
        <v>215.60117729049296</v>
      </c>
      <c r="AI26" s="116"/>
      <c r="AJ26" s="116">
        <f ca="1">Sheet9!F27</f>
        <v>179.57748898949035</v>
      </c>
      <c r="AK26" s="116">
        <f ca="1">Sheet9!G27</f>
        <v>142.6750695085575</v>
      </c>
      <c r="AL26" s="116"/>
      <c r="AM26" s="116">
        <f ca="1">Sheet9!I27</f>
        <v>82.536317303409248</v>
      </c>
      <c r="AN26" s="116"/>
      <c r="AO26" s="116"/>
      <c r="AP26" s="116"/>
      <c r="AQ26" s="116"/>
      <c r="AR26" s="116"/>
      <c r="AS26" s="461"/>
      <c r="AT26" s="52">
        <f ca="1">MAX(AG26:AM26)</f>
        <v>215.60117729049296</v>
      </c>
      <c r="AU26" s="388" t="s">
        <v>12</v>
      </c>
      <c r="AV26" s="12"/>
      <c r="AW26" s="447">
        <f t="shared" ca="1" si="6"/>
        <v>2</v>
      </c>
      <c r="AY26" s="223">
        <v>9</v>
      </c>
      <c r="AZ26" s="673">
        <v>0.3</v>
      </c>
      <c r="BA26" s="375" t="s">
        <v>172</v>
      </c>
      <c r="BB26" s="676" t="s">
        <v>439</v>
      </c>
      <c r="BC26" s="676"/>
      <c r="BD26" s="676"/>
      <c r="BE26" s="676"/>
      <c r="BF26" s="676" t="s">
        <v>444</v>
      </c>
      <c r="BG26" s="676"/>
      <c r="BH26" s="681" t="s">
        <v>474</v>
      </c>
      <c r="BI26" s="676" t="s">
        <v>447</v>
      </c>
      <c r="BJ26" s="676"/>
      <c r="BK26" s="676"/>
      <c r="BL26" s="675"/>
      <c r="BM26" s="52"/>
      <c r="BN26" s="223">
        <v>10</v>
      </c>
      <c r="BO26" s="372">
        <f t="shared" si="3"/>
        <v>67.5</v>
      </c>
      <c r="BP26" s="685">
        <v>3</v>
      </c>
      <c r="BQ26" s="685">
        <v>14</v>
      </c>
      <c r="BR26" s="685"/>
      <c r="BS26" s="683" t="s">
        <v>485</v>
      </c>
      <c r="BT26" s="684">
        <v>29</v>
      </c>
      <c r="BU26" s="685"/>
      <c r="BV26" s="685"/>
      <c r="BW26" s="678"/>
      <c r="BX26" s="678"/>
      <c r="BY26" s="678"/>
      <c r="BZ26" s="674"/>
      <c r="CA26" s="674"/>
      <c r="CB26" s="674"/>
      <c r="CD26" s="52"/>
    </row>
    <row r="27" spans="1:82" ht="19">
      <c r="A27" s="222">
        <v>8</v>
      </c>
      <c r="B27" s="730">
        <f>Sheet2!B29</f>
        <v>52.5</v>
      </c>
      <c r="C27" s="484">
        <f ca="1">Sheet2!C29</f>
        <v>179.17061068894265</v>
      </c>
      <c r="D27" s="484">
        <f ca="1">Sheet2!D29</f>
        <v>178.4261616976022</v>
      </c>
      <c r="E27" s="484">
        <f ca="1">Sheet2!E29</f>
        <v>176.33133149198633</v>
      </c>
      <c r="F27" s="484">
        <f ca="1">Sheet2!F29</f>
        <v>173.58695140324053</v>
      </c>
      <c r="G27" s="484">
        <f ca="1">Sheet2!G29</f>
        <v>172.39395011507287</v>
      </c>
      <c r="H27" s="484">
        <f ca="1">Sheet2!H29</f>
        <v>179.2660784937471</v>
      </c>
      <c r="I27" s="484">
        <f ca="1">Sheet2!I29</f>
        <v>152.0722224595475</v>
      </c>
      <c r="J27" s="484">
        <f ca="1">Sheet2!J29</f>
        <v>144.13094904206059</v>
      </c>
      <c r="K27" s="484">
        <f ca="1">Sheet2!K29</f>
        <v>169.69000789651605</v>
      </c>
      <c r="L27" s="484">
        <f ca="1">Sheet2!L29</f>
        <v>219.92745863772123</v>
      </c>
      <c r="M27" s="484">
        <f ca="1">Sheet2!M29</f>
        <v>206.15966851987113</v>
      </c>
      <c r="N27" s="484">
        <f ca="1">Sheet2!N29</f>
        <v>201.73793544988683</v>
      </c>
      <c r="O27" s="484">
        <f ca="1">Sheet2!O29</f>
        <v>200.67834312071469</v>
      </c>
      <c r="P27" s="52">
        <f t="shared" ca="1" si="5"/>
        <v>219.92745863772123</v>
      </c>
      <c r="R27" s="367">
        <f t="shared" ca="1" si="4"/>
        <v>10</v>
      </c>
      <c r="S27" s="363"/>
      <c r="T27" s="707">
        <v>-0.1</v>
      </c>
      <c r="U27" s="694">
        <v>0.4</v>
      </c>
      <c r="V27" s="708">
        <v>0.1</v>
      </c>
      <c r="W27" s="17"/>
      <c r="X27" s="707">
        <v>0.2</v>
      </c>
      <c r="Y27" s="694">
        <v>0.4</v>
      </c>
      <c r="Z27" s="708">
        <v>0</v>
      </c>
      <c r="AC27" s="692">
        <v>8</v>
      </c>
      <c r="AD27" s="33"/>
      <c r="AE27" s="382">
        <v>0.43</v>
      </c>
      <c r="AF27" s="217" t="s">
        <v>183</v>
      </c>
      <c r="AG27" s="386"/>
      <c r="AH27" s="116"/>
      <c r="AI27" s="116">
        <f ca="1">Sheet9!E28</f>
        <v>244.78773704843141</v>
      </c>
      <c r="AJ27" s="116"/>
      <c r="AK27" s="116"/>
      <c r="AL27" s="116">
        <f ca="1">Sheet9!H28</f>
        <v>179.50226435521802</v>
      </c>
      <c r="AM27" s="116"/>
      <c r="AN27" s="116">
        <f ca="1">Sheet9!J28</f>
        <v>91.628017027886358</v>
      </c>
      <c r="AO27" s="116"/>
      <c r="AP27" s="116"/>
      <c r="AQ27" s="116"/>
      <c r="AR27" s="116"/>
      <c r="AS27" s="461"/>
      <c r="AT27" s="52">
        <f ca="1">MAX(AG27:AN27)</f>
        <v>244.78773704843141</v>
      </c>
      <c r="AW27" s="447">
        <f t="shared" ca="1" si="6"/>
        <v>3</v>
      </c>
      <c r="AY27" s="223">
        <v>10</v>
      </c>
      <c r="AZ27" s="382">
        <v>0.28999999999999998</v>
      </c>
      <c r="BA27" s="217" t="s">
        <v>182</v>
      </c>
      <c r="BB27" s="676"/>
      <c r="BC27" s="676"/>
      <c r="BD27" s="676" t="s">
        <v>460</v>
      </c>
      <c r="BE27" s="676"/>
      <c r="BF27" s="676"/>
      <c r="BG27" s="676"/>
      <c r="BH27" s="676" t="s">
        <v>464</v>
      </c>
      <c r="BI27" s="676"/>
      <c r="BJ27" s="676"/>
      <c r="BK27" s="676"/>
      <c r="BL27" s="675"/>
      <c r="BM27" s="52"/>
      <c r="BN27" s="223">
        <v>11</v>
      </c>
      <c r="BO27" s="372">
        <f t="shared" si="3"/>
        <v>75</v>
      </c>
      <c r="BP27" s="686"/>
      <c r="BQ27" s="685"/>
      <c r="BR27" s="683" t="s">
        <v>480</v>
      </c>
      <c r="BS27" s="685"/>
      <c r="BT27" s="683" t="s">
        <v>486</v>
      </c>
      <c r="BU27" s="685"/>
      <c r="BV27" s="685"/>
      <c r="BW27" s="678"/>
      <c r="BX27" s="678"/>
      <c r="BY27" s="678"/>
      <c r="BZ27" s="678"/>
      <c r="CA27" s="674"/>
      <c r="CB27" s="674"/>
      <c r="CD27" s="52"/>
    </row>
    <row r="28" spans="1:82">
      <c r="A28" s="222">
        <v>9</v>
      </c>
      <c r="B28" s="730">
        <f>Sheet2!B30</f>
        <v>60</v>
      </c>
      <c r="C28" s="484">
        <f ca="1">Sheet2!C30</f>
        <v>239.82038885490928</v>
      </c>
      <c r="D28" s="484">
        <f ca="1">Sheet2!D30</f>
        <v>240.41626845033488</v>
      </c>
      <c r="E28" s="484">
        <f ca="1">Sheet2!E30</f>
        <v>242.4056897286695</v>
      </c>
      <c r="F28" s="484">
        <f ca="1">Sheet2!F30</f>
        <v>246.67115619706536</v>
      </c>
      <c r="G28" s="484">
        <f ca="1">Sheet2!G30</f>
        <v>256.0623629069994</v>
      </c>
      <c r="H28" s="484">
        <f ca="1">Sheet2!H30</f>
        <v>272.57140199134682</v>
      </c>
      <c r="I28" s="484">
        <f ca="1">Sheet2!I30</f>
        <v>203.55146706494415</v>
      </c>
      <c r="J28" s="484">
        <f ca="1">Sheet2!J30</f>
        <v>169.69000789651605</v>
      </c>
      <c r="K28" s="484">
        <f ca="1">Sheet2!K30</f>
        <v>171.55264080403791</v>
      </c>
      <c r="L28" s="484">
        <f ca="1">Sheet2!L30</f>
        <v>149.23313367989601</v>
      </c>
      <c r="M28" s="484">
        <f ca="1">Sheet2!M30</f>
        <v>140.91956813577789</v>
      </c>
      <c r="N28" s="484">
        <f ca="1">Sheet2!N30</f>
        <v>139.20437987601187</v>
      </c>
      <c r="O28" s="484">
        <f ca="1">Sheet2!O30</f>
        <v>139.02059141261844</v>
      </c>
      <c r="P28" s="52">
        <f t="shared" ca="1" si="5"/>
        <v>272.57140199134682</v>
      </c>
      <c r="Q28" s="12"/>
      <c r="R28" s="367">
        <f t="shared" ca="1" si="4"/>
        <v>6</v>
      </c>
      <c r="S28" s="375"/>
      <c r="T28" s="709">
        <v>0.2</v>
      </c>
      <c r="U28" s="695">
        <v>0.4</v>
      </c>
      <c r="V28" s="710">
        <v>0.3</v>
      </c>
      <c r="W28" s="17"/>
      <c r="X28" s="709">
        <v>0.2</v>
      </c>
      <c r="Y28" s="695">
        <v>0.2</v>
      </c>
      <c r="Z28" s="710">
        <v>0.5</v>
      </c>
      <c r="AC28" s="692">
        <v>9</v>
      </c>
      <c r="AD28" s="387">
        <v>0.375</v>
      </c>
      <c r="AE28" s="382">
        <v>0.4</v>
      </c>
      <c r="AF28" s="217" t="s">
        <v>175</v>
      </c>
      <c r="AG28" s="386">
        <f ca="1">Sheet9!C29</f>
        <v>187.98042704376678</v>
      </c>
      <c r="AH28" s="116"/>
      <c r="AI28" s="116"/>
      <c r="AJ28" s="116"/>
      <c r="AK28" s="116">
        <f ca="1">Sheet9!G29</f>
        <v>215.78744386507262</v>
      </c>
      <c r="AL28" s="116"/>
      <c r="AM28" s="116"/>
      <c r="AN28" s="116"/>
      <c r="AO28" s="116">
        <f ca="1">Sheet9!K29</f>
        <v>94.879785986152314</v>
      </c>
      <c r="AP28" s="116"/>
      <c r="AQ28" s="116"/>
      <c r="AR28" s="116"/>
      <c r="AS28" s="461"/>
      <c r="AT28" s="52">
        <f ca="1">MAX(AG28:AO28)</f>
        <v>215.78744386507262</v>
      </c>
      <c r="AU28" s="12"/>
      <c r="AV28" s="12"/>
      <c r="AW28" s="447">
        <f t="shared" ca="1" si="6"/>
        <v>5</v>
      </c>
      <c r="AY28" s="223">
        <v>11</v>
      </c>
      <c r="AZ28" s="382">
        <v>0.25</v>
      </c>
      <c r="BA28" s="217" t="s">
        <v>178</v>
      </c>
      <c r="BB28" s="676"/>
      <c r="BC28" s="676" t="s">
        <v>453</v>
      </c>
      <c r="BD28" s="676"/>
      <c r="BE28" s="676"/>
      <c r="BF28" s="676"/>
      <c r="BG28" s="676" t="s">
        <v>457</v>
      </c>
      <c r="BH28" s="676"/>
      <c r="BI28" s="676"/>
      <c r="BJ28" s="676"/>
      <c r="BK28" s="676"/>
      <c r="BL28" s="675"/>
      <c r="BM28" s="52"/>
      <c r="BN28" s="223">
        <v>12</v>
      </c>
      <c r="BO28" s="372">
        <f t="shared" si="3"/>
        <v>82.5</v>
      </c>
      <c r="BP28" s="686"/>
      <c r="BQ28" s="685"/>
      <c r="BR28" s="685"/>
      <c r="BS28" s="685">
        <v>15</v>
      </c>
      <c r="BT28" s="683">
        <v>23</v>
      </c>
      <c r="BU28" s="685"/>
      <c r="BV28" s="685"/>
      <c r="BW28" s="678"/>
      <c r="BX28" s="678"/>
      <c r="BY28" s="678"/>
      <c r="BZ28" s="678"/>
      <c r="CA28" s="678"/>
      <c r="CB28" s="674"/>
      <c r="CD28" s="52"/>
    </row>
    <row r="29" spans="1:82">
      <c r="A29" s="222">
        <v>10</v>
      </c>
      <c r="B29" s="730">
        <f>Sheet2!B31</f>
        <v>67.5</v>
      </c>
      <c r="C29" s="484">
        <f ca="1">Sheet2!C31</f>
        <v>290.71794572297915</v>
      </c>
      <c r="D29" s="484">
        <f ca="1">Sheet2!D31</f>
        <v>292.48427978299065</v>
      </c>
      <c r="E29" s="484">
        <f ca="1">Sheet2!E31</f>
        <v>298.16438266060544</v>
      </c>
      <c r="F29" s="484">
        <f ca="1">Sheet2!F31</f>
        <v>309.12657823706189</v>
      </c>
      <c r="G29" s="484">
        <f ca="1">Sheet2!G31</f>
        <v>328.3762196425489</v>
      </c>
      <c r="H29" s="484">
        <f ca="1">Sheet2!H31</f>
        <v>359.22583935205586</v>
      </c>
      <c r="I29" s="484">
        <f ca="1">Sheet2!I31</f>
        <v>277.94726836173271</v>
      </c>
      <c r="J29" s="484">
        <f ca="1">Sheet2!J31</f>
        <v>219.92745863772123</v>
      </c>
      <c r="K29" s="484">
        <f ca="1">Sheet2!K31</f>
        <v>149.23313367989601</v>
      </c>
      <c r="L29" s="484">
        <f ca="1">Sheet2!L31</f>
        <v>120.06277106237226</v>
      </c>
      <c r="M29" s="484">
        <f ca="1">Sheet2!M31</f>
        <v>110.08291634773792</v>
      </c>
      <c r="N29" s="484">
        <f ca="1">Sheet2!N31</f>
        <v>107.3303818509652</v>
      </c>
      <c r="O29" s="484">
        <f ca="1">Sheet2!O31</f>
        <v>106.82770456890914</v>
      </c>
      <c r="P29" s="52">
        <f t="shared" ca="1" si="5"/>
        <v>359.22583935205586</v>
      </c>
      <c r="Q29" s="9" t="s">
        <v>383</v>
      </c>
      <c r="R29" s="367">
        <f t="shared" ca="1" si="4"/>
        <v>6</v>
      </c>
      <c r="T29" s="711">
        <v>0.1</v>
      </c>
      <c r="U29" s="712">
        <v>-0.6</v>
      </c>
      <c r="V29" s="713">
        <v>0.2</v>
      </c>
      <c r="W29" s="17"/>
      <c r="X29" s="711">
        <v>0.3</v>
      </c>
      <c r="Y29" s="712">
        <v>-0.6</v>
      </c>
      <c r="Z29" s="713">
        <v>0.2</v>
      </c>
      <c r="AC29" s="692">
        <v>10</v>
      </c>
      <c r="AD29" s="387">
        <v>0.375</v>
      </c>
      <c r="AE29" s="382">
        <v>0.33</v>
      </c>
      <c r="AF29" s="217" t="s">
        <v>179</v>
      </c>
      <c r="AG29" s="386"/>
      <c r="AH29" s="116"/>
      <c r="AI29" s="116"/>
      <c r="AJ29" s="116">
        <f ca="1">Sheet9!F30</f>
        <v>282.44292603856383</v>
      </c>
      <c r="AK29" s="116"/>
      <c r="AL29" s="116"/>
      <c r="AM29" s="116"/>
      <c r="AN29" s="116"/>
      <c r="AO29" s="116"/>
      <c r="AP29" s="116">
        <f ca="1">Sheet9!L30</f>
        <v>101.31412453436005</v>
      </c>
      <c r="AQ29" s="17"/>
      <c r="AR29" s="116"/>
      <c r="AS29" s="461"/>
      <c r="AT29" s="52">
        <f ca="1">MAX(AG29:AP29)</f>
        <v>282.44292603856383</v>
      </c>
      <c r="AW29" s="447">
        <f t="shared" ca="1" si="6"/>
        <v>4</v>
      </c>
      <c r="AY29" s="223">
        <v>12</v>
      </c>
      <c r="AZ29" s="382">
        <v>0.2</v>
      </c>
      <c r="BA29" s="217" t="s">
        <v>174</v>
      </c>
      <c r="BB29" s="676" t="s">
        <v>454</v>
      </c>
      <c r="BC29" s="676"/>
      <c r="BD29" s="676"/>
      <c r="BE29" s="676"/>
      <c r="BF29" s="676" t="s">
        <v>445</v>
      </c>
      <c r="BG29" s="676"/>
      <c r="BH29" s="676"/>
      <c r="BI29" s="680" t="s">
        <v>434</v>
      </c>
      <c r="BJ29" s="681" t="s">
        <v>476</v>
      </c>
      <c r="BK29" s="676"/>
      <c r="BL29" s="676"/>
      <c r="BM29" s="52"/>
      <c r="BN29" s="223">
        <v>13</v>
      </c>
      <c r="BO29" s="372">
        <f t="shared" si="3"/>
        <v>90</v>
      </c>
      <c r="BP29" s="686"/>
      <c r="BQ29" s="685"/>
      <c r="BR29" s="685"/>
      <c r="BS29" s="685">
        <v>5</v>
      </c>
      <c r="BT29" s="683" t="s">
        <v>481</v>
      </c>
      <c r="BU29" s="683" t="s">
        <v>479</v>
      </c>
      <c r="BV29" s="683" t="s">
        <v>483</v>
      </c>
      <c r="BW29" s="678"/>
      <c r="BX29" s="678"/>
      <c r="BY29" s="678"/>
      <c r="BZ29" s="678"/>
      <c r="CA29" s="678"/>
      <c r="CB29" s="678"/>
      <c r="CD29" s="52"/>
    </row>
    <row r="30" spans="1:82">
      <c r="A30" s="222">
        <v>11</v>
      </c>
      <c r="B30" s="730">
        <f>Sheet2!B32</f>
        <v>75</v>
      </c>
      <c r="C30" s="484">
        <f ca="1">Sheet2!C32</f>
        <v>228.74215045141307</v>
      </c>
      <c r="D30" s="484">
        <f ca="1">Sheet2!D32</f>
        <v>251.28202469371891</v>
      </c>
      <c r="E30" s="484">
        <f ca="1">Sheet2!E32</f>
        <v>309.05134413656373</v>
      </c>
      <c r="F30" s="484">
        <f ca="1">Sheet2!F32</f>
        <v>344.73456021493928</v>
      </c>
      <c r="G30" s="484">
        <f ca="1">Sheet2!G32</f>
        <v>362.47194366158806</v>
      </c>
      <c r="H30" s="484">
        <f ca="1">Sheet2!H32</f>
        <v>376.75262073406304</v>
      </c>
      <c r="I30" s="484">
        <f ca="1">Sheet2!I32</f>
        <v>311.02108264078811</v>
      </c>
      <c r="J30" s="484">
        <f ca="1">Sheet2!J32</f>
        <v>206.15966851987113</v>
      </c>
      <c r="K30" s="484">
        <f ca="1">Sheet2!K32</f>
        <v>140.91956813577789</v>
      </c>
      <c r="L30" s="484">
        <f ca="1">Sheet2!L32</f>
        <v>110.08291634773792</v>
      </c>
      <c r="M30" s="484">
        <f ca="1">Sheet2!M32</f>
        <v>97.632230221496684</v>
      </c>
      <c r="N30" s="484">
        <f ca="1">Sheet2!N32</f>
        <v>93.220693298937434</v>
      </c>
      <c r="O30" s="484">
        <f ca="1">Sheet2!O32</f>
        <v>92.1323223182265</v>
      </c>
      <c r="P30" s="52">
        <f t="shared" ca="1" si="5"/>
        <v>376.75262073406304</v>
      </c>
      <c r="R30" s="367">
        <f t="shared" ca="1" si="4"/>
        <v>6</v>
      </c>
      <c r="T30" s="33"/>
      <c r="U30" s="112"/>
      <c r="W30" s="17"/>
      <c r="X30" s="17"/>
      <c r="Z30" s="34"/>
      <c r="AC30" s="692">
        <v>11</v>
      </c>
      <c r="AD30" s="216" t="s">
        <v>172</v>
      </c>
      <c r="AE30" s="382">
        <v>0.28999999999999998</v>
      </c>
      <c r="AF30" s="217" t="s">
        <v>182</v>
      </c>
      <c r="AG30" s="386"/>
      <c r="AH30" s="116"/>
      <c r="AI30" s="116">
        <f ca="1">Sheet9!E31</f>
        <v>253.97587875705418</v>
      </c>
      <c r="AJ30" s="116"/>
      <c r="AK30" s="116"/>
      <c r="AL30" s="116">
        <f ca="1">Sheet9!H31</f>
        <v>276.57653631899251</v>
      </c>
      <c r="AM30" s="116"/>
      <c r="AN30" s="116">
        <f ca="1">Sheet9!J31</f>
        <v>203.37351357791411</v>
      </c>
      <c r="AO30" s="116"/>
      <c r="AP30" s="116"/>
      <c r="AQ30" s="116">
        <f ca="1">Sheet9!M31</f>
        <v>104.59553334042695</v>
      </c>
      <c r="AR30" s="116"/>
      <c r="AS30" s="461"/>
      <c r="AT30" s="52">
        <f ca="1">MAX(AG30:AQ30)</f>
        <v>276.57653631899251</v>
      </c>
      <c r="AW30" s="447">
        <f t="shared" ca="1" si="6"/>
        <v>6</v>
      </c>
      <c r="AY30" s="223">
        <v>13</v>
      </c>
      <c r="AZ30" s="382">
        <v>0.2</v>
      </c>
      <c r="BA30" s="217" t="s">
        <v>430</v>
      </c>
      <c r="BB30" s="675"/>
      <c r="BC30" s="675"/>
      <c r="BD30" s="675"/>
      <c r="BE30" s="675" t="s">
        <v>454</v>
      </c>
      <c r="BF30" s="675"/>
      <c r="BG30" s="675"/>
      <c r="BH30" s="675"/>
      <c r="BI30" s="675"/>
      <c r="BJ30" s="675" t="s">
        <v>468</v>
      </c>
      <c r="BK30" s="682" t="s">
        <v>477</v>
      </c>
      <c r="BL30" s="675"/>
      <c r="CD30" s="52"/>
    </row>
    <row r="31" spans="1:82">
      <c r="A31" s="222">
        <v>12</v>
      </c>
      <c r="B31" s="730">
        <f>Sheet2!B33</f>
        <v>82.5</v>
      </c>
      <c r="C31" s="484">
        <f ca="1">Sheet2!C33</f>
        <v>163.52913053121836</v>
      </c>
      <c r="D31" s="484">
        <f ca="1">Sheet2!D33</f>
        <v>188.75728196479065</v>
      </c>
      <c r="E31" s="484">
        <f ca="1">Sheet2!E33</f>
        <v>253.32589290525797</v>
      </c>
      <c r="F31" s="484">
        <f ca="1">Sheet2!F33</f>
        <v>332.60278538336047</v>
      </c>
      <c r="G31" s="484">
        <f ca="1">Sheet2!G33</f>
        <v>372.05896049651551</v>
      </c>
      <c r="H31" s="484">
        <f ca="1">Sheet2!H33</f>
        <v>372.1109512741719</v>
      </c>
      <c r="I31" s="484">
        <f ca="1">Sheet2!I33</f>
        <v>297.06718527846334</v>
      </c>
      <c r="J31" s="484">
        <f ca="1">Sheet2!J33</f>
        <v>201.73793544988683</v>
      </c>
      <c r="K31" s="484">
        <f ca="1">Sheet2!K33</f>
        <v>139.20437987601187</v>
      </c>
      <c r="L31" s="484">
        <f ca="1">Sheet2!L33</f>
        <v>107.3303818509652</v>
      </c>
      <c r="M31" s="484">
        <f ca="1">Sheet2!M33</f>
        <v>93.220693298937434</v>
      </c>
      <c r="N31" s="484">
        <f ca="1">Sheet2!N33</f>
        <v>87.472944212790352</v>
      </c>
      <c r="O31" s="484">
        <f ca="1">Sheet2!O33</f>
        <v>85.777172921968173</v>
      </c>
      <c r="P31" s="52">
        <f t="shared" ca="1" si="5"/>
        <v>372.1109512741719</v>
      </c>
      <c r="R31" s="367">
        <f t="shared" ca="1" si="4"/>
        <v>6</v>
      </c>
      <c r="S31" s="477"/>
      <c r="T31" s="416"/>
      <c r="U31" s="715" t="s">
        <v>427</v>
      </c>
      <c r="V31" s="733"/>
      <c r="W31" s="17"/>
      <c r="X31" s="714"/>
      <c r="Y31" s="715" t="s">
        <v>426</v>
      </c>
      <c r="Z31" s="716"/>
      <c r="AC31" s="692">
        <v>12</v>
      </c>
      <c r="AD31" s="33"/>
      <c r="AE31" s="382">
        <v>0.25</v>
      </c>
      <c r="AF31" s="217" t="s">
        <v>178</v>
      </c>
      <c r="AG31" s="386"/>
      <c r="AH31" s="116">
        <f ca="1">Sheet9!D32</f>
        <v>227.88450808229788</v>
      </c>
      <c r="AI31" s="116"/>
      <c r="AJ31" s="116"/>
      <c r="AK31" s="116"/>
      <c r="AL31" s="116"/>
      <c r="AM31" s="116">
        <f ca="1">Sheet9!I32</f>
        <v>267.29065368370846</v>
      </c>
      <c r="AN31" s="116"/>
      <c r="AO31" s="116"/>
      <c r="AP31" s="116"/>
      <c r="AQ31" s="116"/>
      <c r="AR31" s="116">
        <f ca="1">Sheet9!N32</f>
        <v>106.06743046481675</v>
      </c>
      <c r="AS31" s="757"/>
      <c r="AT31" s="52">
        <f ca="1">MAX(AG31:AR31)</f>
        <v>267.29065368370846</v>
      </c>
      <c r="AU31" s="389" t="s">
        <v>13</v>
      </c>
      <c r="AW31" s="447">
        <f t="shared" ca="1" si="6"/>
        <v>7</v>
      </c>
      <c r="AY31" s="223">
        <v>14</v>
      </c>
      <c r="AZ31" s="382">
        <v>0.16669999999999999</v>
      </c>
      <c r="BA31" s="217" t="s">
        <v>431</v>
      </c>
      <c r="BB31" s="675"/>
      <c r="BC31" s="675"/>
      <c r="BD31" s="675" t="s">
        <v>461</v>
      </c>
      <c r="BE31" s="675"/>
      <c r="BF31" s="675"/>
      <c r="BG31" s="675"/>
      <c r="BH31" s="675" t="s">
        <v>463</v>
      </c>
      <c r="BI31" s="675"/>
      <c r="BJ31" s="675"/>
      <c r="BK31" s="675"/>
      <c r="BL31" s="675"/>
      <c r="CD31" s="52"/>
    </row>
    <row r="32" spans="1:82">
      <c r="A32" s="222">
        <v>13</v>
      </c>
      <c r="B32" s="730">
        <f>Sheet2!B34</f>
        <v>90</v>
      </c>
      <c r="C32" s="486">
        <f ca="1">Sheet2!C34</f>
        <v>137.47925302917946</v>
      </c>
      <c r="D32" s="486">
        <f ca="1">Sheet2!D34</f>
        <v>163.70360776010079</v>
      </c>
      <c r="E32" s="486">
        <f ca="1">Sheet2!E34</f>
        <v>230.8018383138608</v>
      </c>
      <c r="F32" s="486">
        <f ca="1">Sheet2!F34</f>
        <v>312.98546042919247</v>
      </c>
      <c r="G32" s="486">
        <f ca="1">Sheet2!G34</f>
        <v>373.5450009194484</v>
      </c>
      <c r="H32" s="486">
        <f ca="1">Sheet2!H34</f>
        <v>368.08790070745948</v>
      </c>
      <c r="I32" s="486">
        <f ca="1">Sheet2!I34</f>
        <v>293.0329162826153</v>
      </c>
      <c r="J32" s="486">
        <f ca="1">Sheet2!J34</f>
        <v>200.67834312071469</v>
      </c>
      <c r="K32" s="486">
        <f ca="1">Sheet2!K34</f>
        <v>139.02059141261844</v>
      </c>
      <c r="L32" s="486">
        <f ca="1">Sheet2!L34</f>
        <v>106.82770456890914</v>
      </c>
      <c r="M32" s="486">
        <f ca="1">Sheet2!M34</f>
        <v>92.1323223182265</v>
      </c>
      <c r="N32" s="486">
        <f ca="1">Sheet2!N34</f>
        <v>85.777172921968173</v>
      </c>
      <c r="O32" s="486">
        <f ca="1">Sheet2!O34</f>
        <v>83.699250222027786</v>
      </c>
      <c r="P32" s="52">
        <f t="shared" ca="1" si="5"/>
        <v>373.5450009194484</v>
      </c>
      <c r="R32" s="367">
        <f t="shared" ca="1" si="4"/>
        <v>5</v>
      </c>
      <c r="T32" s="717">
        <v>1</v>
      </c>
      <c r="U32" s="696">
        <v>0</v>
      </c>
      <c r="V32" s="718">
        <v>-0.2</v>
      </c>
      <c r="W32" s="17"/>
      <c r="X32" s="707">
        <v>-1</v>
      </c>
      <c r="Y32" s="694">
        <v>0</v>
      </c>
      <c r="Z32" s="708">
        <v>0.2</v>
      </c>
      <c r="AC32" s="692">
        <v>13</v>
      </c>
      <c r="AD32" s="33"/>
      <c r="AE32" s="382">
        <v>0.2</v>
      </c>
      <c r="AF32" s="217" t="s">
        <v>174</v>
      </c>
      <c r="AG32" s="390">
        <f ca="1">Sheet9!C33</f>
        <v>187.26675911056077</v>
      </c>
      <c r="AH32" s="391"/>
      <c r="AI32" s="391"/>
      <c r="AJ32" s="391"/>
      <c r="AK32" s="391">
        <f ca="1">Sheet9!G33</f>
        <v>313.26734993704866</v>
      </c>
      <c r="AL32" s="391"/>
      <c r="AM32" s="391"/>
      <c r="AN32" s="391"/>
      <c r="AO32" s="391">
        <f ca="1">Sheet9!K33</f>
        <v>250.30467476708475</v>
      </c>
      <c r="AP32" s="391"/>
      <c r="AQ32" s="391"/>
      <c r="AR32" s="391"/>
      <c r="AS32" s="392">
        <f ca="1">Sheet9!O33</f>
        <v>106.16320261056208</v>
      </c>
      <c r="AT32" s="52">
        <f ca="1">MAX(AG32:AS32)</f>
        <v>313.26734993704866</v>
      </c>
      <c r="AU32" s="100"/>
      <c r="AW32" s="447">
        <f t="shared" ca="1" si="6"/>
        <v>5</v>
      </c>
      <c r="AY32" s="223">
        <v>15</v>
      </c>
      <c r="AZ32" s="382">
        <v>0.125</v>
      </c>
      <c r="BA32" s="217" t="s">
        <v>432</v>
      </c>
      <c r="BB32" s="675"/>
      <c r="BC32" s="675" t="s">
        <v>455</v>
      </c>
      <c r="BD32" s="675"/>
      <c r="BE32" s="675"/>
      <c r="BF32" s="675"/>
      <c r="BG32" s="675" t="s">
        <v>456</v>
      </c>
      <c r="BH32" s="675"/>
      <c r="BI32" s="675"/>
      <c r="BJ32" s="675"/>
      <c r="BK32" s="675" t="s">
        <v>459</v>
      </c>
      <c r="BL32" s="682" t="s">
        <v>441</v>
      </c>
      <c r="CD32" s="52"/>
    </row>
    <row r="33" spans="1:82" ht="16" customHeight="1">
      <c r="B33" s="384" t="s">
        <v>10</v>
      </c>
      <c r="C33" s="52">
        <f ca="1">MAX(C20:C32)</f>
        <v>290.71794572297915</v>
      </c>
      <c r="D33" s="52">
        <f t="shared" ref="D33:P33" ca="1" si="7">MAX(D20:D32)</f>
        <v>292.48427978299065</v>
      </c>
      <c r="E33" s="52">
        <f t="shared" ca="1" si="7"/>
        <v>309.05134413656373</v>
      </c>
      <c r="F33" s="52">
        <f t="shared" ca="1" si="7"/>
        <v>344.73456021493928</v>
      </c>
      <c r="G33" s="52">
        <f t="shared" ca="1" si="7"/>
        <v>373.5450009194484</v>
      </c>
      <c r="H33" s="52">
        <f t="shared" ca="1" si="7"/>
        <v>376.75262073406304</v>
      </c>
      <c r="I33" s="52">
        <f t="shared" ca="1" si="7"/>
        <v>311.02108264078811</v>
      </c>
      <c r="J33" s="52">
        <f t="shared" ca="1" si="7"/>
        <v>219.92745863772123</v>
      </c>
      <c r="K33" s="52">
        <f t="shared" ca="1" si="7"/>
        <v>272.57140199134682</v>
      </c>
      <c r="L33" s="52">
        <f t="shared" ca="1" si="7"/>
        <v>359.22583935205586</v>
      </c>
      <c r="M33" s="52">
        <f t="shared" ca="1" si="7"/>
        <v>376.75262073406304</v>
      </c>
      <c r="N33" s="52">
        <f t="shared" ca="1" si="7"/>
        <v>372.1109512741719</v>
      </c>
      <c r="O33" s="52">
        <f t="shared" ca="1" si="7"/>
        <v>373.5450009194484</v>
      </c>
      <c r="P33" s="758">
        <f t="shared" ca="1" si="7"/>
        <v>376.75262073406304</v>
      </c>
      <c r="Q33" s="137" t="s">
        <v>356</v>
      </c>
      <c r="R33" s="385"/>
      <c r="T33" s="717">
        <v>0.9</v>
      </c>
      <c r="U33" s="696">
        <v>0</v>
      </c>
      <c r="V33" s="718">
        <v>0.5</v>
      </c>
      <c r="W33" s="17"/>
      <c r="X33" s="707">
        <v>-0.7</v>
      </c>
      <c r="Y33" s="694">
        <v>0.1</v>
      </c>
      <c r="Z33" s="708">
        <v>0</v>
      </c>
      <c r="AD33" s="33"/>
      <c r="AF33" s="74" t="s">
        <v>162</v>
      </c>
      <c r="AG33" s="217" t="s">
        <v>174</v>
      </c>
      <c r="AH33" s="217" t="s">
        <v>178</v>
      </c>
      <c r="AI33" s="217" t="s">
        <v>182</v>
      </c>
      <c r="AJ33" s="217" t="s">
        <v>179</v>
      </c>
      <c r="AK33" s="217" t="s">
        <v>175</v>
      </c>
      <c r="AL33" s="217" t="s">
        <v>183</v>
      </c>
      <c r="AM33" s="217" t="s">
        <v>180</v>
      </c>
      <c r="AN33" s="217" t="s">
        <v>184</v>
      </c>
      <c r="AO33" s="217" t="s">
        <v>176</v>
      </c>
      <c r="AP33" s="217" t="s">
        <v>186</v>
      </c>
      <c r="AQ33" s="217" t="s">
        <v>185</v>
      </c>
      <c r="AR33" s="217" t="s">
        <v>181</v>
      </c>
      <c r="AS33" s="217" t="s">
        <v>177</v>
      </c>
      <c r="AT33" s="221">
        <f ca="1">MAX(AT20:AT32)</f>
        <v>313.26734993704866</v>
      </c>
      <c r="AU33" s="137" t="s">
        <v>356</v>
      </c>
      <c r="AV33" s="473"/>
      <c r="AW33" s="367"/>
      <c r="AY33" s="223">
        <v>16</v>
      </c>
      <c r="AZ33" s="382">
        <v>0.1</v>
      </c>
      <c r="BA33" s="217" t="s">
        <v>433</v>
      </c>
      <c r="BB33" s="675" t="s">
        <v>440</v>
      </c>
      <c r="BC33" s="675"/>
      <c r="BD33" s="675"/>
      <c r="BE33" s="675"/>
      <c r="BF33" s="675" t="s">
        <v>446</v>
      </c>
      <c r="BG33" s="675"/>
      <c r="BH33" s="675"/>
      <c r="BI33" s="675" t="s">
        <v>448</v>
      </c>
      <c r="BJ33" s="675"/>
      <c r="BK33" s="675"/>
      <c r="BL33" s="675" t="s">
        <v>449</v>
      </c>
      <c r="CD33" s="52"/>
    </row>
    <row r="34" spans="1:82" ht="16" customHeight="1" thickBot="1">
      <c r="B34" s="49"/>
      <c r="C34" s="50"/>
      <c r="D34" s="50"/>
      <c r="E34" s="50"/>
      <c r="F34" s="103" t="s">
        <v>384</v>
      </c>
      <c r="G34" s="50"/>
      <c r="H34" s="50"/>
      <c r="I34" s="50"/>
      <c r="J34" s="50"/>
      <c r="K34" s="50"/>
      <c r="L34" s="50" t="s">
        <v>385</v>
      </c>
      <c r="M34" s="50">
        <f ca="1">P33/F29</f>
        <v>1.2187648919826632</v>
      </c>
      <c r="N34" s="50" t="s">
        <v>386</v>
      </c>
      <c r="O34" s="502">
        <f ca="1">P33/P34</f>
        <v>1.2026552425899852</v>
      </c>
      <c r="P34" s="501">
        <f ca="1">AT33</f>
        <v>313.26734993704866</v>
      </c>
      <c r="Q34" s="50" t="s">
        <v>371</v>
      </c>
      <c r="R34" s="51"/>
      <c r="T34" s="717">
        <v>0.8</v>
      </c>
      <c r="U34" s="696">
        <v>-0.1</v>
      </c>
      <c r="V34" s="718">
        <v>0.1</v>
      </c>
      <c r="W34" s="17"/>
      <c r="X34" s="707">
        <v>-0.5</v>
      </c>
      <c r="Y34" s="694">
        <v>0.2</v>
      </c>
      <c r="Z34" s="708">
        <v>-0.1</v>
      </c>
      <c r="AD34" s="49"/>
      <c r="AE34" s="50"/>
      <c r="AF34" s="400" t="s">
        <v>10</v>
      </c>
      <c r="AG34" s="493">
        <f ca="1">MAX(AG20:AG32)</f>
        <v>187.98042704376678</v>
      </c>
      <c r="AH34" s="493">
        <f ca="1">MAX(AH21:AH32)</f>
        <v>227.88450808229788</v>
      </c>
      <c r="AI34" s="493">
        <f ca="1">MAX(AI22:AI32)</f>
        <v>253.97587875705418</v>
      </c>
      <c r="AJ34" s="493">
        <f ca="1">MAX(AJ23:AJ32)</f>
        <v>282.44292603856383</v>
      </c>
      <c r="AK34" s="493">
        <f ca="1">MAX(AK23:AK32)</f>
        <v>313.26734993704866</v>
      </c>
      <c r="AL34" s="493">
        <f ca="1">MAX(AL23:AL32)</f>
        <v>276.57653631899251</v>
      </c>
      <c r="AM34" s="493">
        <f ca="1">MAX(AM23:AM32)</f>
        <v>267.29065368370846</v>
      </c>
      <c r="AN34" s="493">
        <f ca="1">MAX(AN23:AN32)</f>
        <v>203.37351357791411</v>
      </c>
      <c r="AO34" s="493">
        <f ca="1">MAX(AO28:AO32)</f>
        <v>250.30467476708475</v>
      </c>
      <c r="AP34" s="493">
        <f ca="1">MAX(AP29:AP32)</f>
        <v>101.31412453436005</v>
      </c>
      <c r="AQ34" s="493">
        <f ca="1">MAX(AQ30:AQ32)</f>
        <v>104.59553334042695</v>
      </c>
      <c r="AR34" s="493">
        <f ca="1">MAX(AR31:AR32)</f>
        <v>106.06743046481675</v>
      </c>
      <c r="AS34" s="493">
        <f ca="1">MAX(AS20:AS32)</f>
        <v>106.16320261056208</v>
      </c>
      <c r="AT34" s="493">
        <f ca="1">MAX(AT20:AT32)</f>
        <v>313.26734993704866</v>
      </c>
      <c r="AU34" s="103" t="s">
        <v>363</v>
      </c>
      <c r="AV34" s="50"/>
      <c r="AW34" s="450"/>
      <c r="BA34" s="74" t="s">
        <v>162</v>
      </c>
      <c r="BB34" s="217" t="s">
        <v>174</v>
      </c>
      <c r="BC34" s="217" t="s">
        <v>178</v>
      </c>
      <c r="BD34" s="217" t="s">
        <v>182</v>
      </c>
      <c r="BE34" s="217" t="s">
        <v>179</v>
      </c>
      <c r="BF34" s="217" t="s">
        <v>175</v>
      </c>
      <c r="BG34" s="217" t="s">
        <v>180</v>
      </c>
      <c r="BH34" s="217" t="s">
        <v>184</v>
      </c>
      <c r="BI34" s="217" t="s">
        <v>176</v>
      </c>
      <c r="BJ34" s="217" t="s">
        <v>186</v>
      </c>
      <c r="BK34" s="217" t="s">
        <v>181</v>
      </c>
      <c r="BL34" s="217" t="s">
        <v>177</v>
      </c>
      <c r="BM34" s="688"/>
      <c r="CD34" s="4"/>
    </row>
    <row r="35" spans="1:82" ht="16" customHeight="1">
      <c r="B35" s="540" t="s">
        <v>411</v>
      </c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>
        <v>540</v>
      </c>
      <c r="Q35" s="101"/>
      <c r="R35" s="23"/>
      <c r="S35" s="375"/>
      <c r="T35" s="717">
        <v>0.2</v>
      </c>
      <c r="U35" s="696">
        <v>-0.4</v>
      </c>
      <c r="V35" s="718">
        <v>0</v>
      </c>
      <c r="W35" s="17"/>
      <c r="X35" s="707">
        <v>0.2</v>
      </c>
      <c r="Y35" s="694">
        <v>-0.4</v>
      </c>
      <c r="Z35" s="708">
        <v>0</v>
      </c>
      <c r="AD35" s="22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23"/>
      <c r="AW35" s="9"/>
      <c r="BA35" s="201"/>
      <c r="BB35" s="689"/>
      <c r="BC35" s="689"/>
      <c r="BD35" s="689"/>
      <c r="BE35" s="689"/>
      <c r="BF35" s="689"/>
      <c r="BG35" s="689"/>
      <c r="BH35" s="689"/>
      <c r="BI35" s="689"/>
      <c r="BJ35" s="689"/>
      <c r="BK35" s="689"/>
      <c r="BL35" s="689"/>
      <c r="BM35" s="689"/>
    </row>
    <row r="36" spans="1:82" ht="16" customHeight="1">
      <c r="B36" s="33"/>
      <c r="K36" s="74" t="s">
        <v>379</v>
      </c>
      <c r="L36" s="468" t="s">
        <v>191</v>
      </c>
      <c r="M36" s="470">
        <f ca="1">INT(R37-1)*G16+E16</f>
        <v>75</v>
      </c>
      <c r="N36" s="469" t="s">
        <v>192</v>
      </c>
      <c r="O36" s="470">
        <f ca="1">INT(R38-1)*G17+E17</f>
        <v>37.5</v>
      </c>
      <c r="P36" s="138"/>
      <c r="R36" s="367"/>
      <c r="T36" s="717">
        <v>-0.5</v>
      </c>
      <c r="U36" s="696">
        <v>0</v>
      </c>
      <c r="V36" s="718">
        <v>0</v>
      </c>
      <c r="W36" s="17"/>
      <c r="X36" s="707">
        <v>0.4</v>
      </c>
      <c r="Y36" s="694">
        <v>0</v>
      </c>
      <c r="Z36" s="708">
        <v>0</v>
      </c>
      <c r="AD36" s="33"/>
      <c r="AM36" s="74" t="s">
        <v>379</v>
      </c>
      <c r="AN36" s="468" t="s">
        <v>191</v>
      </c>
      <c r="AO36" s="470">
        <f ca="1">INT(AT37-1)*G16+E16</f>
        <v>37.5</v>
      </c>
      <c r="AP36" s="469" t="s">
        <v>192</v>
      </c>
      <c r="AQ36" s="470">
        <f ca="1">INT(AT38-1)*G17+E17</f>
        <v>37.5</v>
      </c>
      <c r="AR36" s="138"/>
      <c r="AT36" s="367"/>
      <c r="AW36" s="100"/>
    </row>
    <row r="37" spans="1:82" ht="16" customHeight="1">
      <c r="B37" s="33"/>
      <c r="K37" s="74" t="s">
        <v>380</v>
      </c>
      <c r="L37" s="468" t="s">
        <v>381</v>
      </c>
      <c r="M37" s="500">
        <f ca="1">(M36+O36)/2</f>
        <v>56.25</v>
      </c>
      <c r="N37" s="469" t="s">
        <v>382</v>
      </c>
      <c r="O37" s="500">
        <f ca="1">(M36-O36)/2</f>
        <v>18.75</v>
      </c>
      <c r="Q37" t="s">
        <v>6</v>
      </c>
      <c r="R37" s="367">
        <f ca="1">MATCH(P53,P40:P52,0)</f>
        <v>11</v>
      </c>
      <c r="T37" s="717">
        <v>0.2</v>
      </c>
      <c r="U37" s="696">
        <v>0.2</v>
      </c>
      <c r="V37" s="718">
        <v>0.2</v>
      </c>
      <c r="W37" s="17"/>
      <c r="X37" s="717">
        <v>0.2</v>
      </c>
      <c r="Y37" s="696">
        <v>0</v>
      </c>
      <c r="Z37" s="718">
        <v>0.2</v>
      </c>
      <c r="AD37" s="496" t="s">
        <v>406</v>
      </c>
      <c r="AE37" s="473"/>
      <c r="AF37" s="473"/>
      <c r="AM37" s="74" t="s">
        <v>380</v>
      </c>
      <c r="AN37" s="468" t="s">
        <v>381</v>
      </c>
      <c r="AO37" s="500">
        <f ca="1">(AO36+AQ36)/2</f>
        <v>37.5</v>
      </c>
      <c r="AP37" s="469" t="s">
        <v>382</v>
      </c>
      <c r="AQ37" s="500">
        <f ca="1">(AO36-AQ36)/2</f>
        <v>0</v>
      </c>
      <c r="AS37" t="s">
        <v>6</v>
      </c>
      <c r="AT37" s="367">
        <f ca="1">MATCH(AR53,AR40:AR52,0)</f>
        <v>6</v>
      </c>
      <c r="AW37" s="73"/>
    </row>
    <row r="38" spans="1:82" ht="16" customHeight="1">
      <c r="A38" s="307" t="s">
        <v>413</v>
      </c>
      <c r="B38" s="499" t="s">
        <v>399</v>
      </c>
      <c r="C38" s="369" t="s">
        <v>360</v>
      </c>
      <c r="D38" s="74">
        <v>2</v>
      </c>
      <c r="E38" s="74">
        <v>3</v>
      </c>
      <c r="F38" s="74">
        <v>4</v>
      </c>
      <c r="G38" s="74">
        <v>5</v>
      </c>
      <c r="H38" s="74">
        <v>6</v>
      </c>
      <c r="I38" s="74">
        <v>7</v>
      </c>
      <c r="J38" s="74">
        <v>8</v>
      </c>
      <c r="K38" s="74">
        <v>9</v>
      </c>
      <c r="L38" s="74">
        <v>10</v>
      </c>
      <c r="M38" s="74">
        <v>11</v>
      </c>
      <c r="N38" s="74">
        <v>12</v>
      </c>
      <c r="O38" s="74">
        <v>13</v>
      </c>
      <c r="Q38" t="s">
        <v>8</v>
      </c>
      <c r="R38" s="367">
        <f ca="1">INDEX(R40:R52,R37)</f>
        <v>6</v>
      </c>
      <c r="T38" s="750">
        <v>0.3</v>
      </c>
      <c r="U38" s="751">
        <v>-0.6</v>
      </c>
      <c r="V38" s="752">
        <v>0.1</v>
      </c>
      <c r="W38" s="17"/>
      <c r="X38" s="711">
        <v>0.1</v>
      </c>
      <c r="Y38" s="712">
        <v>-0.5</v>
      </c>
      <c r="Z38" s="713">
        <v>0.1</v>
      </c>
      <c r="AD38" s="33"/>
      <c r="AE38" s="369" t="s">
        <v>359</v>
      </c>
      <c r="AF38" s="74">
        <v>2</v>
      </c>
      <c r="AG38" s="74">
        <v>3</v>
      </c>
      <c r="AH38" s="74">
        <v>4</v>
      </c>
      <c r="AI38" s="74">
        <v>5</v>
      </c>
      <c r="AJ38" s="74">
        <v>6</v>
      </c>
      <c r="AK38" s="74">
        <v>7</v>
      </c>
      <c r="AL38" s="74">
        <v>8</v>
      </c>
      <c r="AM38" s="74">
        <v>9</v>
      </c>
      <c r="AN38" s="74">
        <v>10</v>
      </c>
      <c r="AO38" s="74">
        <v>11</v>
      </c>
      <c r="AP38" s="74">
        <v>12</v>
      </c>
      <c r="AQ38" s="74">
        <v>13</v>
      </c>
      <c r="AS38" t="s">
        <v>8</v>
      </c>
      <c r="AT38" s="367">
        <f ca="1">INDEX(AT40:AT52,AT37)</f>
        <v>6</v>
      </c>
      <c r="AU38" s="497"/>
      <c r="AV38" s="94"/>
      <c r="AW38" s="73"/>
    </row>
    <row r="39" spans="1:82" ht="16" customHeight="1">
      <c r="A39" s="370" t="s">
        <v>189</v>
      </c>
      <c r="B39" s="371" t="s">
        <v>361</v>
      </c>
      <c r="C39" s="372">
        <f t="shared" ref="C39:O39" si="8">C19</f>
        <v>0</v>
      </c>
      <c r="D39" s="372">
        <f t="shared" si="8"/>
        <v>7.5</v>
      </c>
      <c r="E39" s="372">
        <f t="shared" si="8"/>
        <v>15</v>
      </c>
      <c r="F39" s="372">
        <f t="shared" si="8"/>
        <v>22.5</v>
      </c>
      <c r="G39" s="372">
        <f t="shared" si="8"/>
        <v>30</v>
      </c>
      <c r="H39" s="372">
        <f t="shared" si="8"/>
        <v>37.5</v>
      </c>
      <c r="I39" s="372">
        <f t="shared" si="8"/>
        <v>45</v>
      </c>
      <c r="J39" s="372">
        <f t="shared" si="8"/>
        <v>52.5</v>
      </c>
      <c r="K39" s="372">
        <f t="shared" si="8"/>
        <v>60</v>
      </c>
      <c r="L39" s="372">
        <f t="shared" si="8"/>
        <v>67.5</v>
      </c>
      <c r="M39" s="372">
        <f t="shared" si="8"/>
        <v>75</v>
      </c>
      <c r="N39" s="372">
        <f t="shared" si="8"/>
        <v>82.5</v>
      </c>
      <c r="O39" s="372">
        <f t="shared" si="8"/>
        <v>90</v>
      </c>
      <c r="P39" s="9" t="s">
        <v>10</v>
      </c>
      <c r="Q39" s="9"/>
      <c r="R39" s="373" t="s">
        <v>11</v>
      </c>
      <c r="T39" s="749"/>
      <c r="U39" s="5"/>
      <c r="V39" s="5"/>
      <c r="W39" s="17"/>
      <c r="Z39" s="34"/>
      <c r="AC39" s="414" t="s">
        <v>189</v>
      </c>
      <c r="AD39" s="371" t="s">
        <v>361</v>
      </c>
      <c r="AE39" s="372">
        <f>C39</f>
        <v>0</v>
      </c>
      <c r="AF39" s="372">
        <f t="shared" ref="AF39:AQ39" si="9">D39</f>
        <v>7.5</v>
      </c>
      <c r="AG39" s="372">
        <f t="shared" si="9"/>
        <v>15</v>
      </c>
      <c r="AH39" s="372">
        <f t="shared" si="9"/>
        <v>22.5</v>
      </c>
      <c r="AI39" s="372">
        <f t="shared" si="9"/>
        <v>30</v>
      </c>
      <c r="AJ39" s="372">
        <f t="shared" si="9"/>
        <v>37.5</v>
      </c>
      <c r="AK39" s="372">
        <f t="shared" si="9"/>
        <v>45</v>
      </c>
      <c r="AL39" s="372">
        <f t="shared" si="9"/>
        <v>52.5</v>
      </c>
      <c r="AM39" s="372">
        <f t="shared" si="9"/>
        <v>60</v>
      </c>
      <c r="AN39" s="372">
        <f t="shared" si="9"/>
        <v>67.5</v>
      </c>
      <c r="AO39" s="372">
        <f t="shared" si="9"/>
        <v>75</v>
      </c>
      <c r="AP39" s="372">
        <f t="shared" si="9"/>
        <v>82.5</v>
      </c>
      <c r="AQ39" s="372">
        <f t="shared" si="9"/>
        <v>90</v>
      </c>
      <c r="AR39" s="9" t="s">
        <v>10</v>
      </c>
      <c r="AS39" s="9"/>
      <c r="AT39" s="373" t="s">
        <v>11</v>
      </c>
      <c r="AU39" s="100"/>
      <c r="AV39" s="94"/>
      <c r="AW39" s="73"/>
      <c r="AY39" s="462"/>
      <c r="AZ39" s="462"/>
      <c r="BA39" s="462"/>
    </row>
    <row r="40" spans="1:82">
      <c r="A40" s="222">
        <v>1</v>
      </c>
      <c r="B40" s="374">
        <f t="shared" ref="B40:B52" si="10">B20</f>
        <v>0</v>
      </c>
      <c r="C40" s="481">
        <f ca="1">Sheet2!C38</f>
        <v>15.753718846264187</v>
      </c>
      <c r="D40" s="482"/>
      <c r="E40" s="482"/>
      <c r="F40" s="482"/>
      <c r="G40" s="482"/>
      <c r="H40" s="482"/>
      <c r="I40" s="482"/>
      <c r="J40" s="482"/>
      <c r="K40" s="482"/>
      <c r="L40" s="482"/>
      <c r="M40" s="482"/>
      <c r="N40" s="482"/>
      <c r="O40" s="483"/>
      <c r="P40" s="52">
        <f ca="1">MAX(C40:O40)</f>
        <v>15.753718846264187</v>
      </c>
      <c r="Q40" s="12"/>
      <c r="R40" s="367">
        <f t="shared" ref="R40:R52" ca="1" si="11">MATCH(P40,C40:O40,0)</f>
        <v>1</v>
      </c>
      <c r="T40" s="714"/>
      <c r="U40" s="715" t="s">
        <v>365</v>
      </c>
      <c r="V40" s="716"/>
      <c r="W40" s="17"/>
      <c r="X40" s="714"/>
      <c r="Y40" s="715" t="s">
        <v>427</v>
      </c>
      <c r="Z40" s="716"/>
      <c r="AC40" s="692">
        <v>1</v>
      </c>
      <c r="AD40" s="374">
        <f>B40</f>
        <v>0</v>
      </c>
      <c r="AE40" s="383">
        <f ca="1">Sheet2!AK123</f>
        <v>0.73356468017720089</v>
      </c>
      <c r="AF40" s="397"/>
      <c r="AG40" s="397"/>
      <c r="AH40" s="397"/>
      <c r="AI40" s="397"/>
      <c r="AJ40" s="397"/>
      <c r="AK40" s="397"/>
      <c r="AL40" s="397"/>
      <c r="AM40" s="397"/>
      <c r="AN40" s="397"/>
      <c r="AO40" s="397"/>
      <c r="AP40" s="397"/>
      <c r="AQ40" s="398"/>
      <c r="AR40" s="17">
        <f ca="1">MAX(AE40:AQ40)</f>
        <v>0.73356468017720089</v>
      </c>
      <c r="AS40" s="12"/>
      <c r="AT40" s="367">
        <f t="shared" ref="AT40:AT52" ca="1" si="12">MATCH(AR40,AE40:AQ40,0)</f>
        <v>1</v>
      </c>
      <c r="AU40" s="12"/>
      <c r="AV40" s="12"/>
      <c r="AW40" s="73"/>
      <c r="AY40" s="463"/>
      <c r="AZ40" s="463"/>
      <c r="BA40" s="463"/>
    </row>
    <row r="41" spans="1:82">
      <c r="A41" s="222">
        <v>2</v>
      </c>
      <c r="B41" s="374">
        <f t="shared" si="10"/>
        <v>7.5</v>
      </c>
      <c r="C41" s="484">
        <f ca="1">Sheet2!C39</f>
        <v>16.60643315841601</v>
      </c>
      <c r="D41" s="207">
        <f ca="1">Sheet2!D39</f>
        <v>17.528391298116649</v>
      </c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485"/>
      <c r="P41" s="52">
        <f t="shared" ref="P41:P51" ca="1" si="13">MAX(C41:O41)</f>
        <v>17.528391298116649</v>
      </c>
      <c r="R41" s="367">
        <f t="shared" ca="1" si="11"/>
        <v>2</v>
      </c>
      <c r="S41" s="52"/>
      <c r="T41" s="703">
        <v>1</v>
      </c>
      <c r="U41" s="693">
        <v>0</v>
      </c>
      <c r="V41" s="704">
        <v>0</v>
      </c>
      <c r="W41" s="17"/>
      <c r="X41" s="707">
        <v>1</v>
      </c>
      <c r="Y41" s="694">
        <v>0</v>
      </c>
      <c r="Z41" s="708">
        <v>-0.2</v>
      </c>
      <c r="AC41" s="692">
        <v>2</v>
      </c>
      <c r="AD41" s="374">
        <f t="shared" ref="AD41:AD52" si="14">B41</f>
        <v>7.5</v>
      </c>
      <c r="AE41" s="386">
        <f ca="1">Sheet2!AK124</f>
        <v>0.75332583009979437</v>
      </c>
      <c r="AF41" s="116">
        <f ca="1">Sheet2!AL124</f>
        <v>0.77332613246336002</v>
      </c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399"/>
      <c r="AR41" s="17">
        <f t="shared" ref="AR41:AR51" ca="1" si="15">MAX(AE41:AQ41)</f>
        <v>0.77332613246336002</v>
      </c>
      <c r="AT41" s="367">
        <f t="shared" ca="1" si="12"/>
        <v>2</v>
      </c>
      <c r="AU41" s="12"/>
      <c r="AV41" s="12"/>
      <c r="AW41" s="73"/>
    </row>
    <row r="42" spans="1:82">
      <c r="A42" s="222">
        <v>3</v>
      </c>
      <c r="B42" s="374">
        <f t="shared" si="10"/>
        <v>15</v>
      </c>
      <c r="C42" s="484">
        <f ca="1">Sheet2!C40</f>
        <v>19.669744676438263</v>
      </c>
      <c r="D42" s="207">
        <f ca="1">Sheet2!D40</f>
        <v>20.841490866585417</v>
      </c>
      <c r="E42" s="207">
        <f ca="1">Sheet2!E40</f>
        <v>20.820535052170595</v>
      </c>
      <c r="F42" s="207"/>
      <c r="G42" s="207"/>
      <c r="H42" s="207"/>
      <c r="I42" s="207"/>
      <c r="J42" s="207"/>
      <c r="K42" s="207"/>
      <c r="L42" s="207"/>
      <c r="M42" s="207"/>
      <c r="N42" s="207"/>
      <c r="O42" s="485"/>
      <c r="P42" s="52">
        <f t="shared" ca="1" si="13"/>
        <v>20.841490866585417</v>
      </c>
      <c r="R42" s="367">
        <f t="shared" ca="1" si="11"/>
        <v>2</v>
      </c>
      <c r="S42" s="375"/>
      <c r="T42" s="703">
        <v>-1</v>
      </c>
      <c r="U42" s="693">
        <v>0</v>
      </c>
      <c r="V42" s="704">
        <v>0</v>
      </c>
      <c r="W42" s="17"/>
      <c r="X42" s="707">
        <v>0.9</v>
      </c>
      <c r="Y42" s="694">
        <v>0</v>
      </c>
      <c r="Z42" s="708">
        <v>1</v>
      </c>
      <c r="AC42" s="692">
        <v>3</v>
      </c>
      <c r="AD42" s="374">
        <f t="shared" si="14"/>
        <v>15</v>
      </c>
      <c r="AE42" s="386">
        <f ca="1">Sheet2!AK125</f>
        <v>0.79903322475150818</v>
      </c>
      <c r="AF42" s="116">
        <f ca="1">Sheet2!AL125</f>
        <v>0.81961976429336481</v>
      </c>
      <c r="AG42" s="116">
        <f ca="1">Sheet2!AM125</f>
        <v>0.8677260416731496</v>
      </c>
      <c r="AH42" s="116"/>
      <c r="AI42" s="116"/>
      <c r="AJ42" s="116"/>
      <c r="AK42" s="116"/>
      <c r="AL42" s="116"/>
      <c r="AM42" s="116"/>
      <c r="AN42" s="116"/>
      <c r="AO42" s="116"/>
      <c r="AP42" s="116"/>
      <c r="AQ42" s="399"/>
      <c r="AR42" s="17">
        <f t="shared" ca="1" si="15"/>
        <v>0.8677260416731496</v>
      </c>
      <c r="AT42" s="367">
        <f t="shared" ca="1" si="12"/>
        <v>3</v>
      </c>
      <c r="AW42" s="73"/>
    </row>
    <row r="43" spans="1:82">
      <c r="A43" s="222">
        <v>4</v>
      </c>
      <c r="B43" s="374">
        <f t="shared" si="10"/>
        <v>22.5</v>
      </c>
      <c r="C43" s="484">
        <f ca="1">Sheet2!C41</f>
        <v>25.878265871501107</v>
      </c>
      <c r="D43" s="207">
        <f ca="1">Sheet2!D41</f>
        <v>22.591857956559863</v>
      </c>
      <c r="E43" s="207">
        <f ca="1">Sheet2!E41</f>
        <v>17.434691790697929</v>
      </c>
      <c r="F43" s="207">
        <f ca="1">Sheet2!F41</f>
        <v>15.346797617164768</v>
      </c>
      <c r="G43" s="207"/>
      <c r="H43" s="207"/>
      <c r="I43" s="207"/>
      <c r="J43" s="207"/>
      <c r="K43" s="207"/>
      <c r="L43" s="207"/>
      <c r="M43" s="207"/>
      <c r="N43" s="207"/>
      <c r="O43" s="485"/>
      <c r="P43" s="52">
        <f t="shared" ca="1" si="13"/>
        <v>25.878265871501107</v>
      </c>
      <c r="Q43" s="12"/>
      <c r="R43" s="367">
        <f t="shared" ca="1" si="11"/>
        <v>1</v>
      </c>
      <c r="S43" s="52"/>
      <c r="T43" s="703">
        <v>0</v>
      </c>
      <c r="U43" s="693">
        <v>0</v>
      </c>
      <c r="V43" s="704">
        <v>1</v>
      </c>
      <c r="W43" s="17"/>
      <c r="X43" s="707">
        <v>0.8</v>
      </c>
      <c r="Y43" s="694">
        <v>-0.1</v>
      </c>
      <c r="Z43" s="708">
        <v>0.1</v>
      </c>
      <c r="AC43" s="692">
        <v>4</v>
      </c>
      <c r="AD43" s="374">
        <f t="shared" si="14"/>
        <v>22.5</v>
      </c>
      <c r="AE43" s="386">
        <f ca="1">Sheet2!AK126</f>
        <v>0.83512263560238842</v>
      </c>
      <c r="AF43" s="116">
        <f ca="1">Sheet2!AL126</f>
        <v>0.85628453676722249</v>
      </c>
      <c r="AG43" s="116">
        <f ca="1">Sheet2!AM126</f>
        <v>0.90731392193362848</v>
      </c>
      <c r="AH43" s="116">
        <f ca="1">Sheet2!AN126</f>
        <v>0.95450304381669293</v>
      </c>
      <c r="AI43" s="116"/>
      <c r="AJ43" s="116"/>
      <c r="AK43" s="116"/>
      <c r="AL43" s="116"/>
      <c r="AM43" s="116"/>
      <c r="AN43" s="116"/>
      <c r="AO43" s="116"/>
      <c r="AP43" s="116"/>
      <c r="AQ43" s="399"/>
      <c r="AR43" s="17">
        <f t="shared" ca="1" si="15"/>
        <v>0.95450304381669293</v>
      </c>
      <c r="AS43" s="12"/>
      <c r="AT43" s="367">
        <f t="shared" ca="1" si="12"/>
        <v>4</v>
      </c>
      <c r="AU43" s="9"/>
      <c r="AV43" s="12"/>
      <c r="AW43" s="73"/>
    </row>
    <row r="44" spans="1:82">
      <c r="A44" s="222">
        <v>5</v>
      </c>
      <c r="B44" s="374">
        <f t="shared" si="10"/>
        <v>30</v>
      </c>
      <c r="C44" s="484">
        <f ca="1">Sheet2!C42</f>
        <v>29.633934071900082</v>
      </c>
      <c r="D44" s="207">
        <f ca="1">Sheet2!D42</f>
        <v>26.680228690513179</v>
      </c>
      <c r="E44" s="207">
        <f ca="1">Sheet2!E42</f>
        <v>21.416592288632845</v>
      </c>
      <c r="F44" s="207">
        <f ca="1">Sheet2!F42</f>
        <v>18.522804026220104</v>
      </c>
      <c r="G44" s="207">
        <f ca="1">Sheet2!G42</f>
        <v>20.654435255425948</v>
      </c>
      <c r="H44" s="207"/>
      <c r="I44" s="207"/>
      <c r="J44" s="207"/>
      <c r="K44" s="207"/>
      <c r="L44" s="207"/>
      <c r="M44" s="207"/>
      <c r="N44" s="207"/>
      <c r="O44" s="485"/>
      <c r="P44" s="52">
        <f t="shared" ca="1" si="13"/>
        <v>29.633934071900082</v>
      </c>
      <c r="Q44" s="12"/>
      <c r="R44" s="367">
        <f t="shared" ca="1" si="11"/>
        <v>1</v>
      </c>
      <c r="S44" s="73"/>
      <c r="T44" s="703">
        <v>1</v>
      </c>
      <c r="U44" s="693">
        <v>0</v>
      </c>
      <c r="V44" s="704">
        <v>0.5</v>
      </c>
      <c r="W44" s="17"/>
      <c r="X44" s="707">
        <v>0.2</v>
      </c>
      <c r="Y44" s="694">
        <v>-0.4</v>
      </c>
      <c r="Z44" s="708">
        <v>0</v>
      </c>
      <c r="AC44" s="692">
        <v>5</v>
      </c>
      <c r="AD44" s="374">
        <f t="shared" si="14"/>
        <v>30</v>
      </c>
      <c r="AE44" s="386">
        <f ca="1">Sheet2!AK127</f>
        <v>0.82931268418096304</v>
      </c>
      <c r="AF44" s="116">
        <f ca="1">Sheet2!AL127</f>
        <v>0.85061349633670591</v>
      </c>
      <c r="AG44" s="116">
        <f ca="1">Sheet2!AM127</f>
        <v>0.90460186583995872</v>
      </c>
      <c r="AH44" s="116">
        <f ca="1">Sheet2!AN127</f>
        <v>0.96330072694669133</v>
      </c>
      <c r="AI44" s="116">
        <f ca="1">Sheet2!AO127</f>
        <v>0.99371995766272492</v>
      </c>
      <c r="AJ44" s="116"/>
      <c r="AK44" s="116"/>
      <c r="AL44" s="116"/>
      <c r="AM44" s="116"/>
      <c r="AN44" s="116"/>
      <c r="AO44" s="116"/>
      <c r="AP44" s="116"/>
      <c r="AQ44" s="399"/>
      <c r="AR44" s="17">
        <f t="shared" ca="1" si="15"/>
        <v>0.99371995766272492</v>
      </c>
      <c r="AS44" s="12"/>
      <c r="AT44" s="367">
        <f t="shared" ca="1" si="12"/>
        <v>5</v>
      </c>
      <c r="AW44" s="73"/>
    </row>
    <row r="45" spans="1:82">
      <c r="A45" s="222">
        <v>6</v>
      </c>
      <c r="B45" s="374">
        <f t="shared" si="10"/>
        <v>37.5</v>
      </c>
      <c r="C45" s="484">
        <f ca="1">Sheet2!C43</f>
        <v>44.346010018459211</v>
      </c>
      <c r="D45" s="207">
        <f ca="1">Sheet2!D43</f>
        <v>45.885236274741068</v>
      </c>
      <c r="E45" s="207">
        <f ca="1">Sheet2!E43</f>
        <v>39.05322016353707</v>
      </c>
      <c r="F45" s="207">
        <f ca="1">Sheet2!F43</f>
        <v>32.998110348016013</v>
      </c>
      <c r="G45" s="207">
        <f ca="1">Sheet2!G43</f>
        <v>34.0073115067255</v>
      </c>
      <c r="H45" s="207">
        <f ca="1">Sheet2!H43</f>
        <v>50.794687716089236</v>
      </c>
      <c r="I45" s="207"/>
      <c r="J45" s="207"/>
      <c r="K45" s="207"/>
      <c r="L45" s="207"/>
      <c r="M45" s="207"/>
      <c r="N45" s="207"/>
      <c r="O45" s="485"/>
      <c r="P45" s="52">
        <f t="shared" ca="1" si="13"/>
        <v>50.794687716089236</v>
      </c>
      <c r="R45" s="367">
        <f t="shared" ca="1" si="11"/>
        <v>6</v>
      </c>
      <c r="S45" s="52"/>
      <c r="T45" s="703">
        <v>-1</v>
      </c>
      <c r="U45" s="693">
        <v>0</v>
      </c>
      <c r="V45" s="704">
        <v>0.5</v>
      </c>
      <c r="W45" s="17"/>
      <c r="X45" s="707">
        <v>-0.5</v>
      </c>
      <c r="Y45" s="694">
        <v>0</v>
      </c>
      <c r="Z45" s="708">
        <v>0</v>
      </c>
      <c r="AC45" s="692">
        <v>6</v>
      </c>
      <c r="AD45" s="374">
        <f t="shared" si="14"/>
        <v>37.5</v>
      </c>
      <c r="AE45" s="386">
        <f ca="1">Sheet2!AK128</f>
        <v>0.7793102794272444</v>
      </c>
      <c r="AF45" s="116">
        <f ca="1">Sheet2!AL128</f>
        <v>0.80012851903135351</v>
      </c>
      <c r="AG45" s="116">
        <f ca="1">Sheet2!AM128</f>
        <v>0.85556258001279195</v>
      </c>
      <c r="AH45" s="116">
        <f ca="1">Sheet2!AN128</f>
        <v>0.92488640114436349</v>
      </c>
      <c r="AI45" s="116">
        <f ca="1">Sheet2!AO128</f>
        <v>0.97995081805186302</v>
      </c>
      <c r="AJ45" s="116">
        <f ca="1">Sheet2!AP128</f>
        <v>1</v>
      </c>
      <c r="AK45" s="116"/>
      <c r="AL45" s="116"/>
      <c r="AM45" s="116"/>
      <c r="AN45" s="116"/>
      <c r="AO45" s="116"/>
      <c r="AP45" s="116"/>
      <c r="AQ45" s="399"/>
      <c r="AR45" s="17">
        <f t="shared" ca="1" si="15"/>
        <v>1</v>
      </c>
      <c r="AT45" s="367">
        <f t="shared" ca="1" si="12"/>
        <v>6</v>
      </c>
      <c r="AU45" s="12"/>
      <c r="AV45" s="12"/>
      <c r="AW45" s="73"/>
    </row>
    <row r="46" spans="1:82">
      <c r="A46" s="222">
        <v>7</v>
      </c>
      <c r="B46" s="374">
        <f t="shared" si="10"/>
        <v>45</v>
      </c>
      <c r="C46" s="484">
        <f ca="1">Sheet2!C44</f>
        <v>55.780797360203877</v>
      </c>
      <c r="D46" s="207">
        <f ca="1">Sheet2!D44</f>
        <v>56.786972563638592</v>
      </c>
      <c r="E46" s="207">
        <f ca="1">Sheet2!E44</f>
        <v>60.157807464451665</v>
      </c>
      <c r="F46" s="207">
        <f ca="1">Sheet2!F44</f>
        <v>66.544250876884959</v>
      </c>
      <c r="G46" s="207">
        <f ca="1">Sheet2!G44</f>
        <v>75.163662926768097</v>
      </c>
      <c r="H46" s="207">
        <f ca="1">Sheet2!H44</f>
        <v>82.010767430421495</v>
      </c>
      <c r="I46" s="207">
        <f ca="1">Sheet2!I44</f>
        <v>87.218262026105975</v>
      </c>
      <c r="J46" s="207"/>
      <c r="K46" s="207"/>
      <c r="L46" s="207"/>
      <c r="M46" s="207"/>
      <c r="N46" s="207"/>
      <c r="O46" s="485"/>
      <c r="P46" s="52">
        <f t="shared" ca="1" si="13"/>
        <v>87.218262026105975</v>
      </c>
      <c r="Q46" s="12"/>
      <c r="R46" s="367">
        <f t="shared" ca="1" si="11"/>
        <v>7</v>
      </c>
      <c r="S46" s="52"/>
      <c r="T46" s="703">
        <v>0</v>
      </c>
      <c r="U46" s="693">
        <v>-0.3</v>
      </c>
      <c r="V46" s="704">
        <v>0.5</v>
      </c>
      <c r="W46" s="17"/>
      <c r="X46" s="709">
        <v>0.2</v>
      </c>
      <c r="Y46" s="695">
        <v>0.2</v>
      </c>
      <c r="Z46" s="710">
        <v>0.2</v>
      </c>
      <c r="AC46" s="692">
        <v>7</v>
      </c>
      <c r="AD46" s="374">
        <f t="shared" si="14"/>
        <v>45</v>
      </c>
      <c r="AE46" s="386">
        <f ca="1">Sheet2!AK129</f>
        <v>0.70248882360246578</v>
      </c>
      <c r="AF46" s="116">
        <f ca="1">Sheet2!AL129</f>
        <v>0.72232223811614127</v>
      </c>
      <c r="AG46" s="116">
        <f ca="1">Sheet2!AM129</f>
        <v>0.77716694609993087</v>
      </c>
      <c r="AH46" s="116">
        <f ca="1">Sheet2!AN129</f>
        <v>0.85275035013504297</v>
      </c>
      <c r="AI46" s="116">
        <f ca="1">Sheet2!AO129</f>
        <v>0.92741090068380838</v>
      </c>
      <c r="AJ46" s="116">
        <f ca="1">Sheet2!AP129</f>
        <v>0.98024604036973628</v>
      </c>
      <c r="AK46" s="116">
        <f ca="1">Sheet2!AQ129</f>
        <v>0.99899566082428715</v>
      </c>
      <c r="AL46" s="116"/>
      <c r="AM46" s="116"/>
      <c r="AN46" s="116"/>
      <c r="AO46" s="116"/>
      <c r="AP46" s="116"/>
      <c r="AQ46" s="399"/>
      <c r="AR46" s="17">
        <f t="shared" ca="1" si="15"/>
        <v>0.99899566082428715</v>
      </c>
      <c r="AS46" s="12"/>
      <c r="AT46" s="367">
        <f t="shared" ca="1" si="12"/>
        <v>7</v>
      </c>
      <c r="AW46" s="73"/>
    </row>
    <row r="47" spans="1:82">
      <c r="A47" s="222">
        <v>8</v>
      </c>
      <c r="B47" s="374">
        <f t="shared" si="10"/>
        <v>52.5</v>
      </c>
      <c r="C47" s="484">
        <f ca="1">Sheet2!C45</f>
        <v>71.020051381646567</v>
      </c>
      <c r="D47" s="207">
        <f ca="1">Sheet2!D45</f>
        <v>71.702394315393718</v>
      </c>
      <c r="E47" s="207">
        <f ca="1">Sheet2!E45</f>
        <v>73.962830831122034</v>
      </c>
      <c r="F47" s="207">
        <f ca="1">Sheet2!F45</f>
        <v>78.202088545241267</v>
      </c>
      <c r="G47" s="207">
        <f ca="1">Sheet2!G45</f>
        <v>84.306393089004644</v>
      </c>
      <c r="H47" s="207">
        <f ca="1">Sheet2!H45</f>
        <v>91.409048316094882</v>
      </c>
      <c r="I47" s="207">
        <f ca="1">Sheet2!I45</f>
        <v>101.38753728297964</v>
      </c>
      <c r="J47" s="207">
        <f ca="1">Sheet2!J45</f>
        <v>73.943448205963804</v>
      </c>
      <c r="K47" s="207"/>
      <c r="L47" s="207"/>
      <c r="M47" s="207"/>
      <c r="N47" s="207"/>
      <c r="O47" s="485"/>
      <c r="P47" s="52">
        <f t="shared" ca="1" si="13"/>
        <v>101.38753728297964</v>
      </c>
      <c r="R47" s="367">
        <f t="shared" ca="1" si="11"/>
        <v>7</v>
      </c>
      <c r="T47" s="503">
        <v>0</v>
      </c>
      <c r="U47" s="705">
        <v>0.7</v>
      </c>
      <c r="V47" s="706">
        <v>0.5</v>
      </c>
      <c r="W47" s="17"/>
      <c r="X47" s="711">
        <v>0.3</v>
      </c>
      <c r="Y47" s="712">
        <v>-0.6</v>
      </c>
      <c r="Z47" s="713">
        <v>0.1</v>
      </c>
      <c r="AC47" s="692">
        <v>8</v>
      </c>
      <c r="AD47" s="374">
        <f t="shared" si="14"/>
        <v>52.5</v>
      </c>
      <c r="AE47" s="386">
        <f ca="1">Sheet2!AK130</f>
        <v>0.61510927853484043</v>
      </c>
      <c r="AF47" s="116">
        <f ca="1">Sheet2!AL130</f>
        <v>0.63362693835736139</v>
      </c>
      <c r="AG47" s="116">
        <f ca="1">Sheet2!AM130</f>
        <v>0.68616518755462785</v>
      </c>
      <c r="AH47" s="116">
        <f ca="1">Sheet2!AN130</f>
        <v>0.76322391390094657</v>
      </c>
      <c r="AI47" s="116">
        <f ca="1">Sheet2!AO130</f>
        <v>0.84924442929627431</v>
      </c>
      <c r="AJ47" s="116">
        <f ca="1">Sheet2!AP130</f>
        <v>0.92651023380900799</v>
      </c>
      <c r="AK47" s="116">
        <f ca="1">Sheet2!AQ130</f>
        <v>0.98024498834262164</v>
      </c>
      <c r="AL47" s="116">
        <f ca="1">Sheet2!AR130</f>
        <v>0.99999956480251306</v>
      </c>
      <c r="AM47" s="116"/>
      <c r="AN47" s="116"/>
      <c r="AO47" s="116"/>
      <c r="AP47" s="116"/>
      <c r="AQ47" s="399"/>
      <c r="AR47" s="17">
        <f t="shared" ca="1" si="15"/>
        <v>0.99999956480251306</v>
      </c>
      <c r="AT47" s="367">
        <f t="shared" ca="1" si="12"/>
        <v>8</v>
      </c>
      <c r="AW47" s="73"/>
    </row>
    <row r="48" spans="1:82">
      <c r="A48" s="222">
        <v>9</v>
      </c>
      <c r="B48" s="374">
        <f t="shared" si="10"/>
        <v>60</v>
      </c>
      <c r="C48" s="484">
        <f ca="1">Sheet2!C46</f>
        <v>90.060228816778221</v>
      </c>
      <c r="D48" s="207">
        <f ca="1">Sheet2!D46</f>
        <v>90.644308850114271</v>
      </c>
      <c r="E48" s="207">
        <f ca="1">Sheet2!E46</f>
        <v>92.612125510898622</v>
      </c>
      <c r="F48" s="207">
        <f ca="1">Sheet2!F46</f>
        <v>96.487977566743226</v>
      </c>
      <c r="G48" s="207">
        <f ca="1">Sheet2!G46</f>
        <v>102.86552850736885</v>
      </c>
      <c r="H48" s="207">
        <f ca="1">Sheet2!H46</f>
        <v>112.85583918197744</v>
      </c>
      <c r="I48" s="207">
        <f ca="1">Sheet2!I46</f>
        <v>101.17840105023005</v>
      </c>
      <c r="J48" s="207">
        <f ca="1">Sheet2!J46</f>
        <v>71.65346898721539</v>
      </c>
      <c r="K48" s="207">
        <f ca="1">Sheet2!K46</f>
        <v>64.871491588212635</v>
      </c>
      <c r="L48" s="207"/>
      <c r="M48" s="207"/>
      <c r="N48" s="207"/>
      <c r="O48" s="485"/>
      <c r="P48" s="52">
        <f t="shared" ca="1" si="13"/>
        <v>112.85583918197744</v>
      </c>
      <c r="Q48" s="12"/>
      <c r="R48" s="367">
        <f t="shared" ca="1" si="11"/>
        <v>6</v>
      </c>
      <c r="T48" s="33"/>
      <c r="W48" s="17"/>
      <c r="X48" s="17"/>
      <c r="Z48" s="34"/>
      <c r="AC48" s="692">
        <v>9</v>
      </c>
      <c r="AD48" s="374">
        <f t="shared" si="14"/>
        <v>60</v>
      </c>
      <c r="AE48" s="386">
        <f ca="1">Sheet2!AK131</f>
        <v>0.52829141279265635</v>
      </c>
      <c r="AF48" s="116">
        <f ca="1">Sheet2!AL131</f>
        <v>0.54530457257648213</v>
      </c>
      <c r="AG48" s="116">
        <f ca="1">Sheet2!AM131</f>
        <v>0.59435996404895253</v>
      </c>
      <c r="AH48" s="116">
        <f ca="1">Sheet2!AN131</f>
        <v>0.66909604446007986</v>
      </c>
      <c r="AI48" s="116">
        <f ca="1">Sheet2!AO131</f>
        <v>0.75860617062887292</v>
      </c>
      <c r="AJ48" s="116">
        <f ca="1">Sheet2!AP131</f>
        <v>0.84924257229591382</v>
      </c>
      <c r="AK48" s="116">
        <f ca="1">Sheet2!AQ131</f>
        <v>0.92741007261531339</v>
      </c>
      <c r="AL48" s="116">
        <f ca="1">Sheet2!AR131</f>
        <v>0.97995480081294806</v>
      </c>
      <c r="AM48" s="116">
        <f ca="1">Sheet2!AS131</f>
        <v>0.99373559723310234</v>
      </c>
      <c r="AN48" s="116"/>
      <c r="AO48" s="116"/>
      <c r="AP48" s="116"/>
      <c r="AQ48" s="399"/>
      <c r="AR48" s="17">
        <f t="shared" ca="1" si="15"/>
        <v>0.99373559723310234</v>
      </c>
      <c r="AS48" s="12"/>
      <c r="AT48" s="367">
        <f t="shared" ca="1" si="12"/>
        <v>9</v>
      </c>
      <c r="AU48" s="9"/>
      <c r="AW48" s="73"/>
    </row>
    <row r="49" spans="1:53">
      <c r="A49" s="222">
        <v>10</v>
      </c>
      <c r="B49" s="374">
        <f t="shared" si="10"/>
        <v>67.5</v>
      </c>
      <c r="C49" s="484">
        <f ca="1">Sheet2!C47</f>
        <v>101.68602073643085</v>
      </c>
      <c r="D49" s="207">
        <f ca="1">Sheet2!D47</f>
        <v>109.67124532608891</v>
      </c>
      <c r="E49" s="207">
        <f ca="1">Sheet2!E47</f>
        <v>113.91273872901245</v>
      </c>
      <c r="F49" s="207">
        <f ca="1">Sheet2!F47</f>
        <v>118.52028075569078</v>
      </c>
      <c r="G49" s="207">
        <f ca="1">Sheet2!G47</f>
        <v>126.93958988920315</v>
      </c>
      <c r="H49" s="207">
        <f ca="1">Sheet2!H47</f>
        <v>142.48372573491028</v>
      </c>
      <c r="I49" s="207">
        <f ca="1">Sheet2!I47</f>
        <v>114.20052067556406</v>
      </c>
      <c r="J49" s="207">
        <f ca="1">Sheet2!J47</f>
        <v>81.709021782398068</v>
      </c>
      <c r="K49" s="207">
        <f ca="1">Sheet2!K47</f>
        <v>53.818922833651527</v>
      </c>
      <c r="L49" s="207">
        <f ca="1">Sheet2!L47</f>
        <v>42.331637639293348</v>
      </c>
      <c r="M49" s="207"/>
      <c r="N49" s="207"/>
      <c r="O49" s="485"/>
      <c r="P49" s="52">
        <f t="shared" ca="1" si="13"/>
        <v>142.48372573491028</v>
      </c>
      <c r="R49" s="367">
        <f t="shared" ca="1" si="11"/>
        <v>6</v>
      </c>
      <c r="S49" s="375"/>
      <c r="T49" s="700"/>
      <c r="U49" s="701" t="s">
        <v>387</v>
      </c>
      <c r="V49" s="702"/>
      <c r="W49" s="17"/>
      <c r="X49" s="700"/>
      <c r="Y49" s="701" t="s">
        <v>428</v>
      </c>
      <c r="Z49" s="702"/>
      <c r="AC49" s="692">
        <v>10</v>
      </c>
      <c r="AD49" s="374">
        <f t="shared" si="14"/>
        <v>67.5</v>
      </c>
      <c r="AE49" s="386">
        <f ca="1">Sheet2!AK132</f>
        <v>0.45085137420963411</v>
      </c>
      <c r="AF49" s="116">
        <f ca="1">Sheet2!AL132</f>
        <v>0.46635854763176987</v>
      </c>
      <c r="AG49" s="116">
        <f ca="1">Sheet2!AM132</f>
        <v>0.51148264591038717</v>
      </c>
      <c r="AH49" s="116">
        <f ca="1">Sheet2!AN132</f>
        <v>0.5817040537478162</v>
      </c>
      <c r="AI49" s="116">
        <f ca="1">Sheet2!AO132</f>
        <v>0.6690886763270899</v>
      </c>
      <c r="AJ49" s="116">
        <f ca="1">Sheet2!AP132</f>
        <v>0.76321573517910635</v>
      </c>
      <c r="AK49" s="116">
        <f ca="1">Sheet2!AQ132</f>
        <v>0.85274663487057234</v>
      </c>
      <c r="AL49" s="116">
        <f ca="1">Sheet2!AR132</f>
        <v>0.924893955172714</v>
      </c>
      <c r="AM49" s="116">
        <f ca="1">Sheet2!AS132</f>
        <v>0.96333020092939103</v>
      </c>
      <c r="AN49" s="116">
        <f ca="1">Sheet2!AT132</f>
        <v>0.95455987844517964</v>
      </c>
      <c r="AO49" s="116"/>
      <c r="AP49" s="116"/>
      <c r="AQ49" s="399"/>
      <c r="AR49" s="17">
        <f t="shared" ca="1" si="15"/>
        <v>0.96333020092939103</v>
      </c>
      <c r="AT49" s="367">
        <f t="shared" ca="1" si="12"/>
        <v>9</v>
      </c>
      <c r="AU49" s="100"/>
      <c r="AW49" s="73"/>
    </row>
    <row r="50" spans="1:53">
      <c r="A50" s="222">
        <v>11</v>
      </c>
      <c r="B50" s="374">
        <f t="shared" si="10"/>
        <v>75</v>
      </c>
      <c r="C50" s="484">
        <f ca="1">Sheet2!C48</f>
        <v>71.271794700356509</v>
      </c>
      <c r="D50" s="207">
        <f ca="1">Sheet2!D48</f>
        <v>79.560451846770874</v>
      </c>
      <c r="E50" s="207">
        <f ca="1">Sheet2!E48</f>
        <v>101.91243631856941</v>
      </c>
      <c r="F50" s="207">
        <f ca="1">Sheet2!F48</f>
        <v>131.60824821530548</v>
      </c>
      <c r="G50" s="207">
        <f ca="1">Sheet2!G48</f>
        <v>151.33940849379678</v>
      </c>
      <c r="H50" s="207">
        <f ca="1">Sheet2!H48</f>
        <v>171.1961312896762</v>
      </c>
      <c r="I50" s="207">
        <f ca="1">Sheet2!I48</f>
        <v>119.56690532104018</v>
      </c>
      <c r="J50" s="207">
        <f ca="1">Sheet2!J48</f>
        <v>75.190689072292386</v>
      </c>
      <c r="K50" s="207">
        <f ca="1">Sheet2!K48</f>
        <v>49.95851952119088</v>
      </c>
      <c r="L50" s="207">
        <f ca="1">Sheet2!L48</f>
        <v>38.323885936370296</v>
      </c>
      <c r="M50" s="207">
        <f ca="1">Sheet2!M48</f>
        <v>33.661793333456608</v>
      </c>
      <c r="N50" s="207"/>
      <c r="O50" s="485"/>
      <c r="P50" s="52">
        <f t="shared" ca="1" si="13"/>
        <v>171.1961312896762</v>
      </c>
      <c r="R50" s="367">
        <f t="shared" ca="1" si="11"/>
        <v>6</v>
      </c>
      <c r="S50" s="52"/>
      <c r="T50" s="703">
        <v>1</v>
      </c>
      <c r="U50" s="693">
        <v>0</v>
      </c>
      <c r="V50" s="704">
        <v>0</v>
      </c>
      <c r="W50" s="17"/>
      <c r="X50" s="707">
        <v>1</v>
      </c>
      <c r="Y50" s="694">
        <v>1</v>
      </c>
      <c r="Z50" s="708">
        <v>0.2</v>
      </c>
      <c r="AC50" s="692">
        <v>11</v>
      </c>
      <c r="AD50" s="374">
        <f t="shared" si="14"/>
        <v>75</v>
      </c>
      <c r="AE50" s="386">
        <f ca="1">Sheet2!AK133</f>
        <v>0.39023968526244057</v>
      </c>
      <c r="AF50" s="116">
        <f ca="1">Sheet2!AL133</f>
        <v>0.40447169801738997</v>
      </c>
      <c r="AG50" s="116">
        <f ca="1">Sheet2!AM133</f>
        <v>0.44606921813539141</v>
      </c>
      <c r="AH50" s="116">
        <f ca="1">Sheet2!AN133</f>
        <v>0.51146789106607526</v>
      </c>
      <c r="AI50" s="116">
        <f ca="1">Sheet2!AO133</f>
        <v>0.59433740543113889</v>
      </c>
      <c r="AJ50" s="116">
        <f ca="1">Sheet2!AP133</f>
        <v>0.6861420685902998</v>
      </c>
      <c r="AK50" s="116">
        <f ca="1">Sheet2!AQ133</f>
        <v>0.77715049781507273</v>
      </c>
      <c r="AL50" s="116">
        <f ca="1">Sheet2!AR133</f>
        <v>0.85556246559219828</v>
      </c>
      <c r="AM50" s="116">
        <f ca="1">Sheet2!AS133</f>
        <v>0.90463218775863963</v>
      </c>
      <c r="AN50" s="116">
        <f ca="1">Sheet2!AT133</f>
        <v>0.90738274128566998</v>
      </c>
      <c r="AO50" s="116">
        <f ca="1">Sheet2!AU133</f>
        <v>0.86781602227864063</v>
      </c>
      <c r="AP50" s="116"/>
      <c r="AQ50" s="399"/>
      <c r="AR50" s="17">
        <f t="shared" ca="1" si="15"/>
        <v>0.90738274128566998</v>
      </c>
      <c r="AT50" s="367">
        <f t="shared" ca="1" si="12"/>
        <v>10</v>
      </c>
      <c r="AU50" s="1"/>
      <c r="AW50" s="9"/>
    </row>
    <row r="51" spans="1:53" ht="16" customHeight="1">
      <c r="A51" s="222">
        <v>12</v>
      </c>
      <c r="B51" s="374">
        <f t="shared" si="10"/>
        <v>82.5</v>
      </c>
      <c r="C51" s="484">
        <f ca="1">Sheet2!C49</f>
        <v>48.383991538106393</v>
      </c>
      <c r="D51" s="207">
        <f ca="1">Sheet2!D49</f>
        <v>56.766970482501669</v>
      </c>
      <c r="E51" s="207">
        <f ca="1">Sheet2!E49</f>
        <v>79.445570239578103</v>
      </c>
      <c r="F51" s="207">
        <f ca="1">Sheet2!F49</f>
        <v>109.66856309654993</v>
      </c>
      <c r="G51" s="207">
        <f ca="1">Sheet2!G49</f>
        <v>138.41255319988494</v>
      </c>
      <c r="H51" s="207">
        <f ca="1">Sheet2!H49</f>
        <v>156.38376693653433</v>
      </c>
      <c r="I51" s="207">
        <f ca="1">Sheet2!I49</f>
        <v>113.09183614239109</v>
      </c>
      <c r="J51" s="207">
        <f ca="1">Sheet2!J49</f>
        <v>72.990837877892531</v>
      </c>
      <c r="K51" s="207">
        <f ca="1">Sheet2!K49</f>
        <v>48.991404989934345</v>
      </c>
      <c r="L51" s="207">
        <f ca="1">Sheet2!L49</f>
        <v>37.164627532513471</v>
      </c>
      <c r="M51" s="207">
        <f ca="1">Sheet2!M49</f>
        <v>32.001118163266348</v>
      </c>
      <c r="N51" s="207">
        <f ca="1">Sheet2!N49</f>
        <v>29.874073619767238</v>
      </c>
      <c r="O51" s="485"/>
      <c r="P51" s="52">
        <f t="shared" ca="1" si="13"/>
        <v>156.38376693653433</v>
      </c>
      <c r="R51" s="367">
        <f t="shared" ca="1" si="11"/>
        <v>6</v>
      </c>
      <c r="S51" s="52"/>
      <c r="T51" s="703">
        <v>-1</v>
      </c>
      <c r="U51" s="693">
        <v>0</v>
      </c>
      <c r="V51" s="704">
        <v>0</v>
      </c>
      <c r="W51" s="17"/>
      <c r="X51" s="707">
        <v>0.9</v>
      </c>
      <c r="Y51" s="694">
        <v>0.9</v>
      </c>
      <c r="Z51" s="708">
        <v>0.1</v>
      </c>
      <c r="AC51" s="692">
        <v>12</v>
      </c>
      <c r="AD51" s="374">
        <f t="shared" si="14"/>
        <v>82.5</v>
      </c>
      <c r="AE51" s="386">
        <f ca="1">Sheet2!AK134</f>
        <v>0.35186433702335829</v>
      </c>
      <c r="AF51" s="116">
        <f ca="1">Sheet2!AL134</f>
        <v>0.36525267238739156</v>
      </c>
      <c r="AG51" s="116">
        <f ca="1">Sheet2!AM134</f>
        <v>0.40445139208831621</v>
      </c>
      <c r="AH51" s="116">
        <f ca="1">Sheet2!AN134</f>
        <v>0.46632253116731764</v>
      </c>
      <c r="AI51" s="116">
        <f ca="1">Sheet2!AO134</f>
        <v>0.54525921002220612</v>
      </c>
      <c r="AJ51" s="116">
        <f ca="1">Sheet2!AP134</f>
        <v>0.63357959811308073</v>
      </c>
      <c r="AK51" s="116">
        <f ca="1">Sheet2!AQ134</f>
        <v>0.72228108933417767</v>
      </c>
      <c r="AL51" s="116">
        <f ca="1">Sheet2!AR134</f>
        <v>0.80010473653584246</v>
      </c>
      <c r="AM51" s="116">
        <f ca="1">Sheet2!AS134</f>
        <v>0.85062295838721047</v>
      </c>
      <c r="AN51" s="116">
        <f ca="1">Sheet2!AT134</f>
        <v>0.85633670726478528</v>
      </c>
      <c r="AO51" s="116">
        <f ca="1">Sheet2!AU134</f>
        <v>0.81969696738073572</v>
      </c>
      <c r="AP51" s="116">
        <f ca="1">Sheet2!AV134</f>
        <v>0.77339278247752452</v>
      </c>
      <c r="AQ51" s="399"/>
      <c r="AR51" s="17">
        <f t="shared" ca="1" si="15"/>
        <v>0.85633670726478528</v>
      </c>
      <c r="AT51" s="367">
        <f t="shared" ca="1" si="12"/>
        <v>10</v>
      </c>
      <c r="AU51" s="9"/>
      <c r="AW51" s="9"/>
    </row>
    <row r="52" spans="1:53" ht="16" customHeight="1">
      <c r="A52" s="403">
        <v>13</v>
      </c>
      <c r="B52" s="374">
        <f t="shared" si="10"/>
        <v>90</v>
      </c>
      <c r="C52" s="486">
        <f ca="1">Sheet2!C50</f>
        <v>39.951591246274738</v>
      </c>
      <c r="D52" s="487">
        <f ca="1">Sheet2!D50</f>
        <v>48.358253865039082</v>
      </c>
      <c r="E52" s="487">
        <f ca="1">Sheet2!E50</f>
        <v>71.123566222333181</v>
      </c>
      <c r="F52" s="487">
        <f ca="1">Sheet2!F50</f>
        <v>101.4995321710026</v>
      </c>
      <c r="G52" s="487">
        <f ca="1">Sheet2!G50</f>
        <v>130.3800216807908</v>
      </c>
      <c r="H52" s="487">
        <f ca="1">Sheet2!H50</f>
        <v>148.41021413336128</v>
      </c>
      <c r="I52" s="487">
        <f ca="1">Sheet2!I50</f>
        <v>111.22213755696647</v>
      </c>
      <c r="J52" s="487">
        <f ca="1">Sheet2!J50</f>
        <v>72.45283178440468</v>
      </c>
      <c r="K52" s="487">
        <f ca="1">Sheet2!K50</f>
        <v>48.834326850850339</v>
      </c>
      <c r="L52" s="487">
        <f ca="1">Sheet2!L50</f>
        <v>36.937703210639235</v>
      </c>
      <c r="M52" s="487">
        <f ca="1">Sheet2!M50</f>
        <v>31.582516348686898</v>
      </c>
      <c r="N52" s="487">
        <f ca="1">Sheet2!N50</f>
        <v>29.218959807993272</v>
      </c>
      <c r="O52" s="488">
        <f ca="1">Sheet2!O50</f>
        <v>28.399405000321011</v>
      </c>
      <c r="P52" s="52">
        <f ca="1">MAX(C52:O52)</f>
        <v>148.41021413336128</v>
      </c>
      <c r="R52" s="367">
        <f t="shared" ca="1" si="11"/>
        <v>6</v>
      </c>
      <c r="S52" s="52"/>
      <c r="T52" s="703">
        <v>0</v>
      </c>
      <c r="U52" s="693">
        <v>0</v>
      </c>
      <c r="V52" s="704">
        <v>1</v>
      </c>
      <c r="W52" s="17"/>
      <c r="X52" s="707">
        <v>0.8</v>
      </c>
      <c r="Y52" s="694">
        <v>0</v>
      </c>
      <c r="Z52" s="708">
        <v>0.2</v>
      </c>
      <c r="AC52" s="692">
        <v>13</v>
      </c>
      <c r="AD52" s="374">
        <f t="shared" si="14"/>
        <v>90</v>
      </c>
      <c r="AE52" s="390">
        <f ca="1">Sheet2!AK135</f>
        <v>0.33874676255134401</v>
      </c>
      <c r="AF52" s="391">
        <f ca="1">Sheet2!AL135</f>
        <v>0.3518413206775301</v>
      </c>
      <c r="AG52" s="391">
        <f ca="1">Sheet2!AM135</f>
        <v>0.39019533798709954</v>
      </c>
      <c r="AH52" s="391">
        <f ca="1">Sheet2!AN135</f>
        <v>0.45078940844523907</v>
      </c>
      <c r="AI52" s="391">
        <f ca="1">Sheet2!AO135</f>
        <v>0.52821762304716458</v>
      </c>
      <c r="AJ52" s="391">
        <f ca="1">Sheet2!AP135</f>
        <v>0.61503090626597168</v>
      </c>
      <c r="AK52" s="391">
        <f ca="1">Sheet2!AQ135</f>
        <v>0.70241432593886044</v>
      </c>
      <c r="AL52" s="391">
        <f ca="1">Sheet2!AR135</f>
        <v>0.77925139633493834</v>
      </c>
      <c r="AM52" s="391">
        <f ca="1">Sheet2!AS135</f>
        <v>0.82928610401916991</v>
      </c>
      <c r="AN52" s="391">
        <f ca="1">Sheet2!AT135</f>
        <v>0.8351388759283096</v>
      </c>
      <c r="AO52" s="391">
        <f ca="1">Sheet2!AU135</f>
        <v>0.79907549334771499</v>
      </c>
      <c r="AP52" s="391">
        <f ca="1">Sheet2!AV135</f>
        <v>0.75335876813987435</v>
      </c>
      <c r="AQ52" s="392">
        <f ca="1">Sheet2!AW135</f>
        <v>0.73356471284416913</v>
      </c>
      <c r="AR52" s="17">
        <f ca="1">MAX(AE52:AQ52)</f>
        <v>0.8351388759283096</v>
      </c>
      <c r="AT52" s="367">
        <f t="shared" ca="1" si="12"/>
        <v>10</v>
      </c>
      <c r="AU52" s="12"/>
      <c r="AW52" s="9"/>
    </row>
    <row r="53" spans="1:53" ht="16" customHeight="1">
      <c r="B53" s="384" t="s">
        <v>10</v>
      </c>
      <c r="C53" s="52">
        <f t="shared" ref="C53" ca="1" si="16">MAX(C40:C52)</f>
        <v>101.68602073643085</v>
      </c>
      <c r="D53" s="52">
        <f t="shared" ref="D53:P53" ca="1" si="17">MAX(D40:D52)</f>
        <v>109.67124532608891</v>
      </c>
      <c r="E53" s="52">
        <f t="shared" ca="1" si="17"/>
        <v>113.91273872901245</v>
      </c>
      <c r="F53" s="52">
        <f t="shared" ca="1" si="17"/>
        <v>131.60824821530548</v>
      </c>
      <c r="G53" s="52">
        <f t="shared" ca="1" si="17"/>
        <v>151.33940849379678</v>
      </c>
      <c r="H53" s="52">
        <f t="shared" ca="1" si="17"/>
        <v>171.1961312896762</v>
      </c>
      <c r="I53" s="52">
        <f t="shared" ca="1" si="17"/>
        <v>119.56690532104018</v>
      </c>
      <c r="J53" s="52">
        <f t="shared" ca="1" si="17"/>
        <v>81.709021782398068</v>
      </c>
      <c r="K53" s="52">
        <f t="shared" ca="1" si="17"/>
        <v>64.871491588212635</v>
      </c>
      <c r="L53" s="52">
        <f t="shared" ca="1" si="17"/>
        <v>42.331637639293348</v>
      </c>
      <c r="M53" s="52">
        <f t="shared" ca="1" si="17"/>
        <v>33.661793333456608</v>
      </c>
      <c r="N53" s="52">
        <f t="shared" ca="1" si="17"/>
        <v>29.874073619767238</v>
      </c>
      <c r="O53" s="52">
        <f t="shared" ca="1" si="17"/>
        <v>28.399405000321011</v>
      </c>
      <c r="P53" s="52">
        <f t="shared" ca="1" si="17"/>
        <v>171.1961312896762</v>
      </c>
      <c r="Q53" s="137" t="s">
        <v>398</v>
      </c>
      <c r="R53" s="560"/>
      <c r="S53" s="52"/>
      <c r="T53" s="703">
        <v>1</v>
      </c>
      <c r="U53" s="693">
        <v>0.5</v>
      </c>
      <c r="V53" s="704">
        <v>0</v>
      </c>
      <c r="W53" s="17"/>
      <c r="X53" s="707">
        <v>0</v>
      </c>
      <c r="Y53" s="694">
        <v>0.3</v>
      </c>
      <c r="Z53" s="708">
        <v>-0.2</v>
      </c>
      <c r="AD53" s="384" t="s">
        <v>10</v>
      </c>
      <c r="AE53" s="17">
        <f t="shared" ref="AE53:AR53" ca="1" si="18">MAX(AE40:AE52)</f>
        <v>0.83512263560238842</v>
      </c>
      <c r="AF53" s="17">
        <f t="shared" ca="1" si="18"/>
        <v>0.85628453676722249</v>
      </c>
      <c r="AG53" s="17">
        <f t="shared" ca="1" si="18"/>
        <v>0.90731392193362848</v>
      </c>
      <c r="AH53" s="17">
        <f t="shared" ca="1" si="18"/>
        <v>0.96330072694669133</v>
      </c>
      <c r="AI53" s="17">
        <f t="shared" ca="1" si="18"/>
        <v>0.99371995766272492</v>
      </c>
      <c r="AJ53" s="17">
        <f t="shared" ca="1" si="18"/>
        <v>1</v>
      </c>
      <c r="AK53" s="17">
        <f t="shared" ca="1" si="18"/>
        <v>0.99899566082428715</v>
      </c>
      <c r="AL53" s="17">
        <f t="shared" ca="1" si="18"/>
        <v>0.99999956480251306</v>
      </c>
      <c r="AM53" s="17">
        <f t="shared" ca="1" si="18"/>
        <v>0.99373559723310234</v>
      </c>
      <c r="AN53" s="17">
        <f t="shared" ca="1" si="18"/>
        <v>0.95455987844517964</v>
      </c>
      <c r="AO53" s="17">
        <f t="shared" ca="1" si="18"/>
        <v>0.86781602227864063</v>
      </c>
      <c r="AP53" s="17">
        <f t="shared" ca="1" si="18"/>
        <v>0.77339278247752452</v>
      </c>
      <c r="AQ53" s="17">
        <f t="shared" ca="1" si="18"/>
        <v>0.73356471284416913</v>
      </c>
      <c r="AR53" s="221">
        <f t="shared" ca="1" si="18"/>
        <v>1</v>
      </c>
      <c r="AS53" s="137" t="s">
        <v>357</v>
      </c>
      <c r="AT53" s="474"/>
      <c r="AW53" s="100"/>
    </row>
    <row r="54" spans="1:53" ht="16" customHeight="1" thickBot="1">
      <c r="B54" s="49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445"/>
      <c r="P54" s="395"/>
      <c r="Q54" s="50"/>
      <c r="R54" s="51"/>
      <c r="S54" s="52"/>
      <c r="T54" s="703">
        <v>1</v>
      </c>
      <c r="U54" s="693">
        <v>0</v>
      </c>
      <c r="V54" s="704">
        <v>0.5</v>
      </c>
      <c r="W54" s="17"/>
      <c r="X54" s="707">
        <v>0.2</v>
      </c>
      <c r="Y54" s="694">
        <v>0.4</v>
      </c>
      <c r="Z54" s="708">
        <v>0</v>
      </c>
      <c r="AD54" s="49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445"/>
      <c r="AR54" s="395">
        <f>BV50</f>
        <v>0</v>
      </c>
      <c r="AS54" s="50" t="s">
        <v>371</v>
      </c>
      <c r="AT54" s="51"/>
      <c r="AW54" s="73"/>
    </row>
    <row r="55" spans="1:53" ht="16" customHeight="1">
      <c r="B55" s="22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23"/>
      <c r="S55" s="52"/>
      <c r="T55" s="703">
        <v>0</v>
      </c>
      <c r="U55" s="693">
        <v>0.5</v>
      </c>
      <c r="V55" s="704">
        <v>1</v>
      </c>
      <c r="W55" s="17"/>
      <c r="X55" s="709">
        <v>0.2</v>
      </c>
      <c r="Y55" s="695">
        <v>0.2</v>
      </c>
      <c r="Z55" s="710">
        <v>0.5</v>
      </c>
      <c r="AD55" s="22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23"/>
      <c r="AU55" s="497"/>
      <c r="AV55" s="94"/>
      <c r="AW55" s="73"/>
    </row>
    <row r="56" spans="1:53" ht="16" customHeight="1">
      <c r="B56" s="33"/>
      <c r="K56" s="74" t="s">
        <v>379</v>
      </c>
      <c r="L56" s="468" t="s">
        <v>191</v>
      </c>
      <c r="M56" s="470">
        <f ca="1">INT(R57-1)*G16+E16</f>
        <v>90</v>
      </c>
      <c r="N56" s="469" t="s">
        <v>192</v>
      </c>
      <c r="O56" s="470">
        <f ca="1">INT(R58-1)*G17+E17</f>
        <v>0</v>
      </c>
      <c r="P56" s="138"/>
      <c r="R56" s="367"/>
      <c r="S56" s="375"/>
      <c r="T56" s="503">
        <v>0</v>
      </c>
      <c r="U56" s="705">
        <v>1</v>
      </c>
      <c r="V56" s="706">
        <v>0</v>
      </c>
      <c r="W56" s="17"/>
      <c r="X56" s="711">
        <v>0.3</v>
      </c>
      <c r="Y56" s="712">
        <v>-0.6</v>
      </c>
      <c r="Z56" s="713">
        <v>0.2</v>
      </c>
      <c r="AD56" s="33"/>
      <c r="AM56" s="74" t="s">
        <v>379</v>
      </c>
      <c r="AN56" s="468" t="s">
        <v>191</v>
      </c>
      <c r="AO56" s="470">
        <f ca="1">INT(AT57-1)*G16+F16</f>
        <v>135</v>
      </c>
      <c r="AP56" s="469" t="s">
        <v>192</v>
      </c>
      <c r="AQ56" s="470">
        <f ca="1">INT(AT58-1)*G17+E17</f>
        <v>45</v>
      </c>
      <c r="AR56" s="138"/>
      <c r="AT56" s="367"/>
      <c r="AU56" s="100"/>
      <c r="AV56" s="94"/>
      <c r="AW56" s="73"/>
      <c r="AY56" s="462"/>
      <c r="AZ56" s="462"/>
      <c r="BA56" s="462"/>
    </row>
    <row r="57" spans="1:53" ht="16" customHeight="1">
      <c r="B57" s="33"/>
      <c r="K57" s="74" t="s">
        <v>380</v>
      </c>
      <c r="L57" s="468" t="s">
        <v>381</v>
      </c>
      <c r="M57" s="500">
        <f ca="1">(M56+O56)/2</f>
        <v>45</v>
      </c>
      <c r="N57" s="469" t="s">
        <v>382</v>
      </c>
      <c r="O57" s="500">
        <f ca="1">(M56-O56)/2</f>
        <v>45</v>
      </c>
      <c r="Q57" t="s">
        <v>6</v>
      </c>
      <c r="R57" s="367">
        <f ca="1">MATCH(P73,P60:P72,0)</f>
        <v>13</v>
      </c>
      <c r="S57" s="52"/>
      <c r="T57" s="671"/>
      <c r="U57" s="476"/>
      <c r="V57" s="476"/>
      <c r="W57" s="476"/>
      <c r="X57" s="17"/>
      <c r="Y57" s="17"/>
      <c r="Z57" s="120"/>
      <c r="AD57" s="496" t="s">
        <v>407</v>
      </c>
      <c r="AE57" s="473"/>
      <c r="AF57" s="473"/>
      <c r="AG57" s="473"/>
      <c r="AM57" s="74" t="s">
        <v>380</v>
      </c>
      <c r="AN57" s="468" t="s">
        <v>381</v>
      </c>
      <c r="AO57" s="500">
        <f ca="1">(AO56+AQ56)/2</f>
        <v>90</v>
      </c>
      <c r="AP57" s="469" t="s">
        <v>382</v>
      </c>
      <c r="AQ57" s="500">
        <f ca="1">(AO56-AQ56)/2</f>
        <v>45</v>
      </c>
      <c r="AS57" t="s">
        <v>6</v>
      </c>
      <c r="AT57" s="367">
        <f ca="1">MATCH(AR73,AR60:AR72,0)</f>
        <v>7</v>
      </c>
      <c r="AU57" s="12"/>
      <c r="AV57" s="12"/>
      <c r="AW57" s="73"/>
      <c r="AY57" s="463"/>
      <c r="AZ57" s="463"/>
      <c r="BA57" s="463"/>
    </row>
    <row r="58" spans="1:53" ht="16" customHeight="1">
      <c r="A58" s="558" t="s">
        <v>412</v>
      </c>
      <c r="B58" s="499" t="s">
        <v>63</v>
      </c>
      <c r="C58" s="369" t="s">
        <v>360</v>
      </c>
      <c r="D58" s="74">
        <v>2</v>
      </c>
      <c r="E58" s="74">
        <v>3</v>
      </c>
      <c r="F58" s="74">
        <v>4</v>
      </c>
      <c r="G58" s="74">
        <v>5</v>
      </c>
      <c r="H58" s="74">
        <v>6</v>
      </c>
      <c r="I58" s="74">
        <v>7</v>
      </c>
      <c r="J58" s="74">
        <v>8</v>
      </c>
      <c r="K58" s="74">
        <v>9</v>
      </c>
      <c r="L58" s="74">
        <v>10</v>
      </c>
      <c r="M58" s="74">
        <v>11</v>
      </c>
      <c r="N58" s="74">
        <v>12</v>
      </c>
      <c r="O58" s="74">
        <v>13</v>
      </c>
      <c r="Q58" t="s">
        <v>8</v>
      </c>
      <c r="R58" s="367">
        <f ca="1">INDEX(R60:R72,R57)</f>
        <v>1</v>
      </c>
      <c r="S58" s="52"/>
      <c r="T58" s="700"/>
      <c r="U58" s="701" t="s">
        <v>497</v>
      </c>
      <c r="V58" s="702"/>
      <c r="W58" s="476"/>
      <c r="X58" s="17"/>
      <c r="Y58" s="17"/>
      <c r="Z58" s="120"/>
      <c r="AD58" s="33"/>
      <c r="AE58" s="369" t="s">
        <v>359</v>
      </c>
      <c r="AF58" s="74">
        <v>2</v>
      </c>
      <c r="AG58" s="74">
        <v>3</v>
      </c>
      <c r="AH58" s="74">
        <v>4</v>
      </c>
      <c r="AI58" s="74">
        <v>5</v>
      </c>
      <c r="AJ58" s="74">
        <v>6</v>
      </c>
      <c r="AK58" s="74">
        <v>7</v>
      </c>
      <c r="AL58" s="74">
        <v>8</v>
      </c>
      <c r="AM58" s="74">
        <v>9</v>
      </c>
      <c r="AN58" s="74">
        <v>10</v>
      </c>
      <c r="AO58" s="74">
        <v>11</v>
      </c>
      <c r="AP58" s="74">
        <v>12</v>
      </c>
      <c r="AQ58" s="74">
        <v>13</v>
      </c>
      <c r="AS58" t="s">
        <v>8</v>
      </c>
      <c r="AT58" s="367">
        <f ca="1">INDEX(AT60:AT72,AT57)</f>
        <v>7</v>
      </c>
      <c r="AU58" s="12"/>
      <c r="AV58" s="12"/>
      <c r="AW58" s="73"/>
    </row>
    <row r="59" spans="1:53" ht="16" customHeight="1">
      <c r="A59" s="370" t="s">
        <v>189</v>
      </c>
      <c r="B59" s="371" t="s">
        <v>361</v>
      </c>
      <c r="C59" s="372">
        <f t="shared" ref="C59:O59" si="19">C39</f>
        <v>0</v>
      </c>
      <c r="D59" s="372">
        <f t="shared" si="19"/>
        <v>7.5</v>
      </c>
      <c r="E59" s="372">
        <f t="shared" si="19"/>
        <v>15</v>
      </c>
      <c r="F59" s="372">
        <f t="shared" si="19"/>
        <v>22.5</v>
      </c>
      <c r="G59" s="372">
        <f t="shared" si="19"/>
        <v>30</v>
      </c>
      <c r="H59" s="372">
        <f t="shared" si="19"/>
        <v>37.5</v>
      </c>
      <c r="I59" s="372">
        <f t="shared" si="19"/>
        <v>45</v>
      </c>
      <c r="J59" s="372">
        <f t="shared" si="19"/>
        <v>52.5</v>
      </c>
      <c r="K59" s="372">
        <f t="shared" si="19"/>
        <v>60</v>
      </c>
      <c r="L59" s="372">
        <f t="shared" si="19"/>
        <v>67.5</v>
      </c>
      <c r="M59" s="372">
        <f t="shared" si="19"/>
        <v>75</v>
      </c>
      <c r="N59" s="372">
        <f t="shared" si="19"/>
        <v>82.5</v>
      </c>
      <c r="O59" s="372">
        <f t="shared" si="19"/>
        <v>90</v>
      </c>
      <c r="P59" s="9" t="s">
        <v>10</v>
      </c>
      <c r="Q59" s="9"/>
      <c r="R59" s="373" t="s">
        <v>11</v>
      </c>
      <c r="T59" s="703">
        <v>1</v>
      </c>
      <c r="U59" s="693">
        <v>0</v>
      </c>
      <c r="V59" s="704">
        <v>0</v>
      </c>
      <c r="Z59" s="34"/>
      <c r="AC59" s="414" t="s">
        <v>189</v>
      </c>
      <c r="AD59" s="371" t="s">
        <v>361</v>
      </c>
      <c r="AE59" s="372">
        <f t="shared" ref="AE59:AQ59" si="20">AE39</f>
        <v>0</v>
      </c>
      <c r="AF59" s="372">
        <f t="shared" si="20"/>
        <v>7.5</v>
      </c>
      <c r="AG59" s="372">
        <f t="shared" si="20"/>
        <v>15</v>
      </c>
      <c r="AH59" s="372">
        <f t="shared" si="20"/>
        <v>22.5</v>
      </c>
      <c r="AI59" s="372">
        <f t="shared" si="20"/>
        <v>30</v>
      </c>
      <c r="AJ59" s="372">
        <f t="shared" si="20"/>
        <v>37.5</v>
      </c>
      <c r="AK59" s="372">
        <f t="shared" si="20"/>
        <v>45</v>
      </c>
      <c r="AL59" s="372">
        <f t="shared" si="20"/>
        <v>52.5</v>
      </c>
      <c r="AM59" s="372">
        <f t="shared" si="20"/>
        <v>60</v>
      </c>
      <c r="AN59" s="372">
        <f t="shared" si="20"/>
        <v>67.5</v>
      </c>
      <c r="AO59" s="372">
        <f t="shared" si="20"/>
        <v>75</v>
      </c>
      <c r="AP59" s="372">
        <f t="shared" si="20"/>
        <v>82.5</v>
      </c>
      <c r="AQ59" s="372">
        <f t="shared" si="20"/>
        <v>90</v>
      </c>
      <c r="AR59" s="9" t="s">
        <v>10</v>
      </c>
      <c r="AS59" s="9"/>
      <c r="AT59" s="373" t="s">
        <v>11</v>
      </c>
      <c r="AW59" s="73"/>
    </row>
    <row r="60" spans="1:53" ht="16" customHeight="1">
      <c r="A60" s="222">
        <v>1</v>
      </c>
      <c r="B60" s="374">
        <f t="shared" ref="B60:B72" si="21">B40</f>
        <v>0</v>
      </c>
      <c r="C60" s="383">
        <f ca="1">C20/C40</f>
        <v>2.6967904363853981</v>
      </c>
      <c r="D60" s="397"/>
      <c r="E60" s="397"/>
      <c r="F60" s="397"/>
      <c r="G60" s="397"/>
      <c r="H60" s="397"/>
      <c r="I60" s="397"/>
      <c r="J60" s="397"/>
      <c r="K60" s="397"/>
      <c r="L60" s="397"/>
      <c r="M60" s="397"/>
      <c r="N60" s="397"/>
      <c r="O60" s="398"/>
      <c r="P60" s="17">
        <f ca="1">MAX(C60:O60)</f>
        <v>2.6967904363853981</v>
      </c>
      <c r="Q60" s="73"/>
      <c r="R60" s="447">
        <f t="shared" ref="R60:R72" ca="1" si="22">MATCH(P60,C60:O60,0)</f>
        <v>1</v>
      </c>
      <c r="T60" s="703">
        <f>T59</f>
        <v>1</v>
      </c>
      <c r="U60" s="693">
        <f t="shared" ref="U60:V60" si="23">U59</f>
        <v>0</v>
      </c>
      <c r="V60" s="704">
        <f t="shared" si="23"/>
        <v>0</v>
      </c>
      <c r="Z60" s="34"/>
      <c r="AC60" s="692">
        <v>1</v>
      </c>
      <c r="AD60" s="374">
        <f t="shared" ref="AD60:AD72" si="24">AD40</f>
        <v>0</v>
      </c>
      <c r="AE60" s="383">
        <f ca="1">Sheet2!AK138</f>
        <v>0.76323955252853348</v>
      </c>
      <c r="AF60" s="482"/>
      <c r="AG60" s="482"/>
      <c r="AH60" s="482"/>
      <c r="AI60" s="482"/>
      <c r="AJ60" s="482"/>
      <c r="AK60" s="482"/>
      <c r="AL60" s="482"/>
      <c r="AM60" s="482"/>
      <c r="AN60" s="482"/>
      <c r="AO60" s="482"/>
      <c r="AP60" s="482"/>
      <c r="AQ60" s="483"/>
      <c r="AR60" s="17">
        <f ca="1">MAX(AE60:AQ60)</f>
        <v>0.76323955252853348</v>
      </c>
      <c r="AS60" s="73"/>
      <c r="AT60" s="447">
        <f t="shared" ref="AT60:AT72" ca="1" si="25">MATCH(AR60,AE60:AQ60,0)</f>
        <v>1</v>
      </c>
      <c r="AU60" s="9"/>
      <c r="AV60" s="12"/>
      <c r="AW60" s="73"/>
    </row>
    <row r="61" spans="1:53" ht="16" customHeight="1">
      <c r="A61" s="222">
        <v>2</v>
      </c>
      <c r="B61" s="374">
        <f t="shared" si="21"/>
        <v>7.5</v>
      </c>
      <c r="C61" s="386">
        <f t="shared" ref="C61:O72" ca="1" si="26">C21/C41</f>
        <v>2.5796857125169854</v>
      </c>
      <c r="D61" s="116">
        <f t="shared" ca="1" si="26"/>
        <v>2.4595085729405275</v>
      </c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399"/>
      <c r="P61" s="17">
        <f t="shared" ref="P61:P72" ca="1" si="27">MAX(C61:O61)</f>
        <v>2.5796857125169854</v>
      </c>
      <c r="Q61" s="52"/>
      <c r="R61" s="447">
        <f t="shared" ca="1" si="22"/>
        <v>1</v>
      </c>
      <c r="T61" s="703">
        <f t="shared" ref="T61:T65" si="28">T60</f>
        <v>1</v>
      </c>
      <c r="U61" s="693">
        <f t="shared" ref="U61:U65" si="29">U60</f>
        <v>0</v>
      </c>
      <c r="V61" s="704">
        <f t="shared" ref="V61:V65" si="30">V60</f>
        <v>0</v>
      </c>
      <c r="Z61" s="34"/>
      <c r="AC61" s="692">
        <v>2</v>
      </c>
      <c r="AD61" s="374">
        <f t="shared" si="24"/>
        <v>7.5</v>
      </c>
      <c r="AE61" s="386">
        <f ca="1">Sheet2!AK139</f>
        <v>0.77234386215310902</v>
      </c>
      <c r="AF61" s="116">
        <f ca="1">Sheet2!AL139</f>
        <v>0.78134209426294521</v>
      </c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485"/>
      <c r="AR61" s="17">
        <f t="shared" ref="AR61:AR72" ca="1" si="31">MAX(AE61:AQ61)</f>
        <v>0.78134209426294521</v>
      </c>
      <c r="AS61" s="52"/>
      <c r="AT61" s="447">
        <f t="shared" ca="1" si="25"/>
        <v>2</v>
      </c>
      <c r="AW61" s="73"/>
    </row>
    <row r="62" spans="1:53" ht="16" customHeight="1">
      <c r="A62" s="222">
        <v>3</v>
      </c>
      <c r="B62" s="374">
        <f t="shared" si="21"/>
        <v>15</v>
      </c>
      <c r="C62" s="386">
        <f t="shared" ca="1" si="26"/>
        <v>2.2639698716310415</v>
      </c>
      <c r="D62" s="116">
        <f t="shared" ca="1" si="26"/>
        <v>2.1379536686693403</v>
      </c>
      <c r="E62" s="116">
        <f t="shared" ca="1" si="26"/>
        <v>2.1739157691213205</v>
      </c>
      <c r="F62" s="116"/>
      <c r="G62" s="116"/>
      <c r="H62" s="116"/>
      <c r="I62" s="116"/>
      <c r="J62" s="116"/>
      <c r="K62" s="116"/>
      <c r="L62" s="116"/>
      <c r="M62" s="116"/>
      <c r="N62" s="116"/>
      <c r="O62" s="399"/>
      <c r="P62" s="17">
        <f t="shared" ca="1" si="27"/>
        <v>2.2639698716310415</v>
      </c>
      <c r="Q62" s="52"/>
      <c r="R62" s="447">
        <f t="shared" ca="1" si="22"/>
        <v>1</v>
      </c>
      <c r="S62" s="190"/>
      <c r="T62" s="703">
        <f t="shared" si="28"/>
        <v>1</v>
      </c>
      <c r="U62" s="693">
        <f t="shared" si="29"/>
        <v>0</v>
      </c>
      <c r="V62" s="704">
        <f t="shared" si="30"/>
        <v>0</v>
      </c>
      <c r="Z62" s="34"/>
      <c r="AC62" s="692">
        <v>3</v>
      </c>
      <c r="AD62" s="374">
        <f t="shared" si="24"/>
        <v>15</v>
      </c>
      <c r="AE62" s="386">
        <f ca="1">Sheet2!AK140</f>
        <v>0.79668740234586966</v>
      </c>
      <c r="AF62" s="116">
        <f ca="1">Sheet2!AL140</f>
        <v>0.80541370979033755</v>
      </c>
      <c r="AG62" s="116">
        <f ca="1">Sheet2!AM140</f>
        <v>0.82878647405062233</v>
      </c>
      <c r="AH62" s="207"/>
      <c r="AI62" s="207"/>
      <c r="AJ62" s="207"/>
      <c r="AK62" s="207"/>
      <c r="AL62" s="207"/>
      <c r="AM62" s="207"/>
      <c r="AN62" s="207"/>
      <c r="AO62" s="207"/>
      <c r="AP62" s="207"/>
      <c r="AQ62" s="485"/>
      <c r="AR62" s="17">
        <f t="shared" ca="1" si="31"/>
        <v>0.82878647405062233</v>
      </c>
      <c r="AS62" s="52"/>
      <c r="AT62" s="447">
        <f t="shared" ca="1" si="25"/>
        <v>3</v>
      </c>
      <c r="AU62" s="12"/>
      <c r="AV62" s="12"/>
      <c r="AW62" s="73"/>
    </row>
    <row r="63" spans="1:53" ht="16" customHeight="1">
      <c r="A63" s="222">
        <v>4</v>
      </c>
      <c r="B63" s="374">
        <f t="shared" si="21"/>
        <v>22.5</v>
      </c>
      <c r="C63" s="386">
        <f t="shared" ca="1" si="26"/>
        <v>1.9155058977803605</v>
      </c>
      <c r="D63" s="116">
        <f t="shared" ca="1" si="26"/>
        <v>2.1776782904278447</v>
      </c>
      <c r="E63" s="116">
        <f t="shared" ca="1" si="26"/>
        <v>2.7916979838960412</v>
      </c>
      <c r="F63" s="116">
        <f t="shared" ca="1" si="26"/>
        <v>3.2565392981756878</v>
      </c>
      <c r="G63" s="116"/>
      <c r="H63" s="116"/>
      <c r="I63" s="116"/>
      <c r="J63" s="116"/>
      <c r="K63" s="116"/>
      <c r="L63" s="116"/>
      <c r="M63" s="116"/>
      <c r="N63" s="116"/>
      <c r="O63" s="399"/>
      <c r="P63" s="17">
        <f t="shared" ca="1" si="27"/>
        <v>3.2565392981756878</v>
      </c>
      <c r="Q63" s="73"/>
      <c r="R63" s="447">
        <f t="shared" ca="1" si="22"/>
        <v>4</v>
      </c>
      <c r="S63" s="375"/>
      <c r="T63" s="703">
        <f t="shared" si="28"/>
        <v>1</v>
      </c>
      <c r="U63" s="693">
        <f t="shared" si="29"/>
        <v>0</v>
      </c>
      <c r="V63" s="704">
        <f t="shared" si="30"/>
        <v>0</v>
      </c>
      <c r="Z63" s="34"/>
      <c r="AC63" s="692">
        <v>4</v>
      </c>
      <c r="AD63" s="374">
        <f t="shared" si="24"/>
        <v>22.5</v>
      </c>
      <c r="AE63" s="386">
        <f ca="1">Sheet2!AK141</f>
        <v>0.82878760081990099</v>
      </c>
      <c r="AF63" s="116">
        <f ca="1">Sheet2!AL141</f>
        <v>0.83717937990279723</v>
      </c>
      <c r="AG63" s="116">
        <f ca="1">Sheet2!AM141</f>
        <v>0.85968894943779595</v>
      </c>
      <c r="AH63" s="116">
        <f ca="1">Sheet2!AN141</f>
        <v>0.88951849896540047</v>
      </c>
      <c r="AI63" s="207"/>
      <c r="AJ63" s="207"/>
      <c r="AK63" s="207"/>
      <c r="AL63" s="207"/>
      <c r="AM63" s="207"/>
      <c r="AN63" s="207"/>
      <c r="AO63" s="207"/>
      <c r="AP63" s="207"/>
      <c r="AQ63" s="485"/>
      <c r="AR63" s="17">
        <f t="shared" ca="1" si="31"/>
        <v>0.88951849896540047</v>
      </c>
      <c r="AS63" s="73"/>
      <c r="AT63" s="447">
        <f t="shared" ca="1" si="25"/>
        <v>4</v>
      </c>
      <c r="AW63" s="73"/>
    </row>
    <row r="64" spans="1:53" ht="16" customHeight="1">
      <c r="A64" s="222">
        <v>5</v>
      </c>
      <c r="B64" s="374">
        <f t="shared" si="21"/>
        <v>30</v>
      </c>
      <c r="C64" s="386">
        <f t="shared" ca="1" si="26"/>
        <v>2.0755292455466083</v>
      </c>
      <c r="D64" s="116">
        <f t="shared" ca="1" si="26"/>
        <v>2.2728652424225118</v>
      </c>
      <c r="E64" s="116">
        <f t="shared" ca="1" si="26"/>
        <v>2.733842808670758</v>
      </c>
      <c r="F64" s="116">
        <f t="shared" ca="1" si="26"/>
        <v>3.0784100941499779</v>
      </c>
      <c r="G64" s="116">
        <f t="shared" ca="1" si="26"/>
        <v>2.9009256207969045</v>
      </c>
      <c r="H64" s="116"/>
      <c r="I64" s="116"/>
      <c r="J64" s="116"/>
      <c r="K64" s="116"/>
      <c r="L64" s="116"/>
      <c r="M64" s="116"/>
      <c r="N64" s="116"/>
      <c r="O64" s="399"/>
      <c r="P64" s="17">
        <f t="shared" ca="1" si="27"/>
        <v>3.0784100941499779</v>
      </c>
      <c r="Q64" s="73"/>
      <c r="R64" s="447">
        <f t="shared" ca="1" si="22"/>
        <v>4</v>
      </c>
      <c r="S64" s="52"/>
      <c r="T64" s="703">
        <f t="shared" si="28"/>
        <v>1</v>
      </c>
      <c r="U64" s="693">
        <f t="shared" si="29"/>
        <v>0</v>
      </c>
      <c r="V64" s="704">
        <f t="shared" si="30"/>
        <v>0</v>
      </c>
      <c r="Z64" s="34"/>
      <c r="AC64" s="692">
        <v>5</v>
      </c>
      <c r="AD64" s="374">
        <f t="shared" si="24"/>
        <v>30</v>
      </c>
      <c r="AE64" s="386">
        <f ca="1">Sheet2!AK142</f>
        <v>0.85969191721131466</v>
      </c>
      <c r="AF64" s="116">
        <f ca="1">Sheet2!AL142</f>
        <v>0.86778489234377132</v>
      </c>
      <c r="AG64" s="116">
        <f ca="1">Sheet2!AM142</f>
        <v>0.88952031737960857</v>
      </c>
      <c r="AH64" s="116">
        <f ca="1">Sheet2!AN142</f>
        <v>0.91838143777371573</v>
      </c>
      <c r="AI64" s="116">
        <f ca="1">Sheet2!AO142</f>
        <v>0.94636450191930599</v>
      </c>
      <c r="AJ64" s="207"/>
      <c r="AK64" s="207"/>
      <c r="AL64" s="207"/>
      <c r="AM64" s="207"/>
      <c r="AN64" s="207"/>
      <c r="AO64" s="207"/>
      <c r="AP64" s="207"/>
      <c r="AQ64" s="485"/>
      <c r="AR64" s="17">
        <f t="shared" ca="1" si="31"/>
        <v>0.94636450191930599</v>
      </c>
      <c r="AS64" s="73"/>
      <c r="AT64" s="447">
        <f t="shared" ca="1" si="25"/>
        <v>5</v>
      </c>
      <c r="AW64" s="73"/>
    </row>
    <row r="65" spans="1:51">
      <c r="A65" s="222">
        <v>6</v>
      </c>
      <c r="B65" s="374">
        <f t="shared" si="21"/>
        <v>37.5</v>
      </c>
      <c r="C65" s="386">
        <f t="shared" ca="1" si="26"/>
        <v>1.9189968280827547</v>
      </c>
      <c r="D65" s="116">
        <f t="shared" ca="1" si="26"/>
        <v>1.8265850055572963</v>
      </c>
      <c r="E65" s="116">
        <f t="shared" ca="1" si="26"/>
        <v>2.0564252434523054</v>
      </c>
      <c r="F65" s="116">
        <f t="shared" ca="1" si="26"/>
        <v>2.3019683361448822</v>
      </c>
      <c r="G65" s="116">
        <f t="shared" ca="1" si="26"/>
        <v>2.1806693724628774</v>
      </c>
      <c r="H65" s="116">
        <f t="shared" ca="1" si="26"/>
        <v>1.6168556159798482</v>
      </c>
      <c r="I65" s="116"/>
      <c r="J65" s="116"/>
      <c r="K65" s="116"/>
      <c r="L65" s="116"/>
      <c r="M65" s="116"/>
      <c r="N65" s="116"/>
      <c r="O65" s="399"/>
      <c r="P65" s="17">
        <f t="shared" ca="1" si="27"/>
        <v>2.3019683361448822</v>
      </c>
      <c r="Q65" s="52"/>
      <c r="R65" s="447">
        <f t="shared" ca="1" si="22"/>
        <v>4</v>
      </c>
      <c r="T65" s="503">
        <f t="shared" si="28"/>
        <v>1</v>
      </c>
      <c r="U65" s="705">
        <f t="shared" si="29"/>
        <v>0</v>
      </c>
      <c r="V65" s="706">
        <f t="shared" si="30"/>
        <v>0</v>
      </c>
      <c r="Z65" s="34"/>
      <c r="AC65" s="692">
        <v>6</v>
      </c>
      <c r="AD65" s="374">
        <f t="shared" si="24"/>
        <v>37.5</v>
      </c>
      <c r="AE65" s="386">
        <f ca="1">Sheet2!AK143</f>
        <v>0.88163189969459677</v>
      </c>
      <c r="AF65" s="116">
        <f ca="1">Sheet2!AL143</f>
        <v>0.88952528543078979</v>
      </c>
      <c r="AG65" s="116">
        <f ca="1">Sheet2!AM143</f>
        <v>0.91074201016081213</v>
      </c>
      <c r="AH65" s="116">
        <f ca="1">Sheet2!AN143</f>
        <v>0.938951052658207</v>
      </c>
      <c r="AI65" s="116">
        <f ca="1">Sheet2!AO143</f>
        <v>0.96633864899092869</v>
      </c>
      <c r="AJ65" s="116">
        <f ca="1">Sheet2!AP143</f>
        <v>0.98590821001462958</v>
      </c>
      <c r="AK65" s="207"/>
      <c r="AL65" s="207"/>
      <c r="AM65" s="207"/>
      <c r="AN65" s="207"/>
      <c r="AO65" s="207"/>
      <c r="AP65" s="207"/>
      <c r="AQ65" s="485"/>
      <c r="AR65" s="17">
        <f t="shared" ca="1" si="31"/>
        <v>0.98590821001462958</v>
      </c>
      <c r="AS65" s="52"/>
      <c r="AT65" s="447">
        <f t="shared" ca="1" si="25"/>
        <v>6</v>
      </c>
      <c r="AU65" s="9"/>
      <c r="AW65" s="73"/>
      <c r="AX65" s="52"/>
      <c r="AY65" s="52"/>
    </row>
    <row r="66" spans="1:51" ht="16" customHeight="1" thickBot="1">
      <c r="A66" s="222">
        <v>7</v>
      </c>
      <c r="B66" s="374">
        <f t="shared" si="21"/>
        <v>45</v>
      </c>
      <c r="C66" s="386">
        <f t="shared" ca="1" si="26"/>
        <v>2.2311467680961101</v>
      </c>
      <c r="D66" s="116">
        <f t="shared" ca="1" si="26"/>
        <v>2.1680413539299281</v>
      </c>
      <c r="E66" s="116">
        <f t="shared" ca="1" si="26"/>
        <v>1.9830504769862136</v>
      </c>
      <c r="F66" s="116">
        <f t="shared" ca="1" si="26"/>
        <v>1.710909010192406</v>
      </c>
      <c r="G66" s="116">
        <f t="shared" ca="1" si="26"/>
        <v>1.4546510458321811</v>
      </c>
      <c r="H66" s="116">
        <f t="shared" ca="1" si="26"/>
        <v>1.3712807669809197</v>
      </c>
      <c r="I66" s="116">
        <f t="shared" ca="1" si="26"/>
        <v>1.5246257257794036</v>
      </c>
      <c r="J66" s="116"/>
      <c r="K66" s="116"/>
      <c r="L66" s="116"/>
      <c r="M66" s="116"/>
      <c r="N66" s="116"/>
      <c r="O66" s="399"/>
      <c r="P66" s="17">
        <f t="shared" ca="1" si="27"/>
        <v>2.2311467680961101</v>
      </c>
      <c r="Q66" s="73"/>
      <c r="R66" s="447">
        <f t="shared" ca="1" si="22"/>
        <v>1</v>
      </c>
      <c r="T66" s="49"/>
      <c r="U66" s="50"/>
      <c r="V66" s="50"/>
      <c r="W66" s="50"/>
      <c r="X66" s="50"/>
      <c r="Y66" s="50"/>
      <c r="Z66" s="51"/>
      <c r="AC66" s="692">
        <v>7</v>
      </c>
      <c r="AD66" s="374">
        <f t="shared" si="24"/>
        <v>45</v>
      </c>
      <c r="AE66" s="386">
        <f ca="1">Sheet2!AK144</f>
        <v>0.88953207208732943</v>
      </c>
      <c r="AF66" s="116">
        <f ca="1">Sheet2!AL144</f>
        <v>0.89735596846157029</v>
      </c>
      <c r="AG66" s="116">
        <f ca="1">Sheet2!AM144</f>
        <v>0.91839180624863548</v>
      </c>
      <c r="AH66" s="116">
        <f ca="1">Sheet2!AN144</f>
        <v>0.94637285464072229</v>
      </c>
      <c r="AI66" s="116">
        <f ca="1">Sheet2!AO144</f>
        <v>0.97355168596561326</v>
      </c>
      <c r="AJ66" s="116">
        <f ca="1">Sheet2!AP144</f>
        <v>0.99297910314725435</v>
      </c>
      <c r="AK66" s="116">
        <f ca="1">Sheet2!AQ144</f>
        <v>1</v>
      </c>
      <c r="AL66" s="207"/>
      <c r="AM66" s="207"/>
      <c r="AN66" s="207"/>
      <c r="AO66" s="207"/>
      <c r="AP66" s="207"/>
      <c r="AQ66" s="485"/>
      <c r="AR66" s="17">
        <f t="shared" ca="1" si="31"/>
        <v>1</v>
      </c>
      <c r="AS66" s="73"/>
      <c r="AT66" s="447">
        <f t="shared" ca="1" si="25"/>
        <v>7</v>
      </c>
      <c r="AU66" s="100"/>
      <c r="AW66" s="73"/>
    </row>
    <row r="67" spans="1:51">
      <c r="A67" s="222">
        <v>8</v>
      </c>
      <c r="B67" s="374">
        <f t="shared" si="21"/>
        <v>52.5</v>
      </c>
      <c r="C67" s="386">
        <f t="shared" ca="1" si="26"/>
        <v>2.5228172495415149</v>
      </c>
      <c r="D67" s="116">
        <f t="shared" ca="1" si="26"/>
        <v>2.4884268287160398</v>
      </c>
      <c r="E67" s="116">
        <f t="shared" ca="1" si="26"/>
        <v>2.3840533077296677</v>
      </c>
      <c r="F67" s="116">
        <f t="shared" ca="1" si="26"/>
        <v>2.2197227034776374</v>
      </c>
      <c r="G67" s="116">
        <f t="shared" ca="1" si="26"/>
        <v>2.0448502634085139</v>
      </c>
      <c r="H67" s="116">
        <f t="shared" ca="1" si="26"/>
        <v>1.9611415039990385</v>
      </c>
      <c r="I67" s="116">
        <f t="shared" ca="1" si="26"/>
        <v>1.4999104084667074</v>
      </c>
      <c r="J67" s="116">
        <f t="shared" ca="1" si="26"/>
        <v>1.9492051363441274</v>
      </c>
      <c r="K67" s="116"/>
      <c r="L67" s="116"/>
      <c r="M67" s="116"/>
      <c r="N67" s="116"/>
      <c r="O67" s="399"/>
      <c r="P67" s="17">
        <f t="shared" ca="1" si="27"/>
        <v>2.5228172495415149</v>
      </c>
      <c r="Q67" s="52"/>
      <c r="R67" s="447">
        <f t="shared" ca="1" si="22"/>
        <v>1</v>
      </c>
      <c r="AC67" s="692">
        <v>8</v>
      </c>
      <c r="AD67" s="374">
        <f t="shared" si="24"/>
        <v>52.5</v>
      </c>
      <c r="AE67" s="386">
        <f ca="1">Sheet2!AK145</f>
        <v>0.88164559490204442</v>
      </c>
      <c r="AF67" s="116">
        <f ca="1">Sheet2!AL145</f>
        <v>0.88953885911285757</v>
      </c>
      <c r="AG67" s="116">
        <f ca="1">Sheet2!AM145</f>
        <v>0.91075526763386516</v>
      </c>
      <c r="AH67" s="116">
        <f ca="1">Sheet2!AN145</f>
        <v>0.93896391184061556</v>
      </c>
      <c r="AI67" s="116">
        <f ca="1">Sheet2!AO145</f>
        <v>0.9663511437281429</v>
      </c>
      <c r="AJ67" s="116">
        <f ca="1">Sheet2!AP145</f>
        <v>0.98592045674350792</v>
      </c>
      <c r="AK67" s="116">
        <f ca="1">Sheet2!AQ145</f>
        <v>0.9929912626696179</v>
      </c>
      <c r="AL67" s="116">
        <f ca="1">Sheet2!AR145</f>
        <v>0.98593270332026395</v>
      </c>
      <c r="AM67" s="207"/>
      <c r="AN67" s="207"/>
      <c r="AO67" s="207"/>
      <c r="AP67" s="207"/>
      <c r="AQ67" s="485"/>
      <c r="AR67" s="17">
        <f t="shared" ca="1" si="31"/>
        <v>0.9929912626696179</v>
      </c>
      <c r="AS67" s="52"/>
      <c r="AT67" s="447">
        <f t="shared" ca="1" si="25"/>
        <v>7</v>
      </c>
      <c r="AU67" s="1"/>
      <c r="AV67" s="52"/>
    </row>
    <row r="68" spans="1:51">
      <c r="A68" s="222">
        <v>9</v>
      </c>
      <c r="B68" s="374">
        <f t="shared" si="21"/>
        <v>60</v>
      </c>
      <c r="C68" s="386">
        <f t="shared" ca="1" si="26"/>
        <v>2.6628889578196446</v>
      </c>
      <c r="D68" s="116">
        <f t="shared" ca="1" si="26"/>
        <v>2.6523040607864021</v>
      </c>
      <c r="E68" s="116">
        <f t="shared" ca="1" si="26"/>
        <v>2.617429287919141</v>
      </c>
      <c r="F68" s="116">
        <f t="shared" ca="1" si="26"/>
        <v>2.5564962850054198</v>
      </c>
      <c r="G68" s="116">
        <f t="shared" ca="1" si="26"/>
        <v>2.4892922500141159</v>
      </c>
      <c r="H68" s="116">
        <f t="shared" ca="1" si="26"/>
        <v>2.4152175374092226</v>
      </c>
      <c r="I68" s="116">
        <f t="shared" ca="1" si="26"/>
        <v>2.0118075098250561</v>
      </c>
      <c r="J68" s="116">
        <f t="shared" ca="1" si="26"/>
        <v>2.3682036654330387</v>
      </c>
      <c r="K68" s="116">
        <f t="shared" ca="1" si="26"/>
        <v>2.6444997117225157</v>
      </c>
      <c r="L68" s="116"/>
      <c r="M68" s="116"/>
      <c r="N68" s="116"/>
      <c r="O68" s="399"/>
      <c r="P68" s="17">
        <f t="shared" ca="1" si="27"/>
        <v>2.6628889578196446</v>
      </c>
      <c r="Q68" s="73"/>
      <c r="R68" s="447">
        <f t="shared" ca="1" si="22"/>
        <v>1</v>
      </c>
      <c r="AC68" s="692">
        <v>9</v>
      </c>
      <c r="AD68" s="374">
        <f t="shared" si="24"/>
        <v>60</v>
      </c>
      <c r="AE68" s="386">
        <f ca="1">Sheet2!AK146</f>
        <v>0.85971624376531164</v>
      </c>
      <c r="AF68" s="116">
        <f ca="1">Sheet2!AL146</f>
        <v>0.86780899203428463</v>
      </c>
      <c r="AG68" s="116">
        <f ca="1">Sheet2!AM146</f>
        <v>0.88954382821004963</v>
      </c>
      <c r="AH68" s="116">
        <f ca="1">Sheet2!AN146</f>
        <v>0.91840420976974402</v>
      </c>
      <c r="AI68" s="116">
        <f ca="1">Sheet2!AO146</f>
        <v>0.94638660058585289</v>
      </c>
      <c r="AJ68" s="116">
        <f ca="1">Sheet2!AP146</f>
        <v>0.96636029089004072</v>
      </c>
      <c r="AK68" s="116">
        <f ca="1">Sheet2!AQ146</f>
        <v>0.97357316752361189</v>
      </c>
      <c r="AL68" s="116">
        <f ca="1">Sheet2!AR146</f>
        <v>0.96637278534743554</v>
      </c>
      <c r="AM68" s="116">
        <f ca="1">Sheet2!AS146</f>
        <v>0.94640869873639555</v>
      </c>
      <c r="AN68" s="207"/>
      <c r="AO68" s="207"/>
      <c r="AP68" s="207"/>
      <c r="AQ68" s="485"/>
      <c r="AR68" s="17">
        <f t="shared" ca="1" si="31"/>
        <v>0.97357316752361189</v>
      </c>
      <c r="AS68" s="73"/>
      <c r="AT68" s="447">
        <f t="shared" ca="1" si="25"/>
        <v>7</v>
      </c>
      <c r="AU68" s="9"/>
    </row>
    <row r="69" spans="1:51">
      <c r="A69" s="222">
        <v>10</v>
      </c>
      <c r="B69" s="374">
        <f t="shared" si="21"/>
        <v>67.5</v>
      </c>
      <c r="C69" s="386">
        <f t="shared" ca="1" si="26"/>
        <v>2.8589765202487092</v>
      </c>
      <c r="D69" s="116">
        <f t="shared" ca="1" si="26"/>
        <v>2.6669185611354926</v>
      </c>
      <c r="E69" s="116">
        <f t="shared" ca="1" si="26"/>
        <v>2.6174805907345453</v>
      </c>
      <c r="F69" s="116">
        <f t="shared" ca="1" si="26"/>
        <v>2.6082167226238124</v>
      </c>
      <c r="G69" s="116">
        <f t="shared" ca="1" si="26"/>
        <v>2.586870021631281</v>
      </c>
      <c r="H69" s="116">
        <f t="shared" ca="1" si="26"/>
        <v>2.5211710144384658</v>
      </c>
      <c r="I69" s="116">
        <f t="shared" ca="1" si="26"/>
        <v>2.4338528994220794</v>
      </c>
      <c r="J69" s="116">
        <f t="shared" ca="1" si="26"/>
        <v>2.6915933374336207</v>
      </c>
      <c r="K69" s="116">
        <f t="shared" ca="1" si="26"/>
        <v>2.7728747775417113</v>
      </c>
      <c r="L69" s="116">
        <f t="shared" ca="1" si="26"/>
        <v>2.8362420581368393</v>
      </c>
      <c r="M69" s="116"/>
      <c r="N69" s="116"/>
      <c r="O69" s="399"/>
      <c r="P69" s="17">
        <f t="shared" ca="1" si="27"/>
        <v>2.8589765202487092</v>
      </c>
      <c r="Q69" s="52"/>
      <c r="R69" s="447">
        <f t="shared" ca="1" si="22"/>
        <v>1</v>
      </c>
      <c r="T69" s="9"/>
      <c r="U69" s="476"/>
      <c r="V69" s="476"/>
      <c r="W69" s="476"/>
      <c r="X69" s="17"/>
      <c r="Y69" s="17"/>
      <c r="Z69" s="17"/>
      <c r="AC69" s="692">
        <v>10</v>
      </c>
      <c r="AD69" s="374">
        <f t="shared" si="24"/>
        <v>67.5</v>
      </c>
      <c r="AE69" s="386">
        <f ca="1">Sheet2!AK147</f>
        <v>0.82881673933448796</v>
      </c>
      <c r="AF69" s="116">
        <f ca="1">Sheet2!AL147</f>
        <v>0.83720822634675374</v>
      </c>
      <c r="AG69" s="116">
        <f ca="1">Sheet2!AM147</f>
        <v>0.85971704060912157</v>
      </c>
      <c r="AH69" s="116">
        <f ca="1">Sheet2!AN147</f>
        <v>0.88954564814286186</v>
      </c>
      <c r="AI69" s="116">
        <f ca="1">Sheet2!AO147</f>
        <v>0.91840773373026563</v>
      </c>
      <c r="AJ69" s="116">
        <f ca="1">Sheet2!AP147</f>
        <v>0.93897677256479573</v>
      </c>
      <c r="AK69" s="116">
        <f ca="1">Sheet2!AQ147</f>
        <v>0.94639837284785877</v>
      </c>
      <c r="AL69" s="116">
        <f ca="1">Sheet2!AR147</f>
        <v>0.93898963139497771</v>
      </c>
      <c r="AM69" s="116">
        <f ca="1">Sheet2!AS147</f>
        <v>0.91843050507429957</v>
      </c>
      <c r="AN69" s="116">
        <f ca="1">Sheet2!AT147</f>
        <v>0.88957279649174803</v>
      </c>
      <c r="AO69" s="207"/>
      <c r="AP69" s="207"/>
      <c r="AQ69" s="485"/>
      <c r="AR69" s="17">
        <f t="shared" ca="1" si="31"/>
        <v>0.94639837284785877</v>
      </c>
      <c r="AS69" s="52"/>
      <c r="AT69" s="447">
        <f t="shared" ca="1" si="25"/>
        <v>7</v>
      </c>
    </row>
    <row r="70" spans="1:51">
      <c r="A70" s="222">
        <v>11</v>
      </c>
      <c r="B70" s="374">
        <f t="shared" si="21"/>
        <v>75</v>
      </c>
      <c r="C70" s="386">
        <f t="shared" ca="1" si="26"/>
        <v>3.2094344110892563</v>
      </c>
      <c r="D70" s="116">
        <f t="shared" ca="1" si="26"/>
        <v>3.1583785519176599</v>
      </c>
      <c r="E70" s="116">
        <f t="shared" ca="1" si="26"/>
        <v>3.0325184570261485</v>
      </c>
      <c r="F70" s="116">
        <f t="shared" ca="1" si="26"/>
        <v>2.6193993529263322</v>
      </c>
      <c r="G70" s="116">
        <f t="shared" ca="1" si="26"/>
        <v>2.3950929058669166</v>
      </c>
      <c r="H70" s="116">
        <f t="shared" ca="1" si="26"/>
        <v>2.2007075621152352</v>
      </c>
      <c r="I70" s="116">
        <f t="shared" ca="1" si="26"/>
        <v>2.6012305144612431</v>
      </c>
      <c r="J70" s="116">
        <f t="shared" ca="1" si="26"/>
        <v>2.7418244341617632</v>
      </c>
      <c r="K70" s="116">
        <f t="shared" ca="1" si="26"/>
        <v>2.820731468553709</v>
      </c>
      <c r="L70" s="116">
        <f t="shared" ca="1" si="26"/>
        <v>2.8724361754575249</v>
      </c>
      <c r="M70" s="116">
        <f t="shared" ca="1" si="26"/>
        <v>2.9003870724991816</v>
      </c>
      <c r="N70" s="116"/>
      <c r="O70" s="399"/>
      <c r="P70" s="17">
        <f t="shared" ca="1" si="27"/>
        <v>3.2094344110892563</v>
      </c>
      <c r="Q70" s="52"/>
      <c r="R70" s="447">
        <f t="shared" ca="1" si="22"/>
        <v>1</v>
      </c>
      <c r="W70" s="9"/>
      <c r="X70" s="99"/>
      <c r="Y70" s="99"/>
      <c r="Z70" s="99"/>
      <c r="AC70" s="692">
        <v>11</v>
      </c>
      <c r="AD70" s="374">
        <f t="shared" si="24"/>
        <v>75</v>
      </c>
      <c r="AE70" s="386">
        <f ca="1">Sheet2!AK148</f>
        <v>0.79671365616509948</v>
      </c>
      <c r="AF70" s="116">
        <f ca="1">Sheet2!AL148</f>
        <v>0.80543967917006964</v>
      </c>
      <c r="AG70" s="116">
        <f ca="1">Sheet2!AM148</f>
        <v>0.82881171108558405</v>
      </c>
      <c r="AH70" s="116">
        <f ca="1">Sheet2!AN148</f>
        <v>0.85971327932562003</v>
      </c>
      <c r="AI70" s="116">
        <f ca="1">Sheet2!AO148</f>
        <v>0.88954383135091797</v>
      </c>
      <c r="AJ70" s="116">
        <f ca="1">Sheet2!AP148</f>
        <v>0.91076497623432329</v>
      </c>
      <c r="AK70" s="116">
        <f ca="1">Sheet2!AQ148</f>
        <v>0.91841458102971252</v>
      </c>
      <c r="AL70" s="116">
        <f ca="1">Sheet2!AR148</f>
        <v>0.91077823337307762</v>
      </c>
      <c r="AM70" s="116">
        <f ca="1">Sheet2!AS148</f>
        <v>0.88956734155989614</v>
      </c>
      <c r="AN70" s="116">
        <f ca="1">Sheet2!AT148</f>
        <v>0.85974136970199178</v>
      </c>
      <c r="AO70" s="116">
        <f ca="1">Sheet2!AU148</f>
        <v>0.82883694735211011</v>
      </c>
      <c r="AP70" s="207"/>
      <c r="AQ70" s="485"/>
      <c r="AR70" s="17">
        <f t="shared" ca="1" si="31"/>
        <v>0.91841458102971252</v>
      </c>
      <c r="AS70" s="52"/>
      <c r="AT70" s="447">
        <f t="shared" ca="1" si="25"/>
        <v>7</v>
      </c>
    </row>
    <row r="71" spans="1:51" ht="17" thickBot="1">
      <c r="A71" s="222">
        <v>12</v>
      </c>
      <c r="B71" s="374">
        <f t="shared" si="21"/>
        <v>82.5</v>
      </c>
      <c r="C71" s="386">
        <f t="shared" ca="1" si="26"/>
        <v>3.3798189304498711</v>
      </c>
      <c r="D71" s="116">
        <f t="shared" ca="1" si="26"/>
        <v>3.3251251627559513</v>
      </c>
      <c r="E71" s="116">
        <f t="shared" ca="1" si="26"/>
        <v>3.1886723468825497</v>
      </c>
      <c r="F71" s="116">
        <f t="shared" ca="1" si="26"/>
        <v>3.0327997011371788</v>
      </c>
      <c r="G71" s="116">
        <f t="shared" ca="1" si="26"/>
        <v>2.6880434750684508</v>
      </c>
      <c r="H71" s="116">
        <f t="shared" ca="1" si="26"/>
        <v>2.3794730013453811</v>
      </c>
      <c r="I71" s="116">
        <f t="shared" ca="1" si="26"/>
        <v>2.6267783370714177</v>
      </c>
      <c r="J71" s="116">
        <f t="shared" ca="1" si="26"/>
        <v>2.7638802528527933</v>
      </c>
      <c r="K71" s="116">
        <f t="shared" ca="1" si="26"/>
        <v>2.8414041178164307</v>
      </c>
      <c r="L71" s="116">
        <f t="shared" ca="1" si="26"/>
        <v>2.8879714119848834</v>
      </c>
      <c r="M71" s="116">
        <f t="shared" ca="1" si="26"/>
        <v>2.913044876223863</v>
      </c>
      <c r="N71" s="116">
        <f t="shared" ca="1" si="26"/>
        <v>2.9280554545768669</v>
      </c>
      <c r="O71" s="399"/>
      <c r="P71" s="17">
        <f t="shared" ca="1" si="27"/>
        <v>3.3798189304498711</v>
      </c>
      <c r="Q71" s="52"/>
      <c r="R71" s="447">
        <f t="shared" ca="1" si="22"/>
        <v>1</v>
      </c>
      <c r="AC71" s="692">
        <v>12</v>
      </c>
      <c r="AD71" s="374">
        <f t="shared" si="24"/>
        <v>82.5</v>
      </c>
      <c r="AE71" s="386">
        <f ca="1">Sheet2!AK149</f>
        <v>0.77235950148578147</v>
      </c>
      <c r="AF71" s="116">
        <f ca="1">Sheet2!AL149</f>
        <v>0.78135755349071112</v>
      </c>
      <c r="AG71" s="116">
        <f ca="1">Sheet2!AM149</f>
        <v>0.80542870699275326</v>
      </c>
      <c r="AH71" s="116">
        <f ca="1">Sheet2!AN149</f>
        <v>0.837193808066099</v>
      </c>
      <c r="AI71" s="116">
        <f ca="1">Sheet2!AO149</f>
        <v>0.86779881165502593</v>
      </c>
      <c r="AJ71" s="116">
        <f ca="1">Sheet2!AP149</f>
        <v>0.88953886455315279</v>
      </c>
      <c r="AK71" s="116">
        <f ca="1">Sheet2!AQ149</f>
        <v>0.89736942908892703</v>
      </c>
      <c r="AL71" s="116">
        <f ca="1">Sheet2!AR149</f>
        <v>0.88955243802801687</v>
      </c>
      <c r="AM71" s="116">
        <f ca="1">Sheet2!AS149</f>
        <v>0.867822910958996</v>
      </c>
      <c r="AN71" s="116">
        <f ca="1">Sheet2!AT149</f>
        <v>0.83722265401293428</v>
      </c>
      <c r="AO71" s="116">
        <f ca="1">Sheet2!AU149</f>
        <v>0.80545467588894737</v>
      </c>
      <c r="AP71" s="116">
        <f ca="1">Sheet2!AV149</f>
        <v>0.78137301241262092</v>
      </c>
      <c r="AQ71" s="485"/>
      <c r="AR71" s="17">
        <f t="shared" ca="1" si="31"/>
        <v>0.89736942908892703</v>
      </c>
      <c r="AS71" s="52"/>
      <c r="AT71" s="447">
        <f t="shared" ca="1" si="25"/>
        <v>7</v>
      </c>
    </row>
    <row r="72" spans="1:51" ht="20" thickBot="1">
      <c r="A72" s="222">
        <v>13</v>
      </c>
      <c r="B72" s="374">
        <f t="shared" si="21"/>
        <v>90</v>
      </c>
      <c r="C72" s="390">
        <f t="shared" ca="1" si="26"/>
        <v>3.4411458652976341</v>
      </c>
      <c r="D72" s="391">
        <f t="shared" ca="1" si="26"/>
        <v>3.3852257820758784</v>
      </c>
      <c r="E72" s="391">
        <f t="shared" ca="1" si="26"/>
        <v>3.2450824750880924</v>
      </c>
      <c r="F72" s="391">
        <f t="shared" ca="1" si="26"/>
        <v>3.0836148082129711</v>
      </c>
      <c r="G72" s="391">
        <f t="shared" ca="1" si="26"/>
        <v>2.8650478509199671</v>
      </c>
      <c r="H72" s="391">
        <f t="shared" ca="1" si="26"/>
        <v>2.4802059808140702</v>
      </c>
      <c r="I72" s="391">
        <f t="shared" ca="1" si="26"/>
        <v>2.6346635905332048</v>
      </c>
      <c r="J72" s="391">
        <f t="shared" ca="1" si="26"/>
        <v>2.7697791539448189</v>
      </c>
      <c r="K72" s="391">
        <f t="shared" ca="1" si="26"/>
        <v>2.8467801314680705</v>
      </c>
      <c r="L72" s="391">
        <f t="shared" ca="1" si="26"/>
        <v>2.8921046866319333</v>
      </c>
      <c r="M72" s="391">
        <f t="shared" ca="1" si="26"/>
        <v>2.9171938455137401</v>
      </c>
      <c r="N72" s="391">
        <f t="shared" ca="1" si="26"/>
        <v>2.9356682608017612</v>
      </c>
      <c r="O72" s="392">
        <f t="shared" ca="1" si="26"/>
        <v>2.9472184442273246</v>
      </c>
      <c r="P72" s="17">
        <f t="shared" ca="1" si="27"/>
        <v>3.4411458652976341</v>
      </c>
      <c r="Q72" s="52"/>
      <c r="R72" s="447">
        <f t="shared" ca="1" si="22"/>
        <v>1</v>
      </c>
      <c r="T72" s="442" t="s">
        <v>193</v>
      </c>
      <c r="U72" s="443">
        <v>26</v>
      </c>
      <c r="W72" t="s">
        <v>418</v>
      </c>
      <c r="AC72" s="692">
        <v>13</v>
      </c>
      <c r="AD72" s="374">
        <f t="shared" si="24"/>
        <v>90</v>
      </c>
      <c r="AE72" s="390">
        <f ca="1">Sheet2!AK150</f>
        <v>0.76323955985028913</v>
      </c>
      <c r="AF72" s="391">
        <f ca="1">Sheet2!AL150</f>
        <v>0.77234386938855637</v>
      </c>
      <c r="AG72" s="391">
        <f ca="1">Sheet2!AM150</f>
        <v>0.79668740936023108</v>
      </c>
      <c r="AH72" s="391">
        <f ca="1">Sheet2!AN150</f>
        <v>0.82878760756258563</v>
      </c>
      <c r="AI72" s="391">
        <f ca="1">Sheet2!AO150</f>
        <v>0.85969192371161252</v>
      </c>
      <c r="AJ72" s="391">
        <f ca="1">Sheet2!AP150</f>
        <v>0.88163190603313035</v>
      </c>
      <c r="AK72" s="391">
        <f ca="1">Sheet2!AQ150</f>
        <v>0.88953207836956893</v>
      </c>
      <c r="AL72" s="391">
        <f ca="1">Sheet2!AR150</f>
        <v>0.88164560124047953</v>
      </c>
      <c r="AM72" s="391">
        <f ca="1">Sheet2!AS150</f>
        <v>0.85971625026542542</v>
      </c>
      <c r="AN72" s="391">
        <f ca="1">Sheet2!AT150</f>
        <v>0.82881674607693556</v>
      </c>
      <c r="AO72" s="391">
        <f ca="1">Sheet2!AU150</f>
        <v>0.79671366317922976</v>
      </c>
      <c r="AP72" s="391">
        <f ca="1">Sheet2!AV150</f>
        <v>0.7723595087210825</v>
      </c>
      <c r="AQ72" s="392">
        <f ca="1">Sheet2!AW150</f>
        <v>0.76323956717204455</v>
      </c>
      <c r="AR72" s="17">
        <f t="shared" ca="1" si="31"/>
        <v>0.88953207836956893</v>
      </c>
      <c r="AS72" s="52"/>
      <c r="AT72" s="447">
        <f t="shared" ca="1" si="25"/>
        <v>7</v>
      </c>
    </row>
    <row r="73" spans="1:51">
      <c r="B73" s="384" t="s">
        <v>10</v>
      </c>
      <c r="C73" s="17">
        <f t="shared" ref="C73:P73" ca="1" si="32">MAX(C60:C72)</f>
        <v>3.4411458652976341</v>
      </c>
      <c r="D73" s="17">
        <f t="shared" ca="1" si="32"/>
        <v>3.3852257820758784</v>
      </c>
      <c r="E73" s="17">
        <f t="shared" ca="1" si="32"/>
        <v>3.2450824750880924</v>
      </c>
      <c r="F73" s="17">
        <f t="shared" ca="1" si="32"/>
        <v>3.2565392981756878</v>
      </c>
      <c r="G73" s="17">
        <f t="shared" ca="1" si="32"/>
        <v>2.9009256207969045</v>
      </c>
      <c r="H73" s="17">
        <f t="shared" ca="1" si="32"/>
        <v>2.5211710144384658</v>
      </c>
      <c r="I73" s="17">
        <f t="shared" ca="1" si="32"/>
        <v>2.6346635905332048</v>
      </c>
      <c r="J73" s="17">
        <f t="shared" ca="1" si="32"/>
        <v>2.7697791539448189</v>
      </c>
      <c r="K73" s="17">
        <f t="shared" ca="1" si="32"/>
        <v>2.8467801314680705</v>
      </c>
      <c r="L73" s="17">
        <f t="shared" ca="1" si="32"/>
        <v>2.8921046866319333</v>
      </c>
      <c r="M73" s="17">
        <f t="shared" ca="1" si="32"/>
        <v>2.9171938455137401</v>
      </c>
      <c r="N73" s="17">
        <f t="shared" ca="1" si="32"/>
        <v>2.9356682608017612</v>
      </c>
      <c r="O73" s="17">
        <f t="shared" ca="1" si="32"/>
        <v>2.9472184442273246</v>
      </c>
      <c r="P73" s="221">
        <f t="shared" ca="1" si="32"/>
        <v>3.4411458652976341</v>
      </c>
      <c r="Q73" s="494" t="s">
        <v>63</v>
      </c>
      <c r="R73" s="520"/>
      <c r="T73" s="564" t="str">
        <f>ADDRESS(3+$U$72*5,1,,4,"Material")</f>
        <v>Material!$A$133</v>
      </c>
      <c r="U73" s="23"/>
      <c r="AD73" s="384" t="s">
        <v>10</v>
      </c>
      <c r="AE73" s="17">
        <f t="shared" ref="AE73:AR73" ca="1" si="33">MAX(AE60:AE72)</f>
        <v>0.88953207208732943</v>
      </c>
      <c r="AF73" s="17">
        <f t="shared" ca="1" si="33"/>
        <v>0.89735596846157029</v>
      </c>
      <c r="AG73" s="17">
        <f t="shared" ca="1" si="33"/>
        <v>0.91839180624863548</v>
      </c>
      <c r="AH73" s="17">
        <f t="shared" ca="1" si="33"/>
        <v>0.94637285464072229</v>
      </c>
      <c r="AI73" s="17">
        <f t="shared" ca="1" si="33"/>
        <v>0.97355168596561326</v>
      </c>
      <c r="AJ73" s="17">
        <f t="shared" ca="1" si="33"/>
        <v>0.99297910314725435</v>
      </c>
      <c r="AK73" s="17">
        <f t="shared" ca="1" si="33"/>
        <v>1</v>
      </c>
      <c r="AL73" s="17">
        <f t="shared" ca="1" si="33"/>
        <v>0.98593270332026395</v>
      </c>
      <c r="AM73" s="17">
        <f t="shared" ca="1" si="33"/>
        <v>0.94640869873639555</v>
      </c>
      <c r="AN73" s="17">
        <f t="shared" ca="1" si="33"/>
        <v>0.88957279649174803</v>
      </c>
      <c r="AO73" s="17">
        <f t="shared" ca="1" si="33"/>
        <v>0.82883694735211011</v>
      </c>
      <c r="AP73" s="17">
        <f t="shared" ca="1" si="33"/>
        <v>0.78137301241262092</v>
      </c>
      <c r="AQ73" s="17">
        <f t="shared" ca="1" si="33"/>
        <v>0.76323956717204455</v>
      </c>
      <c r="AR73" s="221">
        <f t="shared" ca="1" si="33"/>
        <v>1</v>
      </c>
      <c r="AS73" s="494" t="s">
        <v>358</v>
      </c>
      <c r="AT73" s="495"/>
    </row>
    <row r="74" spans="1:51" ht="20" thickBot="1">
      <c r="B74" s="49"/>
      <c r="C74" s="50"/>
      <c r="D74" s="50"/>
      <c r="E74" s="50"/>
      <c r="F74" s="50"/>
      <c r="G74" s="393"/>
      <c r="H74" s="50"/>
      <c r="I74" s="50"/>
      <c r="J74" s="394"/>
      <c r="K74" s="393"/>
      <c r="L74" s="395"/>
      <c r="M74" s="50"/>
      <c r="N74" s="395"/>
      <c r="O74" s="445"/>
      <c r="P74" s="395"/>
      <c r="Q74" s="50"/>
      <c r="R74" s="396"/>
      <c r="T74" s="564" t="str">
        <f>ADDRESS(3+$U$72*5,2,,4,"Material")</f>
        <v>Material!$B$133</v>
      </c>
      <c r="U74" s="34"/>
      <c r="AD74" s="49"/>
      <c r="AE74" s="50"/>
      <c r="AF74" s="50"/>
      <c r="AG74" s="50"/>
      <c r="AH74" s="50"/>
      <c r="AI74" s="393"/>
      <c r="AJ74" s="50"/>
      <c r="AK74" s="50"/>
      <c r="AL74" s="394"/>
      <c r="AM74" s="393"/>
      <c r="AN74" s="395"/>
      <c r="AO74" s="50"/>
      <c r="AP74" s="395"/>
      <c r="AQ74" s="445" t="s">
        <v>161</v>
      </c>
      <c r="AR74" s="395">
        <f>BV67</f>
        <v>0</v>
      </c>
      <c r="AS74" s="50" t="s">
        <v>371</v>
      </c>
      <c r="AT74" s="396"/>
    </row>
    <row r="75" spans="1:51" ht="17" thickBot="1">
      <c r="G75" s="17"/>
      <c r="J75" s="17"/>
      <c r="T75" s="564" t="str">
        <f>ADDRESS(4+$U$72*5,1,,4,"Material")</f>
        <v>Material!$A$134</v>
      </c>
      <c r="U75" s="34"/>
    </row>
    <row r="76" spans="1:51" ht="17" thickBot="1">
      <c r="A76" s="590"/>
      <c r="B76" s="591"/>
      <c r="C76" s="592"/>
      <c r="D76" s="592"/>
      <c r="E76" s="592"/>
      <c r="F76" s="592"/>
      <c r="G76" s="592"/>
      <c r="H76" s="592"/>
      <c r="I76" s="592"/>
      <c r="J76" s="592"/>
      <c r="K76" s="592"/>
      <c r="L76" s="592"/>
      <c r="M76" s="592"/>
      <c r="N76" s="592"/>
      <c r="O76" s="592"/>
      <c r="P76" s="592"/>
      <c r="Q76" s="592"/>
      <c r="R76" s="593"/>
      <c r="S76" s="590"/>
      <c r="T76" s="565" t="str">
        <f>ADDRESS(4+$U$72*5,2,,4,"Material")</f>
        <v>Material!$B$134</v>
      </c>
      <c r="U76" s="51"/>
    </row>
    <row r="77" spans="1:51" ht="19">
      <c r="A77" s="590"/>
      <c r="B77" s="594"/>
      <c r="C77" s="590"/>
      <c r="D77" s="590"/>
      <c r="E77" s="590"/>
      <c r="F77" s="590"/>
      <c r="G77" s="590"/>
      <c r="H77" s="590"/>
      <c r="I77" s="590"/>
      <c r="J77" s="590"/>
      <c r="K77" s="595" t="s">
        <v>379</v>
      </c>
      <c r="L77" s="596" t="s">
        <v>191</v>
      </c>
      <c r="M77" s="597">
        <f ca="1">INT(R78-1)*G16+E16</f>
        <v>37.5</v>
      </c>
      <c r="N77" s="598" t="s">
        <v>192</v>
      </c>
      <c r="O77" s="597">
        <f ca="1">INT(R79-1)*G17+E17</f>
        <v>60</v>
      </c>
      <c r="P77" s="599"/>
      <c r="Q77" s="590"/>
      <c r="R77" s="600"/>
      <c r="S77" s="590"/>
      <c r="Z77" s="667"/>
    </row>
    <row r="78" spans="1:51" ht="19" customHeight="1">
      <c r="A78" s="590"/>
      <c r="B78" s="601" t="s">
        <v>422</v>
      </c>
      <c r="C78" s="602"/>
      <c r="D78" s="602"/>
      <c r="E78" s="602"/>
      <c r="F78" s="590"/>
      <c r="G78" s="590"/>
      <c r="H78" s="590"/>
      <c r="I78" s="590"/>
      <c r="J78" s="590"/>
      <c r="K78" s="595" t="s">
        <v>380</v>
      </c>
      <c r="L78" s="596" t="s">
        <v>381</v>
      </c>
      <c r="M78" s="603">
        <f ca="1">(M77+O77)/2</f>
        <v>48.75</v>
      </c>
      <c r="N78" s="598" t="s">
        <v>382</v>
      </c>
      <c r="O78" s="603">
        <f ca="1">(M77-O77)/2</f>
        <v>-11.25</v>
      </c>
      <c r="P78" s="590"/>
      <c r="Q78" s="590" t="s">
        <v>6</v>
      </c>
      <c r="R78" s="600">
        <f ca="1">MATCH(P94,P81:P93,0)</f>
        <v>6</v>
      </c>
      <c r="S78" s="590"/>
    </row>
    <row r="79" spans="1:51">
      <c r="A79" s="590"/>
      <c r="B79" s="594"/>
      <c r="C79" s="604" t="s">
        <v>423</v>
      </c>
      <c r="D79" s="595">
        <v>2</v>
      </c>
      <c r="E79" s="595">
        <v>3</v>
      </c>
      <c r="F79" s="595">
        <v>4</v>
      </c>
      <c r="G79" s="595">
        <v>5</v>
      </c>
      <c r="H79" s="595">
        <v>6</v>
      </c>
      <c r="I79" s="595">
        <v>7</v>
      </c>
      <c r="J79" s="595">
        <v>8</v>
      </c>
      <c r="K79" s="595">
        <v>9</v>
      </c>
      <c r="L79" s="595">
        <v>10</v>
      </c>
      <c r="M79" s="595">
        <v>11</v>
      </c>
      <c r="N79" s="595">
        <v>12</v>
      </c>
      <c r="O79" s="595">
        <v>13</v>
      </c>
      <c r="P79" s="590"/>
      <c r="Q79" s="590" t="s">
        <v>8</v>
      </c>
      <c r="R79" s="600">
        <f ca="1">INDEX(R81:R93,R78)</f>
        <v>9</v>
      </c>
      <c r="S79" s="605"/>
    </row>
    <row r="80" spans="1:51">
      <c r="A80" s="606" t="s">
        <v>189</v>
      </c>
      <c r="B80" s="727" t="s">
        <v>424</v>
      </c>
      <c r="C80" s="607">
        <f t="shared" ref="C80:O80" si="34">C39</f>
        <v>0</v>
      </c>
      <c r="D80" s="607">
        <f t="shared" si="34"/>
        <v>7.5</v>
      </c>
      <c r="E80" s="607">
        <f t="shared" si="34"/>
        <v>15</v>
      </c>
      <c r="F80" s="607">
        <f t="shared" si="34"/>
        <v>22.5</v>
      </c>
      <c r="G80" s="607">
        <f t="shared" si="34"/>
        <v>30</v>
      </c>
      <c r="H80" s="607">
        <f t="shared" si="34"/>
        <v>37.5</v>
      </c>
      <c r="I80" s="607">
        <f t="shared" si="34"/>
        <v>45</v>
      </c>
      <c r="J80" s="607">
        <f t="shared" si="34"/>
        <v>52.5</v>
      </c>
      <c r="K80" s="607">
        <f t="shared" si="34"/>
        <v>60</v>
      </c>
      <c r="L80" s="607">
        <f t="shared" si="34"/>
        <v>67.5</v>
      </c>
      <c r="M80" s="607">
        <f t="shared" si="34"/>
        <v>75</v>
      </c>
      <c r="N80" s="607">
        <f t="shared" si="34"/>
        <v>82.5</v>
      </c>
      <c r="O80" s="607">
        <f t="shared" si="34"/>
        <v>90</v>
      </c>
      <c r="P80" s="605" t="s">
        <v>10</v>
      </c>
      <c r="Q80" s="605"/>
      <c r="R80" s="608" t="s">
        <v>11</v>
      </c>
      <c r="S80" s="609"/>
    </row>
    <row r="81" spans="1:64">
      <c r="A81" s="610">
        <v>1</v>
      </c>
      <c r="B81" s="722">
        <f t="shared" ref="B81:B93" si="35">B40</f>
        <v>0</v>
      </c>
      <c r="C81" s="611">
        <f ca="1">Sheet2!AK123</f>
        <v>0.73356468017720089</v>
      </c>
      <c r="D81" s="612"/>
      <c r="E81" s="612"/>
      <c r="F81" s="612"/>
      <c r="G81" s="612"/>
      <c r="H81" s="612"/>
      <c r="I81" s="612"/>
      <c r="J81" s="612"/>
      <c r="K81" s="748" t="s">
        <v>158</v>
      </c>
      <c r="L81" s="615" t="s">
        <v>501</v>
      </c>
      <c r="M81" s="615"/>
      <c r="N81" s="615" t="s">
        <v>48</v>
      </c>
      <c r="O81" s="616" t="s">
        <v>500</v>
      </c>
      <c r="P81" s="609">
        <f ca="1">MAX(C81:O81)</f>
        <v>0.73356468017720089</v>
      </c>
      <c r="Q81" s="613"/>
      <c r="R81" s="600">
        <f ca="1">MATCH(P81,C81:O81,0)</f>
        <v>1</v>
      </c>
      <c r="S81" s="609"/>
    </row>
    <row r="82" spans="1:64">
      <c r="A82" s="610">
        <v>2</v>
      </c>
      <c r="B82" s="722">
        <f t="shared" si="35"/>
        <v>7.5</v>
      </c>
      <c r="C82" s="614">
        <f ca="1">Sheet2!AK124</f>
        <v>0.75332583009979437</v>
      </c>
      <c r="D82" s="615">
        <f ca="1">Sheet2!AL124</f>
        <v>0.77332613246336002</v>
      </c>
      <c r="E82" s="615"/>
      <c r="F82" s="615"/>
      <c r="G82" s="615"/>
      <c r="H82" s="615"/>
      <c r="I82" s="615"/>
      <c r="J82" s="615"/>
      <c r="K82">
        <v>5</v>
      </c>
      <c r="L82" s="611">
        <f>N82+O82</f>
        <v>1.72</v>
      </c>
      <c r="M82" s="732"/>
      <c r="N82" s="732">
        <v>0.97</v>
      </c>
      <c r="O82" s="733">
        <v>0.75</v>
      </c>
      <c r="P82" s="609">
        <f t="shared" ref="P82:P92" ca="1" si="36">MAX(C82:O82)</f>
        <v>5</v>
      </c>
      <c r="Q82" s="590"/>
      <c r="R82" s="600">
        <f t="shared" ref="R82:R93" ca="1" si="37">MATCH(P82,C82:O82,0)</f>
        <v>9</v>
      </c>
      <c r="S82" s="609"/>
    </row>
    <row r="83" spans="1:64">
      <c r="A83" s="610">
        <v>3</v>
      </c>
      <c r="B83" s="722">
        <f t="shared" si="35"/>
        <v>15</v>
      </c>
      <c r="C83" s="614">
        <f ca="1">Sheet2!AK125</f>
        <v>0.79903322475150818</v>
      </c>
      <c r="D83" s="615">
        <f ca="1">Sheet2!AL125</f>
        <v>0.81961976429336481</v>
      </c>
      <c r="E83" s="724">
        <f ca="1">Sheet2!AM125</f>
        <v>0.8677260416731496</v>
      </c>
      <c r="F83" s="724"/>
      <c r="G83" s="724"/>
      <c r="H83" s="724"/>
      <c r="I83" s="615"/>
      <c r="J83" s="615"/>
      <c r="K83" s="636">
        <v>10</v>
      </c>
      <c r="L83" s="614">
        <f>N83+O83</f>
        <v>1.71</v>
      </c>
      <c r="M83" s="615"/>
      <c r="N83" s="615">
        <v>0.91</v>
      </c>
      <c r="O83" s="616">
        <v>0.8</v>
      </c>
      <c r="P83" s="609">
        <f t="shared" ca="1" si="36"/>
        <v>10</v>
      </c>
      <c r="Q83" s="590"/>
      <c r="R83" s="600">
        <f t="shared" ca="1" si="37"/>
        <v>9</v>
      </c>
      <c r="S83" s="609"/>
    </row>
    <row r="84" spans="1:64">
      <c r="A84" s="610">
        <v>4</v>
      </c>
      <c r="B84" s="722">
        <f t="shared" si="35"/>
        <v>22.5</v>
      </c>
      <c r="C84" s="614">
        <f ca="1">Sheet2!AK126</f>
        <v>0.83512263560238842</v>
      </c>
      <c r="D84" s="615">
        <f ca="1">Sheet2!AL126</f>
        <v>0.85628453676722249</v>
      </c>
      <c r="E84" s="724">
        <f ca="1">Sheet2!AM126</f>
        <v>0.90731392193362848</v>
      </c>
      <c r="F84" s="724">
        <f ca="1">Sheet2!AN126</f>
        <v>0.95450304381669293</v>
      </c>
      <c r="G84" s="724"/>
      <c r="H84" s="724"/>
      <c r="I84" s="615"/>
      <c r="J84" s="615"/>
      <c r="K84" s="636">
        <v>15</v>
      </c>
      <c r="L84" s="614">
        <f t="shared" ref="L84:L86" si="38">N84+O84</f>
        <v>1.71</v>
      </c>
      <c r="M84" s="615"/>
      <c r="N84" s="615">
        <v>0.84</v>
      </c>
      <c r="O84" s="616">
        <v>0.87</v>
      </c>
      <c r="P84" s="609">
        <f t="shared" ca="1" si="36"/>
        <v>15</v>
      </c>
      <c r="Q84" s="613"/>
      <c r="R84" s="600">
        <f t="shared" ca="1" si="37"/>
        <v>9</v>
      </c>
      <c r="S84" s="609"/>
    </row>
    <row r="85" spans="1:64">
      <c r="A85" s="610">
        <v>5</v>
      </c>
      <c r="B85" s="722">
        <f t="shared" si="35"/>
        <v>30</v>
      </c>
      <c r="C85" s="614">
        <f ca="1">Sheet2!AK127</f>
        <v>0.82931268418096304</v>
      </c>
      <c r="D85" s="615">
        <f ca="1">Sheet2!AL127</f>
        <v>0.85061349633670591</v>
      </c>
      <c r="E85" s="724">
        <f ca="1">Sheet2!AM127</f>
        <v>0.90460186583995872</v>
      </c>
      <c r="F85" s="724">
        <f ca="1">Sheet2!AN127</f>
        <v>0.96330072694669133</v>
      </c>
      <c r="G85" s="724">
        <f ca="1">Sheet2!AO127</f>
        <v>0.99371995766272492</v>
      </c>
      <c r="H85" s="724"/>
      <c r="I85" s="615"/>
      <c r="J85" s="615"/>
      <c r="K85" s="636">
        <v>20</v>
      </c>
      <c r="L85" s="614">
        <f t="shared" si="38"/>
        <v>1.6800000000000002</v>
      </c>
      <c r="M85" s="615"/>
      <c r="N85" s="615">
        <v>0.75</v>
      </c>
      <c r="O85" s="616">
        <v>0.93</v>
      </c>
      <c r="P85" s="609">
        <f t="shared" ca="1" si="36"/>
        <v>20</v>
      </c>
      <c r="Q85" s="613"/>
      <c r="R85" s="600">
        <f t="shared" ca="1" si="37"/>
        <v>9</v>
      </c>
      <c r="S85" s="609"/>
    </row>
    <row r="86" spans="1:64">
      <c r="A86" s="610">
        <v>6</v>
      </c>
      <c r="B86" s="722">
        <f t="shared" si="35"/>
        <v>37.5</v>
      </c>
      <c r="C86" s="614">
        <f ca="1">Sheet2!AK128</f>
        <v>0.7793102794272444</v>
      </c>
      <c r="D86" s="615">
        <f ca="1">Sheet2!AL128</f>
        <v>0.80012851903135351</v>
      </c>
      <c r="E86" s="724">
        <f ca="1">Sheet2!AM128</f>
        <v>0.85556258001279195</v>
      </c>
      <c r="F86" s="724">
        <f ca="1">Sheet2!AN128</f>
        <v>0.92488640114436349</v>
      </c>
      <c r="G86" s="724">
        <f ca="1">Sheet2!AO128</f>
        <v>0.97995081805186302</v>
      </c>
      <c r="H86" s="724">
        <f ca="1">Sheet2!AP128</f>
        <v>1</v>
      </c>
      <c r="I86" s="615"/>
      <c r="J86" s="615"/>
      <c r="K86" s="636">
        <v>25</v>
      </c>
      <c r="L86" s="618">
        <f t="shared" si="38"/>
        <v>1.62</v>
      </c>
      <c r="M86" s="619"/>
      <c r="N86" s="619">
        <v>0.65</v>
      </c>
      <c r="O86" s="620">
        <v>0.97</v>
      </c>
      <c r="P86" s="609">
        <f t="shared" ca="1" si="36"/>
        <v>25</v>
      </c>
      <c r="Q86" s="590"/>
      <c r="R86" s="600">
        <f t="shared" ca="1" si="37"/>
        <v>9</v>
      </c>
      <c r="S86" s="609"/>
      <c r="AC86" s="10"/>
      <c r="AD86" s="1"/>
      <c r="AM86" s="1"/>
      <c r="AN86" s="1"/>
      <c r="AV86" s="1"/>
      <c r="AW86" s="1"/>
      <c r="BE86" s="1"/>
      <c r="BF86" s="1"/>
    </row>
    <row r="87" spans="1:64">
      <c r="A87" s="610">
        <v>7</v>
      </c>
      <c r="B87" s="722">
        <f t="shared" si="35"/>
        <v>45</v>
      </c>
      <c r="C87" s="614">
        <f ca="1">Sheet2!AK129</f>
        <v>0.70248882360246578</v>
      </c>
      <c r="D87" s="615">
        <f ca="1">Sheet2!AL129</f>
        <v>0.72232223811614127</v>
      </c>
      <c r="E87" s="615">
        <f ca="1">Sheet2!AM129</f>
        <v>0.77716694609993087</v>
      </c>
      <c r="F87" s="615">
        <f ca="1">Sheet2!AN129</f>
        <v>0.85275035013504297</v>
      </c>
      <c r="G87" s="615">
        <f ca="1">Sheet2!AO129</f>
        <v>0.92741090068380838</v>
      </c>
      <c r="H87" s="615">
        <f ca="1">Sheet2!AP129</f>
        <v>0.98024604036973628</v>
      </c>
      <c r="I87" s="723">
        <f ca="1">Sheet2!AQ129</f>
        <v>0.99899566082428715</v>
      </c>
      <c r="J87" s="615"/>
      <c r="K87" s="615"/>
      <c r="L87" s="615"/>
      <c r="M87" s="615"/>
      <c r="N87" s="615"/>
      <c r="O87" s="616"/>
      <c r="P87" s="609">
        <f t="shared" ca="1" si="36"/>
        <v>0.99899566082428715</v>
      </c>
      <c r="Q87" s="613"/>
      <c r="R87" s="600">
        <f t="shared" ca="1" si="37"/>
        <v>7</v>
      </c>
      <c r="S87" s="617"/>
      <c r="AC87" s="10"/>
      <c r="AF87" s="1"/>
    </row>
    <row r="88" spans="1:64">
      <c r="A88" s="610">
        <v>8</v>
      </c>
      <c r="B88" s="722">
        <f t="shared" si="35"/>
        <v>52.5</v>
      </c>
      <c r="C88" s="614">
        <f ca="1">Sheet2!AK130</f>
        <v>0.61510927853484043</v>
      </c>
      <c r="D88" s="615">
        <f ca="1">Sheet2!AL130</f>
        <v>0.63362693835736139</v>
      </c>
      <c r="E88" s="615">
        <f ca="1">Sheet2!AM130</f>
        <v>0.68616518755462785</v>
      </c>
      <c r="F88" s="615">
        <f ca="1">Sheet2!AN130</f>
        <v>0.76322391390094657</v>
      </c>
      <c r="G88" s="615">
        <f ca="1">Sheet2!AO130</f>
        <v>0.84924442929627431</v>
      </c>
      <c r="H88" s="615">
        <f ca="1">Sheet2!AP130</f>
        <v>0.92651023380900799</v>
      </c>
      <c r="I88" s="615">
        <f ca="1">Sheet2!AQ130</f>
        <v>0.98024498834262164</v>
      </c>
      <c r="J88" s="615">
        <f ca="1">Sheet2!AR130</f>
        <v>0.99999956480251306</v>
      </c>
      <c r="K88" s="615"/>
      <c r="L88" s="615"/>
      <c r="M88" s="615"/>
      <c r="N88" s="615"/>
      <c r="O88" s="616"/>
      <c r="P88" s="609">
        <f t="shared" ca="1" si="36"/>
        <v>0.99999956480251306</v>
      </c>
      <c r="Q88" s="590"/>
      <c r="R88" s="600">
        <f t="shared" ca="1" si="37"/>
        <v>8</v>
      </c>
      <c r="S88" s="590"/>
      <c r="AD88" s="9"/>
      <c r="AE88" s="9"/>
      <c r="AF88" s="9"/>
      <c r="AG88" s="9"/>
      <c r="AH88" s="9"/>
      <c r="AI88" s="9"/>
      <c r="AJ88" s="9"/>
    </row>
    <row r="89" spans="1:64">
      <c r="A89" s="610">
        <v>9</v>
      </c>
      <c r="B89" s="722">
        <f t="shared" si="35"/>
        <v>60</v>
      </c>
      <c r="C89" s="614">
        <f ca="1">Sheet2!AK131</f>
        <v>0.52829141279265635</v>
      </c>
      <c r="D89" s="615">
        <f ca="1">Sheet2!AL131</f>
        <v>0.54530457257648213</v>
      </c>
      <c r="E89" s="615">
        <f ca="1">Sheet2!AM131</f>
        <v>0.59435996404895253</v>
      </c>
      <c r="F89" s="615">
        <f ca="1">Sheet2!AN131</f>
        <v>0.66909604446007986</v>
      </c>
      <c r="G89" s="615">
        <f ca="1">Sheet2!AO131</f>
        <v>0.75860617062887292</v>
      </c>
      <c r="H89" s="615">
        <f ca="1">Sheet2!AP131</f>
        <v>0.84924257229591382</v>
      </c>
      <c r="I89" s="615">
        <f ca="1">Sheet2!AQ131</f>
        <v>0.92741007261531339</v>
      </c>
      <c r="J89" s="615">
        <f ca="1">Sheet2!AR131</f>
        <v>0.97995480081294806</v>
      </c>
      <c r="K89" s="615">
        <f ca="1">Sheet2!AS131</f>
        <v>0.99373559723310234</v>
      </c>
      <c r="L89" s="615"/>
      <c r="M89" s="615"/>
      <c r="N89" s="615"/>
      <c r="O89" s="616"/>
      <c r="P89" s="609">
        <f t="shared" ca="1" si="36"/>
        <v>0.99373559723310234</v>
      </c>
      <c r="Q89" s="613"/>
      <c r="R89" s="600">
        <f t="shared" ca="1" si="37"/>
        <v>9</v>
      </c>
      <c r="S89" s="605"/>
      <c r="AD89" s="9"/>
      <c r="AE89" s="9"/>
      <c r="AF89" s="9"/>
      <c r="AG89" s="9"/>
      <c r="AH89" s="9"/>
      <c r="AI89" s="9"/>
      <c r="AJ89" s="9"/>
      <c r="AK89" s="9"/>
      <c r="AM89" s="9"/>
      <c r="AN89" s="9"/>
      <c r="AO89" s="9"/>
      <c r="AP89" s="9"/>
      <c r="AQ89" s="9"/>
      <c r="AR89" s="9"/>
      <c r="AS89" s="9"/>
      <c r="AT89" s="9"/>
      <c r="AV89" s="9"/>
      <c r="AW89" s="9"/>
      <c r="AX89" s="9"/>
      <c r="AY89" s="9"/>
      <c r="AZ89" s="9"/>
      <c r="BA89" s="9"/>
      <c r="BB89" s="9"/>
      <c r="BC89" s="9"/>
      <c r="BE89" s="9"/>
      <c r="BF89" s="9"/>
      <c r="BG89" s="9"/>
      <c r="BH89" s="9"/>
      <c r="BI89" s="9"/>
      <c r="BJ89" s="9"/>
      <c r="BK89" s="9"/>
      <c r="BL89" s="9"/>
    </row>
    <row r="90" spans="1:64">
      <c r="A90" s="610">
        <v>10</v>
      </c>
      <c r="B90" s="722">
        <f t="shared" si="35"/>
        <v>67.5</v>
      </c>
      <c r="C90" s="614">
        <f ca="1">Sheet2!AK132</f>
        <v>0.45085137420963411</v>
      </c>
      <c r="D90" s="615">
        <f ca="1">Sheet2!AL132</f>
        <v>0.46635854763176987</v>
      </c>
      <c r="E90" s="615">
        <f ca="1">Sheet2!AM132</f>
        <v>0.51148264591038717</v>
      </c>
      <c r="F90" s="615">
        <f ca="1">Sheet2!AN132</f>
        <v>0.5817040537478162</v>
      </c>
      <c r="G90" s="615">
        <f ca="1">Sheet2!AO132</f>
        <v>0.6690886763270899</v>
      </c>
      <c r="H90" s="615">
        <f ca="1">Sheet2!AP132</f>
        <v>0.76321573517910635</v>
      </c>
      <c r="I90" s="615">
        <f ca="1">Sheet2!AQ132</f>
        <v>0.85274663487057234</v>
      </c>
      <c r="J90" s="615">
        <f ca="1">Sheet2!AR132</f>
        <v>0.924893955172714</v>
      </c>
      <c r="K90" s="615">
        <f ca="1">Sheet2!AS132</f>
        <v>0.96333020092939103</v>
      </c>
      <c r="L90" s="615">
        <f ca="1">Sheet2!AT132</f>
        <v>0.95455987844517964</v>
      </c>
      <c r="M90" s="615"/>
      <c r="N90" s="615"/>
      <c r="O90" s="616"/>
      <c r="P90" s="609">
        <f t="shared" ca="1" si="36"/>
        <v>0.96333020092939103</v>
      </c>
      <c r="Q90" s="590"/>
      <c r="R90" s="600">
        <f t="shared" ca="1" si="37"/>
        <v>9</v>
      </c>
      <c r="S90" s="590"/>
      <c r="AD90" s="74"/>
      <c r="AE90" s="74"/>
      <c r="AF90" s="74"/>
      <c r="AG90" s="74"/>
      <c r="AH90" s="74"/>
      <c r="AI90" s="74"/>
      <c r="AJ90" s="74"/>
      <c r="AK90" s="52"/>
      <c r="AM90" s="9"/>
      <c r="AN90" s="74"/>
      <c r="AO90" s="74"/>
      <c r="AP90" s="74"/>
      <c r="AQ90" s="74"/>
      <c r="AR90" s="74"/>
      <c r="AS90" s="74"/>
      <c r="AT90" s="74"/>
      <c r="AV90" s="9"/>
      <c r="AW90" s="74"/>
      <c r="AX90" s="74"/>
      <c r="AY90" s="74"/>
      <c r="AZ90" s="74"/>
      <c r="BA90" s="74"/>
      <c r="BB90" s="74"/>
      <c r="BC90" s="74"/>
      <c r="BE90" s="9"/>
      <c r="BF90" s="74"/>
      <c r="BG90" s="74"/>
      <c r="BH90" s="74"/>
      <c r="BI90" s="74"/>
      <c r="BJ90" s="74"/>
      <c r="BK90" s="74"/>
      <c r="BL90" s="74"/>
    </row>
    <row r="91" spans="1:64">
      <c r="A91" s="610">
        <v>11</v>
      </c>
      <c r="B91" s="722">
        <f t="shared" si="35"/>
        <v>75</v>
      </c>
      <c r="C91" s="614">
        <f ca="1">Sheet2!AK133</f>
        <v>0.39023968526244057</v>
      </c>
      <c r="D91" s="615">
        <f ca="1">Sheet2!AL133</f>
        <v>0.40447169801738997</v>
      </c>
      <c r="E91" s="615">
        <f ca="1">Sheet2!AM133</f>
        <v>0.44606921813539141</v>
      </c>
      <c r="F91" s="615">
        <f ca="1">Sheet2!AN133</f>
        <v>0.51146789106607526</v>
      </c>
      <c r="G91" s="615">
        <f ca="1">Sheet2!AO133</f>
        <v>0.59433740543113889</v>
      </c>
      <c r="H91" s="615">
        <f ca="1">Sheet2!AP133</f>
        <v>0.6861420685902998</v>
      </c>
      <c r="I91" s="615">
        <f ca="1">Sheet2!AQ133</f>
        <v>0.77715049781507273</v>
      </c>
      <c r="J91" s="615">
        <f ca="1">Sheet2!AR133</f>
        <v>0.85556246559219828</v>
      </c>
      <c r="K91" s="615">
        <f ca="1">Sheet2!AS133</f>
        <v>0.90463218775863963</v>
      </c>
      <c r="L91" s="615">
        <f ca="1">Sheet2!AT133</f>
        <v>0.90738274128566998</v>
      </c>
      <c r="M91" s="615">
        <f ca="1">Sheet2!AU133</f>
        <v>0.86781602227864063</v>
      </c>
      <c r="N91" s="615"/>
      <c r="O91" s="616"/>
      <c r="P91" s="609">
        <f t="shared" ca="1" si="36"/>
        <v>0.90738274128566998</v>
      </c>
      <c r="Q91" s="590"/>
      <c r="R91" s="600">
        <f t="shared" ca="1" si="37"/>
        <v>10</v>
      </c>
      <c r="S91" s="590"/>
      <c r="AD91" s="74"/>
      <c r="AE91" s="74"/>
      <c r="AF91" s="74"/>
      <c r="AG91" s="74"/>
      <c r="AH91" s="74"/>
      <c r="AI91" s="74"/>
      <c r="AJ91" s="74"/>
      <c r="AK91" s="52"/>
      <c r="AM91" s="9"/>
      <c r="AN91" s="74"/>
      <c r="AO91" s="74"/>
      <c r="AP91" s="74"/>
      <c r="AQ91" s="74"/>
      <c r="AR91" s="74"/>
      <c r="AS91" s="74"/>
      <c r="AT91" s="74"/>
      <c r="AV91" s="9"/>
      <c r="AW91" s="74"/>
      <c r="AX91" s="74"/>
      <c r="AY91" s="74"/>
      <c r="AZ91" s="74"/>
      <c r="BA91" s="74"/>
      <c r="BB91" s="74"/>
      <c r="BC91" s="74"/>
      <c r="BE91" s="9"/>
      <c r="BF91" s="74"/>
      <c r="BG91" s="74"/>
      <c r="BH91" s="74"/>
      <c r="BI91" s="74"/>
      <c r="BJ91" s="74"/>
      <c r="BK91" s="74"/>
      <c r="BL91" s="74"/>
    </row>
    <row r="92" spans="1:64">
      <c r="A92" s="610">
        <v>12</v>
      </c>
      <c r="B92" s="722">
        <f t="shared" si="35"/>
        <v>82.5</v>
      </c>
      <c r="C92" s="614">
        <f ca="1">Sheet2!AK134</f>
        <v>0.35186433702335829</v>
      </c>
      <c r="D92" s="615">
        <f ca="1">Sheet2!AL134</f>
        <v>0.36525267238739156</v>
      </c>
      <c r="E92" s="615">
        <f ca="1">Sheet2!AM134</f>
        <v>0.40445139208831621</v>
      </c>
      <c r="F92" s="615">
        <f ca="1">Sheet2!AN134</f>
        <v>0.46632253116731764</v>
      </c>
      <c r="G92" s="615">
        <f ca="1">Sheet2!AO134</f>
        <v>0.54525921002220612</v>
      </c>
      <c r="H92" s="615">
        <f ca="1">Sheet2!AP134</f>
        <v>0.63357959811308073</v>
      </c>
      <c r="I92" s="615">
        <f ca="1">Sheet2!AQ134</f>
        <v>0.72228108933417767</v>
      </c>
      <c r="J92" s="615">
        <f ca="1">Sheet2!AR134</f>
        <v>0.80010473653584246</v>
      </c>
      <c r="K92" s="615">
        <f ca="1">Sheet2!AS134</f>
        <v>0.85062295838721047</v>
      </c>
      <c r="L92" s="615">
        <f ca="1">Sheet2!AT134</f>
        <v>0.85633670726478528</v>
      </c>
      <c r="M92" s="615">
        <f ca="1">Sheet2!AU134</f>
        <v>0.81969696738073572</v>
      </c>
      <c r="N92" s="615">
        <f ca="1">Sheet2!AV134</f>
        <v>0.77339278247752452</v>
      </c>
      <c r="O92" s="616"/>
      <c r="P92" s="609">
        <f t="shared" ca="1" si="36"/>
        <v>0.85633670726478528</v>
      </c>
      <c r="Q92" s="590"/>
      <c r="R92" s="600">
        <f t="shared" ca="1" si="37"/>
        <v>10</v>
      </c>
      <c r="S92" s="590"/>
      <c r="AD92" s="74"/>
      <c r="AE92" s="74"/>
      <c r="AF92" s="74"/>
      <c r="AG92" s="74"/>
      <c r="AH92" s="74"/>
      <c r="AI92" s="74"/>
      <c r="AJ92" s="74"/>
      <c r="AK92" s="52"/>
      <c r="AM92" s="9"/>
      <c r="AN92" s="74"/>
      <c r="AO92" s="74"/>
      <c r="AP92" s="74"/>
      <c r="AQ92" s="74"/>
      <c r="AR92" s="74"/>
      <c r="AS92" s="74"/>
      <c r="AT92" s="74"/>
      <c r="AV92" s="9"/>
      <c r="AW92" s="74"/>
      <c r="AX92" s="74"/>
      <c r="AY92" s="74"/>
      <c r="AZ92" s="74"/>
      <c r="BA92" s="74"/>
      <c r="BB92" s="74"/>
      <c r="BC92" s="74"/>
      <c r="BE92" s="9"/>
      <c r="BF92" s="74"/>
      <c r="BG92" s="74"/>
      <c r="BH92" s="74"/>
      <c r="BI92" s="74"/>
      <c r="BJ92" s="74"/>
      <c r="BK92" s="74"/>
      <c r="BL92" s="74"/>
    </row>
    <row r="93" spans="1:64">
      <c r="A93" s="610">
        <v>13</v>
      </c>
      <c r="B93" s="722">
        <f t="shared" si="35"/>
        <v>90</v>
      </c>
      <c r="C93" s="618">
        <f ca="1">Sheet2!AK135</f>
        <v>0.33874676255134401</v>
      </c>
      <c r="D93" s="619">
        <f ca="1">Sheet2!AL135</f>
        <v>0.3518413206775301</v>
      </c>
      <c r="E93" s="619">
        <f ca="1">Sheet2!AM135</f>
        <v>0.39019533798709954</v>
      </c>
      <c r="F93" s="619">
        <f ca="1">Sheet2!AN135</f>
        <v>0.45078940844523907</v>
      </c>
      <c r="G93" s="619">
        <f ca="1">Sheet2!AO135</f>
        <v>0.52821762304716458</v>
      </c>
      <c r="H93" s="619">
        <f ca="1">Sheet2!AP135</f>
        <v>0.61503090626597168</v>
      </c>
      <c r="I93" s="619">
        <f ca="1">Sheet2!AQ135</f>
        <v>0.70241432593886044</v>
      </c>
      <c r="J93" s="619">
        <f ca="1">Sheet2!AR135</f>
        <v>0.77925139633493834</v>
      </c>
      <c r="K93" s="619">
        <f ca="1">Sheet2!AS135</f>
        <v>0.82928610401916991</v>
      </c>
      <c r="L93" s="619">
        <f ca="1">Sheet2!AT135</f>
        <v>0.8351388759283096</v>
      </c>
      <c r="M93" s="619">
        <f ca="1">Sheet2!AU135</f>
        <v>0.79907549334771499</v>
      </c>
      <c r="N93" s="619">
        <f ca="1">Sheet2!AV135</f>
        <v>0.75335876813987435</v>
      </c>
      <c r="O93" s="620">
        <f ca="1">Sheet2!AW135</f>
        <v>0.73356471284416913</v>
      </c>
      <c r="P93" s="609">
        <f ca="1">MAX(C93:O93)</f>
        <v>0.8351388759283096</v>
      </c>
      <c r="Q93" s="590"/>
      <c r="R93" s="600">
        <f t="shared" ca="1" si="37"/>
        <v>10</v>
      </c>
      <c r="S93" s="590"/>
      <c r="AD93" s="74"/>
      <c r="AE93" s="74"/>
      <c r="AF93" s="74"/>
      <c r="AG93" s="74"/>
      <c r="AH93" s="74"/>
      <c r="AI93" s="74"/>
      <c r="AJ93" s="74"/>
      <c r="AK93" s="52"/>
      <c r="AM93" s="9"/>
      <c r="AN93" s="74"/>
      <c r="AO93" s="74"/>
      <c r="AP93" s="74"/>
      <c r="AQ93" s="74"/>
      <c r="AR93" s="74"/>
      <c r="AS93" s="74"/>
      <c r="AT93" s="74"/>
      <c r="AV93" s="9"/>
      <c r="AW93" s="74"/>
      <c r="AX93" s="74"/>
      <c r="AY93" s="74"/>
      <c r="AZ93" s="74"/>
      <c r="BA93" s="74"/>
      <c r="BB93" s="74"/>
      <c r="BC93" s="74"/>
      <c r="BE93" s="9"/>
      <c r="BF93" s="74"/>
      <c r="BG93" s="74"/>
      <c r="BH93" s="74"/>
      <c r="BI93" s="74"/>
      <c r="BJ93" s="74"/>
      <c r="BK93" s="74"/>
      <c r="BL93" s="74"/>
    </row>
    <row r="94" spans="1:64">
      <c r="A94" s="590"/>
      <c r="B94" s="621" t="s">
        <v>10</v>
      </c>
      <c r="C94" s="609">
        <f t="shared" ref="C94:P94" ca="1" si="39">MAX(C81:C93)</f>
        <v>0.83512263560238842</v>
      </c>
      <c r="D94" s="609">
        <f t="shared" ca="1" si="39"/>
        <v>0.85628453676722249</v>
      </c>
      <c r="E94" s="609">
        <f t="shared" ca="1" si="39"/>
        <v>0.90731392193362848</v>
      </c>
      <c r="F94" s="609">
        <f t="shared" ca="1" si="39"/>
        <v>0.96330072694669133</v>
      </c>
      <c r="G94" s="609">
        <f t="shared" ca="1" si="39"/>
        <v>0.99371995766272492</v>
      </c>
      <c r="H94" s="609">
        <f t="shared" ca="1" si="39"/>
        <v>1</v>
      </c>
      <c r="I94" s="609">
        <f t="shared" ca="1" si="39"/>
        <v>0.99899566082428715</v>
      </c>
      <c r="J94" s="609">
        <f t="shared" ca="1" si="39"/>
        <v>0.99999956480251306</v>
      </c>
      <c r="K94" s="609">
        <f ca="1">MAX(K81:K93)</f>
        <v>25</v>
      </c>
      <c r="L94" s="609">
        <f ca="1">MAX(L81:L93)</f>
        <v>1.72</v>
      </c>
      <c r="M94" s="609">
        <f ca="1">MAX(M81:M93)</f>
        <v>0.86781602227864063</v>
      </c>
      <c r="N94" s="609">
        <f ca="1">MAX(N81:N93)</f>
        <v>0.97</v>
      </c>
      <c r="O94" s="609">
        <f ca="1">MAX(O81:O93)</f>
        <v>0.97</v>
      </c>
      <c r="P94" s="622">
        <f t="shared" ca="1" si="39"/>
        <v>25</v>
      </c>
      <c r="Q94" s="623" t="s">
        <v>357</v>
      </c>
      <c r="R94" s="624"/>
      <c r="S94" s="590"/>
      <c r="AD94" s="74"/>
      <c r="AE94" s="74"/>
      <c r="AF94" s="74"/>
      <c r="AG94" s="74"/>
      <c r="AH94" s="74"/>
      <c r="AI94" s="74"/>
      <c r="AJ94" s="74"/>
      <c r="AK94" s="52"/>
      <c r="AM94" s="9"/>
      <c r="AN94" s="74"/>
      <c r="AO94" s="74"/>
      <c r="AP94" s="74"/>
      <c r="AQ94" s="74"/>
      <c r="AR94" s="74"/>
      <c r="AS94" s="74"/>
      <c r="AT94" s="74"/>
      <c r="AV94" s="9"/>
      <c r="AW94" s="74"/>
      <c r="AX94" s="74"/>
      <c r="AY94" s="74"/>
      <c r="AZ94" s="74"/>
      <c r="BA94" s="74"/>
      <c r="BB94" s="74"/>
      <c r="BC94" s="74"/>
      <c r="BE94" s="9"/>
      <c r="BF94" s="74"/>
      <c r="BG94" s="74"/>
      <c r="BH94" s="74"/>
      <c r="BI94" s="74"/>
      <c r="BJ94" s="74"/>
      <c r="BK94" s="74"/>
      <c r="BL94" s="74"/>
    </row>
    <row r="95" spans="1:64" ht="17" thickBot="1">
      <c r="A95" s="590"/>
      <c r="B95" s="625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7"/>
      <c r="P95" s="628">
        <f>BV50</f>
        <v>0</v>
      </c>
      <c r="Q95" s="626" t="s">
        <v>371</v>
      </c>
      <c r="R95" s="629"/>
      <c r="S95" s="590"/>
      <c r="AD95" s="74"/>
      <c r="AE95" s="74"/>
      <c r="AF95" s="74"/>
      <c r="AG95" s="74"/>
      <c r="AH95" s="74"/>
      <c r="AI95" s="74"/>
      <c r="AJ95" s="74"/>
      <c r="AK95" s="52"/>
      <c r="AM95" s="9"/>
      <c r="AN95" s="74"/>
      <c r="AO95" s="74"/>
      <c r="AP95" s="74"/>
      <c r="AQ95" s="74"/>
      <c r="AR95" s="74"/>
      <c r="AS95" s="74"/>
      <c r="AT95" s="74"/>
      <c r="AV95" s="9"/>
      <c r="AW95" s="74"/>
      <c r="AX95" s="74"/>
      <c r="AY95" s="74"/>
      <c r="AZ95" s="74"/>
      <c r="BA95" s="74"/>
      <c r="BB95" s="74"/>
      <c r="BC95" s="74"/>
      <c r="BE95" s="9"/>
      <c r="BF95" s="74"/>
      <c r="BG95" s="74"/>
      <c r="BH95" s="74"/>
      <c r="BI95" s="74"/>
      <c r="BJ95" s="74"/>
      <c r="BK95" s="74"/>
      <c r="BL95" s="74"/>
    </row>
    <row r="96" spans="1:64">
      <c r="A96" s="590"/>
      <c r="B96" s="591"/>
      <c r="C96" s="592"/>
      <c r="D96" s="592"/>
      <c r="E96" s="592"/>
      <c r="F96" s="592"/>
      <c r="G96" s="592"/>
      <c r="H96" s="592"/>
      <c r="I96" s="592"/>
      <c r="J96" s="592"/>
      <c r="K96" s="592"/>
      <c r="L96" s="592"/>
      <c r="M96" s="592"/>
      <c r="N96" s="592"/>
      <c r="O96" s="592"/>
      <c r="P96" s="592"/>
      <c r="Q96" s="592"/>
      <c r="R96" s="593"/>
      <c r="S96" s="590"/>
      <c r="AD96" s="74"/>
      <c r="AE96" s="74"/>
      <c r="AF96" s="74"/>
      <c r="AG96" s="74"/>
      <c r="AH96" s="74"/>
      <c r="AI96" s="74"/>
      <c r="AJ96" s="74"/>
      <c r="AK96" s="52"/>
      <c r="AM96" s="9"/>
      <c r="AN96" s="74"/>
      <c r="AO96" s="74"/>
      <c r="AP96" s="74"/>
      <c r="AQ96" s="74"/>
      <c r="AR96" s="74"/>
      <c r="AS96" s="74"/>
      <c r="AT96" s="74"/>
      <c r="AV96" s="9"/>
      <c r="AW96" s="74"/>
      <c r="AX96" s="74"/>
      <c r="AY96" s="74"/>
      <c r="AZ96" s="74"/>
      <c r="BA96" s="74"/>
      <c r="BB96" s="74"/>
      <c r="BC96" s="74"/>
      <c r="BE96" s="9"/>
      <c r="BF96" s="74"/>
      <c r="BG96" s="74"/>
      <c r="BH96" s="74"/>
      <c r="BI96" s="74"/>
      <c r="BJ96" s="74"/>
      <c r="BK96" s="74"/>
      <c r="BL96" s="74"/>
    </row>
    <row r="97" spans="1:64" ht="19">
      <c r="A97" s="590"/>
      <c r="B97" s="594"/>
      <c r="C97" s="590"/>
      <c r="D97" s="590"/>
      <c r="E97" s="590"/>
      <c r="F97" s="590"/>
      <c r="G97" s="590"/>
      <c r="H97" s="590"/>
      <c r="I97" s="590"/>
      <c r="J97" s="590"/>
      <c r="K97" s="595" t="s">
        <v>379</v>
      </c>
      <c r="L97" s="596" t="s">
        <v>191</v>
      </c>
      <c r="M97" s="597">
        <f ca="1">INT(R98-1)*G16+F16</f>
        <v>135</v>
      </c>
      <c r="N97" s="598" t="s">
        <v>192</v>
      </c>
      <c r="O97" s="597">
        <f ca="1">INT(R99-1)*G17+E17</f>
        <v>45</v>
      </c>
      <c r="P97" s="599"/>
      <c r="Q97" s="590"/>
      <c r="R97" s="600"/>
      <c r="S97" s="617"/>
      <c r="AD97" s="52"/>
      <c r="AE97" s="52"/>
      <c r="AF97" s="52"/>
      <c r="AG97" s="52"/>
      <c r="AH97" s="52"/>
      <c r="AI97" s="52"/>
      <c r="AJ97" s="52"/>
      <c r="AK97" s="52"/>
    </row>
    <row r="98" spans="1:64">
      <c r="A98" s="590"/>
      <c r="B98" s="601" t="s">
        <v>407</v>
      </c>
      <c r="C98" s="602"/>
      <c r="D98" s="602"/>
      <c r="E98" s="590"/>
      <c r="F98" s="590"/>
      <c r="G98" s="590"/>
      <c r="H98" s="590"/>
      <c r="I98" s="590"/>
      <c r="J98" s="590"/>
      <c r="K98" s="595" t="s">
        <v>380</v>
      </c>
      <c r="L98" s="596" t="s">
        <v>381</v>
      </c>
      <c r="M98" s="603">
        <f ca="1">(M97+O97)/2</f>
        <v>90</v>
      </c>
      <c r="N98" s="598" t="s">
        <v>382</v>
      </c>
      <c r="O98" s="603">
        <f ca="1">(M97-O97)/2</f>
        <v>45</v>
      </c>
      <c r="P98" s="590"/>
      <c r="Q98" s="590" t="s">
        <v>6</v>
      </c>
      <c r="R98" s="600">
        <f ca="1">MATCH(P114,P101:P113,0)</f>
        <v>7</v>
      </c>
      <c r="S98" s="630"/>
      <c r="AD98" s="559"/>
      <c r="AG98" s="9"/>
      <c r="AH98" s="52"/>
      <c r="AQ98" s="9"/>
      <c r="AR98" s="52"/>
      <c r="AS98" s="9"/>
      <c r="AT98" s="99"/>
      <c r="AZ98" s="9"/>
      <c r="BA98" s="52"/>
      <c r="BB98" s="9"/>
      <c r="BC98" s="99"/>
      <c r="BI98" s="9"/>
      <c r="BJ98" s="52"/>
      <c r="BK98" s="9"/>
      <c r="BL98" s="99"/>
    </row>
    <row r="99" spans="1:64">
      <c r="A99" s="590"/>
      <c r="B99" s="594"/>
      <c r="C99" s="604" t="s">
        <v>423</v>
      </c>
      <c r="D99" s="595">
        <v>2</v>
      </c>
      <c r="E99" s="595">
        <v>3</v>
      </c>
      <c r="F99" s="595">
        <v>4</v>
      </c>
      <c r="G99" s="595">
        <v>5</v>
      </c>
      <c r="H99" s="595">
        <v>6</v>
      </c>
      <c r="I99" s="595">
        <v>7</v>
      </c>
      <c r="J99" s="595">
        <v>8</v>
      </c>
      <c r="K99" s="595">
        <v>9</v>
      </c>
      <c r="L99" s="595">
        <v>10</v>
      </c>
      <c r="M99" s="595">
        <v>11</v>
      </c>
      <c r="N99" s="595">
        <v>12</v>
      </c>
      <c r="O99" s="595">
        <v>13</v>
      </c>
      <c r="P99" s="590"/>
      <c r="Q99" s="590" t="s">
        <v>8</v>
      </c>
      <c r="R99" s="600">
        <f ca="1">INDEX(R101:R113,R98)</f>
        <v>7</v>
      </c>
      <c r="S99" s="631"/>
      <c r="AD99" s="559"/>
    </row>
    <row r="100" spans="1:64">
      <c r="A100" s="606" t="s">
        <v>189</v>
      </c>
      <c r="B100" s="727" t="s">
        <v>424</v>
      </c>
      <c r="C100" s="607">
        <f t="shared" ref="C100:O100" si="40">C80</f>
        <v>0</v>
      </c>
      <c r="D100" s="607">
        <f t="shared" si="40"/>
        <v>7.5</v>
      </c>
      <c r="E100" s="607">
        <f t="shared" si="40"/>
        <v>15</v>
      </c>
      <c r="F100" s="607">
        <f t="shared" si="40"/>
        <v>22.5</v>
      </c>
      <c r="G100" s="607">
        <f t="shared" si="40"/>
        <v>30</v>
      </c>
      <c r="H100" s="607">
        <f t="shared" si="40"/>
        <v>37.5</v>
      </c>
      <c r="I100" s="607">
        <f t="shared" si="40"/>
        <v>45</v>
      </c>
      <c r="J100" s="607">
        <f t="shared" si="40"/>
        <v>52.5</v>
      </c>
      <c r="K100" s="607">
        <f t="shared" si="40"/>
        <v>60</v>
      </c>
      <c r="L100" s="607">
        <f t="shared" si="40"/>
        <v>67.5</v>
      </c>
      <c r="M100" s="607">
        <f t="shared" si="40"/>
        <v>75</v>
      </c>
      <c r="N100" s="607">
        <f t="shared" si="40"/>
        <v>82.5</v>
      </c>
      <c r="O100" s="607">
        <f t="shared" si="40"/>
        <v>90</v>
      </c>
      <c r="P100" s="605" t="s">
        <v>10</v>
      </c>
      <c r="Q100" s="605"/>
      <c r="R100" s="608" t="s">
        <v>11</v>
      </c>
      <c r="S100" s="617"/>
      <c r="AD100" s="559"/>
    </row>
    <row r="101" spans="1:64">
      <c r="A101" s="610">
        <v>1</v>
      </c>
      <c r="B101" s="722">
        <f t="shared" ref="B101:B113" si="41">B81</f>
        <v>0</v>
      </c>
      <c r="C101" s="611">
        <f ca="1">Sheet2!AK138</f>
        <v>0.76323955252853348</v>
      </c>
      <c r="D101" s="632"/>
      <c r="E101" s="632"/>
      <c r="F101" s="632"/>
      <c r="G101" s="632"/>
      <c r="H101" s="632"/>
      <c r="I101" s="632"/>
      <c r="J101" s="632"/>
      <c r="K101" s="632"/>
      <c r="L101" s="632"/>
      <c r="M101" s="632"/>
      <c r="N101" s="632"/>
      <c r="O101" s="633"/>
      <c r="P101" s="609">
        <f ca="1">MAX(C101:O101)</f>
        <v>0.76323955252853348</v>
      </c>
      <c r="Q101" s="634"/>
      <c r="R101" s="635">
        <f t="shared" ref="R101:R113" ca="1" si="42">MATCH(P101,C101:O101,0)</f>
        <v>1</v>
      </c>
      <c r="S101" s="590"/>
      <c r="AD101" s="559"/>
    </row>
    <row r="102" spans="1:64">
      <c r="A102" s="610">
        <v>2</v>
      </c>
      <c r="B102" s="722">
        <f t="shared" si="41"/>
        <v>7.5</v>
      </c>
      <c r="C102" s="614">
        <f ca="1">Sheet2!AK139</f>
        <v>0.77234386215310902</v>
      </c>
      <c r="D102" s="615">
        <f ca="1">Sheet2!AL139</f>
        <v>0.78134209426294521</v>
      </c>
      <c r="E102" s="636"/>
      <c r="F102" s="636"/>
      <c r="G102" s="636"/>
      <c r="H102" s="636"/>
      <c r="I102" s="636"/>
      <c r="J102" s="636"/>
      <c r="K102" s="636"/>
      <c r="L102" s="636"/>
      <c r="M102" s="636"/>
      <c r="N102" s="636"/>
      <c r="O102" s="637"/>
      <c r="P102" s="609">
        <f t="shared" ref="P102:P113" ca="1" si="43">MAX(C102:O102)</f>
        <v>0.78134209426294521</v>
      </c>
      <c r="Q102" s="638"/>
      <c r="R102" s="635">
        <f t="shared" ca="1" si="42"/>
        <v>2</v>
      </c>
      <c r="S102" s="605"/>
    </row>
    <row r="103" spans="1:64">
      <c r="A103" s="610">
        <v>3</v>
      </c>
      <c r="B103" s="722">
        <f t="shared" si="41"/>
        <v>15</v>
      </c>
      <c r="C103" s="614">
        <f ca="1">Sheet2!AK140</f>
        <v>0.79668740234586966</v>
      </c>
      <c r="D103" s="615">
        <f ca="1">Sheet2!AL140</f>
        <v>0.80541370979033755</v>
      </c>
      <c r="E103" s="724">
        <f ca="1">Sheet2!AM140</f>
        <v>0.82878647405062233</v>
      </c>
      <c r="F103" s="725"/>
      <c r="G103" s="725"/>
      <c r="H103" s="725"/>
      <c r="I103" s="636"/>
      <c r="J103" s="636"/>
      <c r="K103" s="636"/>
      <c r="L103" s="636"/>
      <c r="M103" s="636"/>
      <c r="N103" s="636"/>
      <c r="O103" s="637"/>
      <c r="P103" s="609">
        <f t="shared" ca="1" si="43"/>
        <v>0.82878647405062233</v>
      </c>
      <c r="Q103" s="638"/>
      <c r="R103" s="635">
        <f t="shared" ca="1" si="42"/>
        <v>3</v>
      </c>
      <c r="S103" s="609"/>
    </row>
    <row r="104" spans="1:64">
      <c r="A104" s="610">
        <v>4</v>
      </c>
      <c r="B104" s="722">
        <f t="shared" si="41"/>
        <v>22.5</v>
      </c>
      <c r="C104" s="614">
        <f ca="1">Sheet2!AK141</f>
        <v>0.82878760081990099</v>
      </c>
      <c r="D104" s="615">
        <f ca="1">Sheet2!AL141</f>
        <v>0.83717937990279723</v>
      </c>
      <c r="E104" s="724">
        <f ca="1">Sheet2!AM141</f>
        <v>0.85968894943779595</v>
      </c>
      <c r="F104" s="724">
        <f ca="1">Sheet2!AN141</f>
        <v>0.88951849896540047</v>
      </c>
      <c r="G104" s="725"/>
      <c r="H104" s="725"/>
      <c r="I104" s="636"/>
      <c r="J104" s="636"/>
      <c r="K104" s="636"/>
      <c r="L104" s="636"/>
      <c r="M104" s="636"/>
      <c r="N104" s="636"/>
      <c r="O104" s="637"/>
      <c r="P104" s="609">
        <f t="shared" ca="1" si="43"/>
        <v>0.88951849896540047</v>
      </c>
      <c r="Q104" s="634"/>
      <c r="R104" s="635">
        <f t="shared" ca="1" si="42"/>
        <v>4</v>
      </c>
      <c r="S104" s="609"/>
    </row>
    <row r="105" spans="1:64">
      <c r="A105" s="610">
        <v>5</v>
      </c>
      <c r="B105" s="722">
        <f t="shared" si="41"/>
        <v>30</v>
      </c>
      <c r="C105" s="614">
        <f ca="1">Sheet2!AK142</f>
        <v>0.85969191721131466</v>
      </c>
      <c r="D105" s="615">
        <f ca="1">Sheet2!AL142</f>
        <v>0.86778489234377132</v>
      </c>
      <c r="E105" s="724">
        <f ca="1">Sheet2!AM142</f>
        <v>0.88952031737960857</v>
      </c>
      <c r="F105" s="724">
        <f ca="1">Sheet2!AN142</f>
        <v>0.91838143777371573</v>
      </c>
      <c r="G105" s="724">
        <f ca="1">Sheet2!AO142</f>
        <v>0.94636450191930599</v>
      </c>
      <c r="H105" s="725"/>
      <c r="I105" s="636"/>
      <c r="J105" s="636"/>
      <c r="K105" s="636"/>
      <c r="L105" s="636"/>
      <c r="M105" s="636"/>
      <c r="N105" s="636"/>
      <c r="O105" s="637"/>
      <c r="P105" s="609">
        <f t="shared" ca="1" si="43"/>
        <v>0.94636450191930599</v>
      </c>
      <c r="Q105" s="634"/>
      <c r="R105" s="635">
        <f t="shared" ca="1" si="42"/>
        <v>5</v>
      </c>
      <c r="S105" s="609"/>
    </row>
    <row r="106" spans="1:64">
      <c r="A106" s="610">
        <v>6</v>
      </c>
      <c r="B106" s="722">
        <f t="shared" si="41"/>
        <v>37.5</v>
      </c>
      <c r="C106" s="614">
        <f ca="1">Sheet2!AK143</f>
        <v>0.88163189969459677</v>
      </c>
      <c r="D106" s="615">
        <f ca="1">Sheet2!AL143</f>
        <v>0.88952528543078979</v>
      </c>
      <c r="E106" s="724">
        <f ca="1">Sheet2!AM143</f>
        <v>0.91074201016081213</v>
      </c>
      <c r="F106" s="724">
        <f ca="1">Sheet2!AN143</f>
        <v>0.938951052658207</v>
      </c>
      <c r="G106" s="724">
        <f ca="1">Sheet2!AO143</f>
        <v>0.96633864899092869</v>
      </c>
      <c r="H106" s="724">
        <f ca="1">Sheet2!AP143</f>
        <v>0.98590821001462958</v>
      </c>
      <c r="I106" s="636"/>
      <c r="J106" s="636"/>
      <c r="K106" s="636"/>
      <c r="L106" s="636"/>
      <c r="M106" s="636"/>
      <c r="N106" s="636"/>
      <c r="O106" s="637"/>
      <c r="P106" s="609">
        <f t="shared" ca="1" si="43"/>
        <v>0.98590821001462958</v>
      </c>
      <c r="Q106" s="638"/>
      <c r="R106" s="635">
        <f t="shared" ca="1" si="42"/>
        <v>6</v>
      </c>
      <c r="S106" s="609"/>
    </row>
    <row r="107" spans="1:64">
      <c r="A107" s="610">
        <v>7</v>
      </c>
      <c r="B107" s="722">
        <f t="shared" si="41"/>
        <v>45</v>
      </c>
      <c r="C107" s="614">
        <f ca="1">Sheet2!AK144</f>
        <v>0.88953207208732943</v>
      </c>
      <c r="D107" s="615">
        <f ca="1">Sheet2!AL144</f>
        <v>0.89735596846157029</v>
      </c>
      <c r="E107" s="615">
        <f ca="1">Sheet2!AM144</f>
        <v>0.91839180624863548</v>
      </c>
      <c r="F107" s="615">
        <f ca="1">Sheet2!AN144</f>
        <v>0.94637285464072229</v>
      </c>
      <c r="G107" s="615">
        <f ca="1">Sheet2!AO144</f>
        <v>0.97355168596561326</v>
      </c>
      <c r="H107" s="615">
        <f ca="1">Sheet2!AP144</f>
        <v>0.99297910314725435</v>
      </c>
      <c r="I107" s="615">
        <f ca="1">Sheet2!AQ144</f>
        <v>1</v>
      </c>
      <c r="J107" s="636"/>
      <c r="K107" s="636"/>
      <c r="L107" s="636"/>
      <c r="M107" s="636"/>
      <c r="N107" s="636"/>
      <c r="O107" s="637"/>
      <c r="P107" s="609">
        <f t="shared" ca="1" si="43"/>
        <v>1</v>
      </c>
      <c r="Q107" s="634"/>
      <c r="R107" s="635">
        <f t="shared" ca="1" si="42"/>
        <v>7</v>
      </c>
      <c r="S107" s="609"/>
    </row>
    <row r="108" spans="1:64">
      <c r="A108" s="610">
        <v>8</v>
      </c>
      <c r="B108" s="722">
        <f t="shared" si="41"/>
        <v>52.5</v>
      </c>
      <c r="C108" s="614">
        <f ca="1">Sheet2!AK145</f>
        <v>0.88164559490204442</v>
      </c>
      <c r="D108" s="615">
        <f ca="1">Sheet2!AL145</f>
        <v>0.88953885911285757</v>
      </c>
      <c r="E108" s="615">
        <f ca="1">Sheet2!AM145</f>
        <v>0.91075526763386516</v>
      </c>
      <c r="F108" s="615">
        <f ca="1">Sheet2!AN145</f>
        <v>0.93896391184061556</v>
      </c>
      <c r="G108" s="615">
        <f ca="1">Sheet2!AO145</f>
        <v>0.9663511437281429</v>
      </c>
      <c r="H108" s="615">
        <f ca="1">Sheet2!AP145</f>
        <v>0.98592045674350792</v>
      </c>
      <c r="I108" s="615">
        <f ca="1">Sheet2!AQ145</f>
        <v>0.9929912626696179</v>
      </c>
      <c r="J108" s="615">
        <f ca="1">Sheet2!AR145</f>
        <v>0.98593270332026395</v>
      </c>
      <c r="K108" s="636"/>
      <c r="L108" s="636"/>
      <c r="M108" s="636"/>
      <c r="N108" s="636"/>
      <c r="O108" s="637"/>
      <c r="P108" s="609">
        <f t="shared" ca="1" si="43"/>
        <v>0.9929912626696179</v>
      </c>
      <c r="Q108" s="638"/>
      <c r="R108" s="635">
        <f t="shared" ca="1" si="42"/>
        <v>7</v>
      </c>
      <c r="S108" s="609"/>
    </row>
    <row r="109" spans="1:64">
      <c r="A109" s="610">
        <v>9</v>
      </c>
      <c r="B109" s="722">
        <f t="shared" si="41"/>
        <v>60</v>
      </c>
      <c r="C109" s="614">
        <f ca="1">Sheet2!AK146</f>
        <v>0.85971624376531164</v>
      </c>
      <c r="D109" s="615">
        <f ca="1">Sheet2!AL146</f>
        <v>0.86780899203428463</v>
      </c>
      <c r="E109" s="615">
        <f ca="1">Sheet2!AM146</f>
        <v>0.88954382821004963</v>
      </c>
      <c r="F109" s="615">
        <f ca="1">Sheet2!AN146</f>
        <v>0.91840420976974402</v>
      </c>
      <c r="G109" s="615">
        <f ca="1">Sheet2!AO146</f>
        <v>0.94638660058585289</v>
      </c>
      <c r="H109" s="615">
        <f ca="1">Sheet2!AP146</f>
        <v>0.96636029089004072</v>
      </c>
      <c r="I109" s="615">
        <f ca="1">Sheet2!AQ146</f>
        <v>0.97357316752361189</v>
      </c>
      <c r="J109" s="615">
        <f ca="1">Sheet2!AR146</f>
        <v>0.96637278534743554</v>
      </c>
      <c r="K109" s="615">
        <f ca="1">Sheet2!AS146</f>
        <v>0.94640869873639555</v>
      </c>
      <c r="L109" s="636"/>
      <c r="M109" s="636"/>
      <c r="N109" s="636"/>
      <c r="O109" s="637"/>
      <c r="P109" s="609">
        <f t="shared" ca="1" si="43"/>
        <v>0.97357316752361189</v>
      </c>
      <c r="Q109" s="634"/>
      <c r="R109" s="635">
        <f t="shared" ca="1" si="42"/>
        <v>7</v>
      </c>
      <c r="S109" s="609"/>
    </row>
    <row r="110" spans="1:64">
      <c r="A110" s="610">
        <v>10</v>
      </c>
      <c r="B110" s="722">
        <f t="shared" si="41"/>
        <v>67.5</v>
      </c>
      <c r="C110" s="614">
        <f ca="1">Sheet2!AK147</f>
        <v>0.82881673933448796</v>
      </c>
      <c r="D110" s="615">
        <f ca="1">Sheet2!AL147</f>
        <v>0.83720822634675374</v>
      </c>
      <c r="E110" s="615">
        <f ca="1">Sheet2!AM147</f>
        <v>0.85971704060912157</v>
      </c>
      <c r="F110" s="615">
        <f ca="1">Sheet2!AN147</f>
        <v>0.88954564814286186</v>
      </c>
      <c r="G110" s="615">
        <f ca="1">Sheet2!AO147</f>
        <v>0.91840773373026563</v>
      </c>
      <c r="H110" s="615">
        <f ca="1">Sheet2!AP147</f>
        <v>0.93897677256479573</v>
      </c>
      <c r="I110" s="615">
        <f ca="1">Sheet2!AQ147</f>
        <v>0.94639837284785877</v>
      </c>
      <c r="J110" s="615">
        <f ca="1">Sheet2!AR147</f>
        <v>0.93898963139497771</v>
      </c>
      <c r="K110" s="615">
        <f ca="1">Sheet2!AS147</f>
        <v>0.91843050507429957</v>
      </c>
      <c r="L110" s="615">
        <f ca="1">Sheet2!AT147</f>
        <v>0.88957279649174803</v>
      </c>
      <c r="M110" s="636"/>
      <c r="N110" s="636"/>
      <c r="O110" s="637"/>
      <c r="P110" s="609">
        <f t="shared" ca="1" si="43"/>
        <v>0.94639837284785877</v>
      </c>
      <c r="Q110" s="638"/>
      <c r="R110" s="635">
        <f t="shared" ca="1" si="42"/>
        <v>7</v>
      </c>
      <c r="S110" s="617"/>
      <c r="AC110" s="10"/>
    </row>
    <row r="111" spans="1:64">
      <c r="A111" s="610">
        <v>11</v>
      </c>
      <c r="B111" s="722">
        <f t="shared" si="41"/>
        <v>75</v>
      </c>
      <c r="C111" s="614">
        <f ca="1">Sheet2!AK148</f>
        <v>0.79671365616509948</v>
      </c>
      <c r="D111" s="615">
        <f ca="1">Sheet2!AL148</f>
        <v>0.80543967917006964</v>
      </c>
      <c r="E111" s="615">
        <f ca="1">Sheet2!AM148</f>
        <v>0.82881171108558405</v>
      </c>
      <c r="F111" s="615">
        <f ca="1">Sheet2!AN148</f>
        <v>0.85971327932562003</v>
      </c>
      <c r="G111" s="615">
        <f ca="1">Sheet2!AO148</f>
        <v>0.88954383135091797</v>
      </c>
      <c r="H111" s="615">
        <f ca="1">Sheet2!AP148</f>
        <v>0.91076497623432329</v>
      </c>
      <c r="I111" s="615">
        <f ca="1">Sheet2!AQ148</f>
        <v>0.91841458102971252</v>
      </c>
      <c r="J111" s="615">
        <f ca="1">Sheet2!AR148</f>
        <v>0.91077823337307762</v>
      </c>
      <c r="K111" s="615">
        <f ca="1">Sheet2!AS148</f>
        <v>0.88956734155989614</v>
      </c>
      <c r="L111" s="615">
        <f ca="1">Sheet2!AT148</f>
        <v>0.85974136970199178</v>
      </c>
      <c r="M111" s="615">
        <f ca="1">Sheet2!AU148</f>
        <v>0.82883694735211011</v>
      </c>
      <c r="N111" s="636"/>
      <c r="O111" s="637"/>
      <c r="P111" s="609">
        <f t="shared" ca="1" si="43"/>
        <v>0.91841458102971252</v>
      </c>
      <c r="Q111" s="638"/>
      <c r="R111" s="635">
        <f t="shared" ca="1" si="42"/>
        <v>7</v>
      </c>
      <c r="S111" s="590"/>
      <c r="AD111" s="9"/>
      <c r="AE111" s="9"/>
      <c r="AF111" s="9"/>
      <c r="AG111" s="9"/>
      <c r="AH111" s="9"/>
      <c r="AI111" s="9"/>
      <c r="AJ111" s="9"/>
    </row>
    <row r="112" spans="1:64">
      <c r="A112" s="610">
        <v>12</v>
      </c>
      <c r="B112" s="722">
        <f t="shared" si="41"/>
        <v>82.5</v>
      </c>
      <c r="C112" s="614">
        <f ca="1">Sheet2!AK149</f>
        <v>0.77235950148578147</v>
      </c>
      <c r="D112" s="615">
        <f ca="1">Sheet2!AL149</f>
        <v>0.78135755349071112</v>
      </c>
      <c r="E112" s="615">
        <f ca="1">Sheet2!AM149</f>
        <v>0.80542870699275326</v>
      </c>
      <c r="F112" s="615">
        <f ca="1">Sheet2!AN149</f>
        <v>0.837193808066099</v>
      </c>
      <c r="G112" s="615">
        <f ca="1">Sheet2!AO149</f>
        <v>0.86779881165502593</v>
      </c>
      <c r="H112" s="615">
        <f ca="1">Sheet2!AP149</f>
        <v>0.88953886455315279</v>
      </c>
      <c r="I112" s="615">
        <f ca="1">Sheet2!AQ149</f>
        <v>0.89736942908892703</v>
      </c>
      <c r="J112" s="615">
        <f ca="1">Sheet2!AR149</f>
        <v>0.88955243802801687</v>
      </c>
      <c r="K112" s="615">
        <f ca="1">Sheet2!AS149</f>
        <v>0.867822910958996</v>
      </c>
      <c r="L112" s="615">
        <f ca="1">Sheet2!AT149</f>
        <v>0.83722265401293428</v>
      </c>
      <c r="M112" s="615">
        <f ca="1">Sheet2!AU149</f>
        <v>0.80545467588894737</v>
      </c>
      <c r="N112" s="615">
        <f ca="1">Sheet2!AV149</f>
        <v>0.78137301241262092</v>
      </c>
      <c r="O112" s="637"/>
      <c r="P112" s="609">
        <f t="shared" ca="1" si="43"/>
        <v>0.89736942908892703</v>
      </c>
      <c r="Q112" s="638"/>
      <c r="R112" s="635">
        <f t="shared" ca="1" si="42"/>
        <v>7</v>
      </c>
      <c r="S112" s="605"/>
      <c r="AD112" s="9"/>
      <c r="AE112" s="9"/>
      <c r="AF112" s="9"/>
      <c r="AG112" s="9"/>
      <c r="AH112" s="9"/>
      <c r="AI112" s="9"/>
      <c r="AJ112" s="9"/>
      <c r="AK112" s="9"/>
      <c r="AM112" s="9"/>
      <c r="AN112" s="9"/>
      <c r="AO112" s="9"/>
      <c r="AP112" s="9"/>
      <c r="AQ112" s="9"/>
      <c r="AR112" s="9"/>
      <c r="AS112" s="9"/>
      <c r="AT112" s="9"/>
      <c r="AV112" s="9"/>
      <c r="AW112" s="9"/>
      <c r="AX112" s="9"/>
      <c r="AY112" s="9"/>
      <c r="AZ112" s="9"/>
      <c r="BA112" s="9"/>
      <c r="BB112" s="9"/>
      <c r="BC112" s="9"/>
      <c r="BE112" s="9"/>
      <c r="BF112" s="9"/>
      <c r="BG112" s="9"/>
      <c r="BH112" s="9"/>
      <c r="BI112" s="9"/>
      <c r="BJ112" s="9"/>
      <c r="BK112" s="9"/>
      <c r="BL112" s="9"/>
    </row>
    <row r="113" spans="1:64">
      <c r="A113" s="610">
        <v>13</v>
      </c>
      <c r="B113" s="722">
        <f t="shared" si="41"/>
        <v>90</v>
      </c>
      <c r="C113" s="618">
        <f ca="1">Sheet2!AK150</f>
        <v>0.76323955985028913</v>
      </c>
      <c r="D113" s="619">
        <f ca="1">Sheet2!AL150</f>
        <v>0.77234386938855637</v>
      </c>
      <c r="E113" s="619">
        <f ca="1">Sheet2!AM150</f>
        <v>0.79668740936023108</v>
      </c>
      <c r="F113" s="619">
        <f ca="1">Sheet2!AN150</f>
        <v>0.82878760756258563</v>
      </c>
      <c r="G113" s="619">
        <f ca="1">Sheet2!AO150</f>
        <v>0.85969192371161252</v>
      </c>
      <c r="H113" s="619">
        <f ca="1">Sheet2!AP150</f>
        <v>0.88163190603313035</v>
      </c>
      <c r="I113" s="619">
        <f ca="1">Sheet2!AQ150</f>
        <v>0.88953207836956893</v>
      </c>
      <c r="J113" s="619">
        <f ca="1">Sheet2!AR150</f>
        <v>0.88164560124047953</v>
      </c>
      <c r="K113" s="619">
        <f ca="1">Sheet2!AS150</f>
        <v>0.85971625026542542</v>
      </c>
      <c r="L113" s="619">
        <f ca="1">Sheet2!AT150</f>
        <v>0.82881674607693556</v>
      </c>
      <c r="M113" s="619">
        <f ca="1">Sheet2!AU150</f>
        <v>0.79671366317922976</v>
      </c>
      <c r="N113" s="619">
        <f ca="1">Sheet2!AV150</f>
        <v>0.7723595087210825</v>
      </c>
      <c r="O113" s="620">
        <f ca="1">Sheet2!AW150</f>
        <v>0.76323956717204455</v>
      </c>
      <c r="P113" s="609">
        <f t="shared" ca="1" si="43"/>
        <v>0.88953207836956893</v>
      </c>
      <c r="Q113" s="638"/>
      <c r="R113" s="635">
        <f t="shared" ca="1" si="42"/>
        <v>7</v>
      </c>
      <c r="S113" s="590"/>
      <c r="AD113" s="74"/>
      <c r="AE113" s="74"/>
      <c r="AF113" s="74"/>
      <c r="AG113" s="74"/>
      <c r="AH113" s="74"/>
      <c r="AI113" s="74"/>
      <c r="AJ113" s="74"/>
      <c r="AK113" s="52"/>
      <c r="AM113" s="9"/>
      <c r="AN113" s="74"/>
      <c r="AO113" s="74"/>
      <c r="AP113" s="74"/>
      <c r="AQ113" s="74"/>
      <c r="AR113" s="74"/>
      <c r="AS113" s="74"/>
      <c r="AT113" s="74"/>
      <c r="AV113" s="9"/>
      <c r="AW113" s="74"/>
      <c r="AX113" s="74"/>
      <c r="AY113" s="74"/>
      <c r="AZ113" s="74"/>
      <c r="BA113" s="74"/>
      <c r="BB113" s="74"/>
      <c r="BC113" s="74"/>
      <c r="BE113" s="9"/>
      <c r="BF113" s="74"/>
      <c r="BG113" s="74"/>
      <c r="BH113" s="74"/>
      <c r="BI113" s="74"/>
      <c r="BJ113" s="74"/>
      <c r="BK113" s="74"/>
      <c r="BL113" s="74"/>
    </row>
    <row r="114" spans="1:64">
      <c r="A114" s="590"/>
      <c r="B114" s="728" t="s">
        <v>10</v>
      </c>
      <c r="C114" s="609">
        <f t="shared" ref="C114:P114" ca="1" si="44">MAX(C101:C113)</f>
        <v>0.88953207208732943</v>
      </c>
      <c r="D114" s="609">
        <f t="shared" ca="1" si="44"/>
        <v>0.89735596846157029</v>
      </c>
      <c r="E114" s="609">
        <f t="shared" ca="1" si="44"/>
        <v>0.91839180624863548</v>
      </c>
      <c r="F114" s="609">
        <f t="shared" ca="1" si="44"/>
        <v>0.94637285464072229</v>
      </c>
      <c r="G114" s="609">
        <f t="shared" ca="1" si="44"/>
        <v>0.97355168596561326</v>
      </c>
      <c r="H114" s="609">
        <f t="shared" ca="1" si="44"/>
        <v>0.99297910314725435</v>
      </c>
      <c r="I114" s="609">
        <f t="shared" ca="1" si="44"/>
        <v>1</v>
      </c>
      <c r="J114" s="609">
        <f t="shared" ca="1" si="44"/>
        <v>0.98593270332026395</v>
      </c>
      <c r="K114" s="609">
        <f t="shared" ca="1" si="44"/>
        <v>0.94640869873639555</v>
      </c>
      <c r="L114" s="609">
        <f t="shared" ca="1" si="44"/>
        <v>0.88957279649174803</v>
      </c>
      <c r="M114" s="609">
        <f t="shared" ca="1" si="44"/>
        <v>0.82883694735211011</v>
      </c>
      <c r="N114" s="609">
        <f t="shared" ca="1" si="44"/>
        <v>0.78137301241262092</v>
      </c>
      <c r="O114" s="609">
        <f t="shared" ca="1" si="44"/>
        <v>0.76323956717204455</v>
      </c>
      <c r="P114" s="622">
        <f t="shared" ca="1" si="44"/>
        <v>1</v>
      </c>
      <c r="Q114" s="639" t="s">
        <v>358</v>
      </c>
      <c r="R114" s="640"/>
      <c r="S114" s="590"/>
      <c r="AD114" s="74"/>
      <c r="AE114" s="74"/>
      <c r="AF114" s="74"/>
      <c r="AG114" s="74"/>
      <c r="AH114" s="74"/>
      <c r="AI114" s="74"/>
      <c r="AJ114" s="74"/>
      <c r="AK114" s="52"/>
      <c r="AM114" s="9"/>
      <c r="AN114" s="74"/>
      <c r="AO114" s="74"/>
      <c r="AP114" s="74"/>
      <c r="AQ114" s="74"/>
      <c r="AR114" s="74"/>
      <c r="AS114" s="74"/>
      <c r="AT114" s="74"/>
      <c r="AV114" s="9"/>
      <c r="AW114" s="74"/>
      <c r="AX114" s="74"/>
      <c r="AY114" s="74"/>
      <c r="AZ114" s="74"/>
      <c r="BA114" s="74"/>
      <c r="BB114" s="74"/>
      <c r="BC114" s="74"/>
      <c r="BE114" s="9"/>
      <c r="BF114" s="74"/>
      <c r="BG114" s="74"/>
      <c r="BH114" s="74"/>
      <c r="BI114" s="74"/>
      <c r="BJ114" s="74"/>
      <c r="BK114" s="74"/>
      <c r="BL114" s="74"/>
    </row>
    <row r="115" spans="1:64" ht="20" thickBot="1">
      <c r="A115" s="590"/>
      <c r="B115" s="625"/>
      <c r="C115" s="626"/>
      <c r="D115" s="626"/>
      <c r="E115" s="626"/>
      <c r="F115" s="626"/>
      <c r="G115" s="641"/>
      <c r="H115" s="626"/>
      <c r="I115" s="626"/>
      <c r="J115" s="642"/>
      <c r="K115" s="641"/>
      <c r="L115" s="628"/>
      <c r="M115" s="626"/>
      <c r="N115" s="628"/>
      <c r="O115" s="627" t="s">
        <v>161</v>
      </c>
      <c r="P115" s="628">
        <f>BV67</f>
        <v>0</v>
      </c>
      <c r="Q115" s="626" t="s">
        <v>371</v>
      </c>
      <c r="R115" s="643"/>
      <c r="S115" s="590"/>
      <c r="AD115" s="74"/>
      <c r="AE115" s="74"/>
      <c r="AF115" s="74"/>
      <c r="AG115" s="74"/>
      <c r="AH115" s="74"/>
      <c r="AI115" s="74"/>
      <c r="AJ115" s="74"/>
      <c r="AK115" s="52"/>
      <c r="AM115" s="9"/>
      <c r="AN115" s="74"/>
      <c r="AO115" s="74"/>
      <c r="AP115" s="74"/>
      <c r="AQ115" s="74"/>
      <c r="AR115" s="74"/>
      <c r="AS115" s="74"/>
      <c r="AT115" s="74"/>
      <c r="AV115" s="9"/>
      <c r="AW115" s="74"/>
      <c r="AX115" s="74"/>
      <c r="AY115" s="74"/>
      <c r="AZ115" s="74"/>
      <c r="BA115" s="74"/>
      <c r="BB115" s="74"/>
      <c r="BC115" s="74"/>
      <c r="BE115" s="9"/>
      <c r="BF115" s="74"/>
      <c r="BG115" s="74"/>
      <c r="BH115" s="74"/>
      <c r="BI115" s="74"/>
      <c r="BJ115" s="74"/>
      <c r="BK115" s="74"/>
      <c r="BL115" s="74"/>
    </row>
    <row r="116" spans="1:64">
      <c r="AD116" s="74"/>
      <c r="AE116" s="74"/>
      <c r="AF116" s="74"/>
      <c r="AG116" s="74"/>
      <c r="AH116" s="74"/>
      <c r="AI116" s="74"/>
      <c r="AJ116" s="74"/>
      <c r="AK116" s="52"/>
      <c r="AM116" s="9"/>
      <c r="AN116" s="74"/>
      <c r="AO116" s="74"/>
      <c r="AP116" s="74"/>
      <c r="AQ116" s="74"/>
      <c r="AR116" s="74"/>
      <c r="AS116" s="74"/>
      <c r="AT116" s="74"/>
      <c r="AV116" s="9"/>
      <c r="AW116" s="74"/>
      <c r="AX116" s="74"/>
      <c r="AY116" s="74"/>
      <c r="AZ116" s="74"/>
      <c r="BA116" s="74"/>
      <c r="BB116" s="74"/>
      <c r="BC116" s="74"/>
      <c r="BE116" s="9"/>
      <c r="BF116" s="74"/>
      <c r="BG116" s="74"/>
      <c r="BH116" s="74"/>
      <c r="BI116" s="74"/>
      <c r="BJ116" s="74"/>
      <c r="BK116" s="74"/>
      <c r="BL116" s="74"/>
    </row>
    <row r="117" spans="1:64">
      <c r="B117" s="100" t="s">
        <v>374</v>
      </c>
      <c r="F117" s="604" t="s">
        <v>423</v>
      </c>
      <c r="AD117" s="74"/>
      <c r="AE117" s="74"/>
      <c r="AF117" s="74"/>
      <c r="AG117" s="74"/>
      <c r="AH117" s="74"/>
      <c r="AI117" s="74"/>
      <c r="AJ117" s="74"/>
      <c r="AK117" s="52"/>
      <c r="AM117" s="9"/>
      <c r="AN117" s="74"/>
      <c r="AO117" s="74"/>
      <c r="AP117" s="74"/>
      <c r="AQ117" s="74"/>
      <c r="AR117" s="74"/>
      <c r="AS117" s="74"/>
      <c r="AT117" s="74"/>
      <c r="AV117" s="9"/>
      <c r="AW117" s="74"/>
      <c r="AX117" s="74"/>
      <c r="AY117" s="74"/>
      <c r="AZ117" s="74"/>
      <c r="BA117" s="74"/>
      <c r="BB117" s="74"/>
      <c r="BC117" s="74"/>
      <c r="BE117" s="9"/>
      <c r="BF117" s="74"/>
      <c r="BG117" s="74"/>
      <c r="BH117" s="74"/>
      <c r="BI117" s="74"/>
      <c r="BJ117" s="74"/>
      <c r="BK117" s="74"/>
      <c r="BL117" s="74"/>
    </row>
    <row r="118" spans="1:64">
      <c r="B118" s="721" t="s">
        <v>158</v>
      </c>
      <c r="C118" s="607">
        <v>0</v>
      </c>
      <c r="D118" s="607">
        <v>5</v>
      </c>
      <c r="E118" s="607">
        <v>10</v>
      </c>
      <c r="F118" s="607">
        <v>15</v>
      </c>
      <c r="G118" s="607">
        <v>20</v>
      </c>
      <c r="H118" s="607">
        <v>25</v>
      </c>
      <c r="I118" s="607">
        <v>30</v>
      </c>
      <c r="AD118" s="74"/>
      <c r="AE118" s="74"/>
      <c r="AF118" s="74"/>
      <c r="AG118" s="74"/>
      <c r="AH118" s="74"/>
      <c r="AI118" s="74"/>
      <c r="AJ118" s="74"/>
      <c r="AK118" s="52"/>
      <c r="AM118" s="9"/>
      <c r="AN118" s="74"/>
      <c r="AO118" s="74"/>
      <c r="AP118" s="74"/>
      <c r="AQ118" s="74"/>
      <c r="AR118" s="74"/>
      <c r="AS118" s="74"/>
      <c r="AT118" s="74"/>
      <c r="AV118" s="9"/>
      <c r="AW118" s="74"/>
      <c r="AX118" s="74"/>
      <c r="AY118" s="74"/>
      <c r="AZ118" s="74"/>
      <c r="BA118" s="74"/>
      <c r="BB118" s="74"/>
      <c r="BC118" s="74"/>
      <c r="BE118" s="9"/>
      <c r="BF118" s="74"/>
      <c r="BG118" s="74"/>
      <c r="BH118" s="74"/>
      <c r="BI118" s="74"/>
      <c r="BJ118" s="74"/>
      <c r="BK118" s="74"/>
      <c r="BL118" s="74"/>
    </row>
    <row r="119" spans="1:64">
      <c r="B119" s="722">
        <v>0</v>
      </c>
      <c r="C119" s="611">
        <v>0.73376654254484008</v>
      </c>
      <c r="D119" s="632"/>
      <c r="E119" s="632"/>
      <c r="F119" s="632"/>
      <c r="G119" s="632"/>
      <c r="H119" s="632"/>
      <c r="I119" s="632"/>
      <c r="AD119" s="74"/>
      <c r="AE119" s="74"/>
      <c r="AF119" s="74"/>
      <c r="AG119" s="74"/>
      <c r="AH119" s="74"/>
      <c r="AI119" s="74"/>
      <c r="AJ119" s="74"/>
      <c r="AK119" s="52"/>
      <c r="AM119" s="9"/>
      <c r="AN119" s="74"/>
      <c r="AO119" s="74"/>
      <c r="AP119" s="74"/>
      <c r="AQ119" s="74"/>
      <c r="AR119" s="74"/>
      <c r="AS119" s="74"/>
      <c r="AT119" s="74"/>
      <c r="AV119" s="9"/>
      <c r="AW119" s="74"/>
      <c r="AX119" s="74"/>
      <c r="AY119" s="74"/>
      <c r="AZ119" s="74"/>
      <c r="BA119" s="74"/>
      <c r="BB119" s="74"/>
      <c r="BC119" s="74"/>
      <c r="BE119" s="9"/>
      <c r="BF119" s="74"/>
      <c r="BG119" s="74"/>
      <c r="BH119" s="74"/>
      <c r="BI119" s="74"/>
      <c r="BJ119" s="74"/>
      <c r="BK119" s="74"/>
      <c r="BL119" s="74"/>
    </row>
    <row r="120" spans="1:64">
      <c r="B120" s="722">
        <v>5</v>
      </c>
      <c r="C120" s="614">
        <v>0.74283437734948476</v>
      </c>
      <c r="D120" s="726">
        <v>0.75195214506564068</v>
      </c>
      <c r="E120" s="724">
        <v>0.78</v>
      </c>
      <c r="F120" s="724">
        <v>0.81</v>
      </c>
      <c r="G120" s="724">
        <v>0.84</v>
      </c>
      <c r="H120" s="724">
        <v>0.85</v>
      </c>
      <c r="I120" s="636"/>
      <c r="AD120" s="52"/>
      <c r="AE120" s="52"/>
      <c r="AF120" s="52"/>
      <c r="AG120" s="52"/>
      <c r="AH120" s="52"/>
      <c r="AI120" s="52"/>
      <c r="AJ120" s="52"/>
      <c r="AK120" s="52"/>
    </row>
    <row r="121" spans="1:64">
      <c r="B121" s="722">
        <v>10</v>
      </c>
      <c r="C121" s="614">
        <v>0.7673243187075981</v>
      </c>
      <c r="D121" s="726">
        <v>0.77657808405302908</v>
      </c>
      <c r="E121" s="726">
        <v>0.80158991180531869</v>
      </c>
      <c r="F121" s="724">
        <v>0.83</v>
      </c>
      <c r="G121" s="724">
        <v>0.86</v>
      </c>
      <c r="H121" s="724">
        <v>0.88</v>
      </c>
      <c r="I121" s="636"/>
      <c r="AG121" s="9"/>
      <c r="AH121" s="52"/>
      <c r="AQ121" s="9"/>
      <c r="AR121" s="52"/>
      <c r="AS121" s="9"/>
      <c r="AT121" s="99"/>
      <c r="AZ121" s="9"/>
      <c r="BA121" s="52"/>
      <c r="BB121" s="9"/>
      <c r="BC121" s="99"/>
      <c r="BI121" s="9"/>
      <c r="BJ121" s="52"/>
      <c r="BK121" s="9"/>
      <c r="BL121" s="99"/>
    </row>
    <row r="122" spans="1:64">
      <c r="B122" s="722">
        <v>15</v>
      </c>
      <c r="C122" s="614">
        <v>0.79925310275671946</v>
      </c>
      <c r="D122" s="726">
        <v>0.80868921571815611</v>
      </c>
      <c r="E122" s="726">
        <v>0.8342709273221145</v>
      </c>
      <c r="F122" s="726">
        <v>0.86796482257136831</v>
      </c>
      <c r="G122" s="724">
        <v>0.9</v>
      </c>
      <c r="H122" s="724">
        <v>0.91</v>
      </c>
      <c r="I122" s="636"/>
      <c r="AG122" s="9"/>
      <c r="AH122" s="52"/>
    </row>
    <row r="123" spans="1:64">
      <c r="B123" s="722">
        <v>20</v>
      </c>
      <c r="C123" s="614">
        <v>0.82686617351025826</v>
      </c>
      <c r="D123" s="724">
        <v>0.83647196089602782</v>
      </c>
      <c r="E123" s="724">
        <v>0.86269440818090537</v>
      </c>
      <c r="F123" s="724">
        <v>0.89785740928369595</v>
      </c>
      <c r="G123" s="724">
        <v>0.93042410261890984</v>
      </c>
      <c r="H123" s="724">
        <v>0.95</v>
      </c>
      <c r="I123" s="636"/>
    </row>
    <row r="124" spans="1:64">
      <c r="B124" s="722">
        <v>25</v>
      </c>
      <c r="C124" s="614">
        <v>0.83887206310585394</v>
      </c>
      <c r="D124" s="724">
        <v>0.84857153946562802</v>
      </c>
      <c r="E124" s="724">
        <v>0.8753442107610796</v>
      </c>
      <c r="F124" s="724">
        <v>0.91226245846326171</v>
      </c>
      <c r="G124" s="724">
        <v>0.94868708391643486</v>
      </c>
      <c r="H124" s="724">
        <v>0.97324094840431785</v>
      </c>
      <c r="I124" s="636"/>
    </row>
    <row r="125" spans="1:64">
      <c r="B125" s="722">
        <v>30</v>
      </c>
      <c r="C125" s="614">
        <v>0.82954089448942769</v>
      </c>
      <c r="D125" s="615">
        <v>0.83921372514694237</v>
      </c>
      <c r="E125" s="615">
        <v>0.86627637438817617</v>
      </c>
      <c r="F125" s="615">
        <v>0.9048507942294296</v>
      </c>
      <c r="G125" s="615">
        <v>0.9456637578093614</v>
      </c>
      <c r="H125" s="615">
        <v>0.97815685141066322</v>
      </c>
      <c r="I125" s="615">
        <v>0.9939934095734354</v>
      </c>
    </row>
    <row r="127" spans="1:64">
      <c r="B127" s="100" t="s">
        <v>498</v>
      </c>
      <c r="F127" s="604" t="s">
        <v>423</v>
      </c>
    </row>
    <row r="128" spans="1:64">
      <c r="B128" s="721" t="s">
        <v>158</v>
      </c>
      <c r="C128" s="607">
        <v>0</v>
      </c>
      <c r="D128" s="607">
        <v>5</v>
      </c>
      <c r="E128" s="607">
        <v>10</v>
      </c>
      <c r="F128" s="607">
        <v>15</v>
      </c>
      <c r="G128" s="607">
        <v>20</v>
      </c>
      <c r="H128" s="607">
        <v>25</v>
      </c>
      <c r="I128" s="607">
        <v>30</v>
      </c>
    </row>
    <row r="129" spans="2:64">
      <c r="B129" s="722">
        <v>0</v>
      </c>
      <c r="C129" s="611">
        <v>0.76323955252853348</v>
      </c>
      <c r="D129" s="632"/>
      <c r="E129" s="632"/>
      <c r="F129" s="632"/>
      <c r="G129" s="632"/>
      <c r="H129" s="632"/>
      <c r="I129" s="632"/>
    </row>
    <row r="130" spans="2:64">
      <c r="B130" s="722">
        <v>5</v>
      </c>
      <c r="C130" s="614">
        <v>0.76735113066410854</v>
      </c>
      <c r="D130" s="724">
        <v>0.77144079547235211</v>
      </c>
      <c r="E130" s="724">
        <v>0.78</v>
      </c>
      <c r="F130" s="724">
        <v>0.8</v>
      </c>
      <c r="G130" s="724">
        <v>0.82</v>
      </c>
      <c r="H130" s="724">
        <v>0.84</v>
      </c>
      <c r="I130" s="636"/>
    </row>
    <row r="131" spans="2:64">
      <c r="B131" s="722">
        <v>10</v>
      </c>
      <c r="C131" s="614">
        <v>0.77906883651169512</v>
      </c>
      <c r="D131" s="724">
        <v>0.78309730890306084</v>
      </c>
      <c r="E131" s="724">
        <v>0.79458283992508716</v>
      </c>
      <c r="F131" s="724">
        <v>0.81</v>
      </c>
      <c r="G131" s="724">
        <v>0.83</v>
      </c>
      <c r="H131" s="724">
        <v>0.85</v>
      </c>
      <c r="I131" s="636"/>
    </row>
    <row r="132" spans="2:64">
      <c r="B132" s="722">
        <v>15</v>
      </c>
      <c r="C132" s="614">
        <v>0.79668740234586977</v>
      </c>
      <c r="D132" s="724">
        <v>0.80062722926724106</v>
      </c>
      <c r="E132" s="724">
        <v>0.81186480065115507</v>
      </c>
      <c r="F132" s="724">
        <v>0.82878647405062245</v>
      </c>
      <c r="G132" s="724">
        <v>0.85</v>
      </c>
      <c r="H132" s="724">
        <v>0.87</v>
      </c>
      <c r="I132" s="636"/>
    </row>
    <row r="133" spans="2:64">
      <c r="B133" s="722">
        <v>20</v>
      </c>
      <c r="C133" s="614">
        <v>0.81778197950573173</v>
      </c>
      <c r="D133" s="724">
        <v>0.8216206601539684</v>
      </c>
      <c r="E133" s="724">
        <v>0.83257492364594032</v>
      </c>
      <c r="F133" s="724">
        <v>0.84908395846168627</v>
      </c>
      <c r="G133" s="724">
        <v>0.86890742744245786</v>
      </c>
      <c r="H133" s="724">
        <v>0.89</v>
      </c>
      <c r="I133" s="636"/>
      <c r="AC133" s="10"/>
      <c r="AD133" s="1"/>
      <c r="AE133" s="133"/>
      <c r="AF133" s="133"/>
      <c r="AG133" s="133"/>
      <c r="AH133" s="133"/>
      <c r="AI133" s="133"/>
      <c r="AJ133" s="133"/>
      <c r="AK133" s="133"/>
    </row>
    <row r="134" spans="2:64">
      <c r="B134" s="722">
        <v>25</v>
      </c>
      <c r="C134" s="614">
        <v>0.83964919780890479</v>
      </c>
      <c r="D134" s="724">
        <v>0.84338835572271631</v>
      </c>
      <c r="E134" s="724">
        <v>0.85406347121327442</v>
      </c>
      <c r="F134" s="724">
        <v>0.87016491419373543</v>
      </c>
      <c r="G134" s="724">
        <v>0.88951870516672904</v>
      </c>
      <c r="H134" s="724">
        <v>0.90966308940086094</v>
      </c>
      <c r="I134" s="636"/>
      <c r="AC134" s="135"/>
      <c r="AD134" s="2"/>
      <c r="AE134" s="2"/>
      <c r="AF134" s="2"/>
      <c r="AG134" s="135"/>
      <c r="AH134" s="135"/>
      <c r="AI134" s="135"/>
      <c r="AJ134" s="135"/>
      <c r="AK134" s="133"/>
    </row>
    <row r="135" spans="2:64">
      <c r="B135" s="722">
        <v>30</v>
      </c>
      <c r="C135" s="614">
        <v>0.85969191721131477</v>
      </c>
      <c r="D135" s="615">
        <v>0.86334427414907655</v>
      </c>
      <c r="E135" s="615">
        <v>0.87377561764917444</v>
      </c>
      <c r="F135" s="615">
        <v>0.88952031737960857</v>
      </c>
      <c r="G135" s="615">
        <v>0.90846185609458763</v>
      </c>
      <c r="H135" s="615">
        <v>0.92819521295665341</v>
      </c>
      <c r="I135" s="615">
        <v>0.94636450191930599</v>
      </c>
      <c r="AC135" s="135"/>
      <c r="AD135" s="135"/>
      <c r="AE135" s="135"/>
      <c r="AF135" s="135"/>
      <c r="AG135" s="135"/>
      <c r="AH135" s="135"/>
      <c r="AI135" s="135"/>
      <c r="AJ135" s="135"/>
      <c r="AK135" s="135"/>
      <c r="AM135" s="9"/>
      <c r="AN135" s="9"/>
      <c r="AO135" s="9"/>
      <c r="AP135" s="9"/>
      <c r="AQ135" s="9"/>
      <c r="AR135" s="9"/>
      <c r="AS135" s="9"/>
      <c r="AT135" s="9"/>
      <c r="AV135" s="9"/>
      <c r="AW135" s="9"/>
      <c r="AX135" s="9"/>
      <c r="AY135" s="9"/>
      <c r="AZ135" s="9"/>
      <c r="BA135" s="9"/>
      <c r="BB135" s="9"/>
      <c r="BC135" s="9"/>
      <c r="BE135" s="9"/>
      <c r="BF135" s="9"/>
      <c r="BG135" s="9"/>
      <c r="BH135" s="9"/>
      <c r="BI135" s="9"/>
      <c r="BJ135" s="9"/>
      <c r="BK135" s="9"/>
      <c r="BL135" s="9"/>
    </row>
    <row r="136" spans="2:64">
      <c r="AC136" s="135"/>
      <c r="AD136" s="74"/>
      <c r="AE136" s="74"/>
      <c r="AF136" s="74"/>
      <c r="AG136" s="74"/>
      <c r="AH136" s="74"/>
      <c r="AI136" s="74"/>
      <c r="AJ136" s="74"/>
      <c r="AK136" s="52"/>
      <c r="AM136" s="9"/>
      <c r="AN136" s="74"/>
      <c r="AO136" s="74"/>
      <c r="AP136" s="74"/>
      <c r="AQ136" s="74"/>
      <c r="AR136" s="74"/>
      <c r="AS136" s="74"/>
      <c r="AT136" s="74"/>
      <c r="AV136" s="9"/>
      <c r="AW136" s="74"/>
      <c r="AX136" s="74"/>
      <c r="AY136" s="74"/>
      <c r="AZ136" s="74"/>
      <c r="BA136" s="74"/>
      <c r="BB136" s="74"/>
      <c r="BC136" s="74"/>
      <c r="BE136" s="9"/>
      <c r="BF136" s="74"/>
      <c r="BG136" s="74"/>
      <c r="BH136" s="74"/>
      <c r="BI136" s="74"/>
      <c r="BJ136" s="74"/>
      <c r="BK136" s="74"/>
      <c r="BL136" s="74"/>
    </row>
    <row r="137" spans="2:64">
      <c r="B137" s="100" t="s">
        <v>499</v>
      </c>
      <c r="F137" s="604" t="s">
        <v>423</v>
      </c>
      <c r="AC137" s="135"/>
      <c r="AD137" s="74"/>
      <c r="AE137" s="74"/>
      <c r="AF137" s="74"/>
      <c r="AG137" s="74"/>
      <c r="AH137" s="74"/>
      <c r="AI137" s="74"/>
      <c r="AJ137" s="74"/>
      <c r="AK137" s="52"/>
      <c r="AM137" s="9"/>
      <c r="AN137" s="74"/>
      <c r="AO137" s="74"/>
      <c r="AP137" s="74"/>
      <c r="AQ137" s="74"/>
      <c r="AR137" s="74"/>
      <c r="AS137" s="74"/>
      <c r="AT137" s="74"/>
      <c r="AV137" s="9"/>
      <c r="AW137" s="74"/>
      <c r="AX137" s="74"/>
      <c r="AY137" s="74"/>
      <c r="AZ137" s="74"/>
      <c r="BA137" s="74"/>
      <c r="BB137" s="74"/>
      <c r="BC137" s="74"/>
      <c r="BE137" s="9"/>
      <c r="BF137" s="74"/>
      <c r="BG137" s="74"/>
      <c r="BH137" s="74"/>
      <c r="BI137" s="74"/>
      <c r="BJ137" s="74"/>
      <c r="BK137" s="74"/>
      <c r="BL137" s="74"/>
    </row>
    <row r="138" spans="2:64">
      <c r="B138" s="731" t="s">
        <v>158</v>
      </c>
      <c r="C138">
        <v>0</v>
      </c>
      <c r="D138">
        <v>5</v>
      </c>
      <c r="E138">
        <v>10</v>
      </c>
      <c r="F138">
        <v>15</v>
      </c>
      <c r="G138">
        <v>20</v>
      </c>
      <c r="H138">
        <v>25</v>
      </c>
      <c r="I138">
        <v>30</v>
      </c>
      <c r="AC138" s="135"/>
      <c r="AD138" s="74"/>
      <c r="AE138" s="74"/>
      <c r="AF138" s="74"/>
      <c r="AG138" s="74"/>
      <c r="AH138" s="74"/>
      <c r="AI138" s="74"/>
      <c r="AJ138" s="74"/>
      <c r="AK138" s="52"/>
      <c r="AM138" s="9"/>
      <c r="AN138" s="74"/>
      <c r="AO138" s="74"/>
      <c r="AP138" s="74"/>
      <c r="AQ138" s="74"/>
      <c r="AR138" s="74"/>
      <c r="AS138" s="74"/>
      <c r="AT138" s="74"/>
      <c r="AV138" s="9"/>
      <c r="AW138" s="74"/>
      <c r="AX138" s="74"/>
      <c r="AY138" s="74"/>
      <c r="AZ138" s="74"/>
      <c r="BA138" s="74"/>
      <c r="BB138" s="74"/>
      <c r="BC138" s="74"/>
      <c r="BE138" s="9"/>
      <c r="BF138" s="74"/>
      <c r="BG138" s="74"/>
      <c r="BH138" s="74"/>
      <c r="BI138" s="74"/>
      <c r="BJ138" s="74"/>
      <c r="BK138" s="74"/>
      <c r="BL138" s="74"/>
    </row>
    <row r="139" spans="2:64">
      <c r="B139">
        <v>0</v>
      </c>
      <c r="C139" s="734">
        <v>60.924150239153512</v>
      </c>
      <c r="D139" s="489">
        <v>61.132408903183851</v>
      </c>
      <c r="E139" s="489">
        <v>61.930390943466321</v>
      </c>
      <c r="F139" s="489">
        <v>63.858840361234165</v>
      </c>
      <c r="G139" s="489">
        <v>67.869444737168237</v>
      </c>
      <c r="H139" s="489">
        <v>75.36064511233144</v>
      </c>
      <c r="I139" s="490">
        <v>88.167299224741271</v>
      </c>
      <c r="AC139" s="135"/>
      <c r="AD139" s="74"/>
      <c r="AE139" s="74"/>
      <c r="AF139" s="74"/>
      <c r="AG139" s="74"/>
      <c r="AH139" s="74"/>
      <c r="AI139" s="74"/>
      <c r="AJ139" s="74"/>
      <c r="AK139" s="52"/>
      <c r="AM139" s="9"/>
      <c r="AN139" s="74"/>
      <c r="AO139" s="74"/>
      <c r="AP139" s="74"/>
      <c r="AQ139" s="74"/>
      <c r="AR139" s="74"/>
      <c r="AS139" s="74"/>
      <c r="AT139" s="74"/>
      <c r="AV139" s="9"/>
      <c r="AW139" s="74"/>
      <c r="AX139" s="74"/>
      <c r="AY139" s="74"/>
      <c r="AZ139" s="74"/>
      <c r="BA139" s="74"/>
      <c r="BB139" s="74"/>
      <c r="BC139" s="74"/>
      <c r="BE139" s="9"/>
      <c r="BF139" s="74"/>
      <c r="BG139" s="74"/>
      <c r="BH139" s="74"/>
      <c r="BI139" s="74"/>
      <c r="BJ139" s="74"/>
      <c r="BK139" s="74"/>
      <c r="BL139" s="74"/>
    </row>
    <row r="140" spans="2:64">
      <c r="B140">
        <v>5</v>
      </c>
      <c r="C140" s="735">
        <v>61.132408903183851</v>
      </c>
      <c r="D140" s="206">
        <v>61.317179857953661</v>
      </c>
      <c r="E140" s="206">
        <v>62.044722678167979</v>
      </c>
      <c r="F140" s="206">
        <v>63.857249112881767</v>
      </c>
      <c r="G140" s="206">
        <v>67.707842280595116</v>
      </c>
      <c r="H140" s="206">
        <v>75.003050440306964</v>
      </c>
      <c r="I140" s="492">
        <v>87.596788337919293</v>
      </c>
      <c r="AC140" s="135"/>
      <c r="AD140" s="74"/>
      <c r="AE140" s="74"/>
      <c r="AF140" s="74"/>
      <c r="AG140" s="74"/>
      <c r="AH140" s="74"/>
      <c r="AI140" s="74"/>
      <c r="AJ140" s="74"/>
      <c r="AK140" s="52"/>
      <c r="AM140" s="9"/>
      <c r="AN140" s="74"/>
      <c r="AO140" s="74"/>
      <c r="AP140" s="74"/>
      <c r="AQ140" s="74"/>
      <c r="AR140" s="74"/>
      <c r="AS140" s="74"/>
      <c r="AT140" s="74"/>
      <c r="AV140" s="9"/>
      <c r="AW140" s="74"/>
      <c r="AX140" s="74"/>
      <c r="AY140" s="74"/>
      <c r="AZ140" s="74"/>
      <c r="BA140" s="74"/>
      <c r="BB140" s="74"/>
      <c r="BC140" s="74"/>
      <c r="BE140" s="9"/>
      <c r="BF140" s="74"/>
      <c r="BG140" s="74"/>
      <c r="BH140" s="74"/>
      <c r="BI140" s="74"/>
      <c r="BJ140" s="74"/>
      <c r="BK140" s="74"/>
      <c r="BL140" s="74"/>
    </row>
    <row r="141" spans="2:64">
      <c r="B141">
        <v>10</v>
      </c>
      <c r="C141" s="735">
        <v>61.930390943466321</v>
      </c>
      <c r="D141" s="206">
        <v>62.044722678167979</v>
      </c>
      <c r="E141" s="206">
        <v>62.562116381144314</v>
      </c>
      <c r="F141" s="206">
        <v>64.024227968205309</v>
      </c>
      <c r="G141" s="206">
        <v>67.388711125496712</v>
      </c>
      <c r="H141" s="206">
        <v>74.084248848384405</v>
      </c>
      <c r="I141" s="492">
        <v>86.019835688297746</v>
      </c>
      <c r="AC141" s="135"/>
      <c r="AD141" s="74"/>
      <c r="AE141" s="74"/>
      <c r="AF141" s="74"/>
      <c r="AG141" s="74"/>
      <c r="AH141" s="74"/>
      <c r="AI141" s="74"/>
      <c r="AJ141" s="74"/>
      <c r="AK141" s="52"/>
      <c r="AM141" s="9"/>
      <c r="AN141" s="74"/>
      <c r="AO141" s="74"/>
      <c r="AP141" s="74"/>
      <c r="AQ141" s="74"/>
      <c r="AR141" s="74"/>
      <c r="AS141" s="74"/>
      <c r="AT141" s="74"/>
      <c r="AV141" s="9"/>
      <c r="AW141" s="74"/>
      <c r="AX141" s="74"/>
      <c r="AY141" s="74"/>
      <c r="AZ141" s="74"/>
      <c r="BA141" s="74"/>
      <c r="BB141" s="74"/>
      <c r="BC141" s="74"/>
      <c r="BE141" s="9"/>
      <c r="BF141" s="74"/>
      <c r="BG141" s="74"/>
      <c r="BH141" s="74"/>
      <c r="BI141" s="74"/>
      <c r="BJ141" s="74"/>
      <c r="BK141" s="74"/>
      <c r="BL141" s="74"/>
    </row>
    <row r="142" spans="2:64">
      <c r="B142">
        <v>15</v>
      </c>
      <c r="C142" s="735">
        <v>63.858840361234165</v>
      </c>
      <c r="D142" s="206">
        <v>63.857249112881767</v>
      </c>
      <c r="E142" s="206">
        <v>64.024227968205309</v>
      </c>
      <c r="F142" s="206">
        <v>64.896536723288932</v>
      </c>
      <c r="G142" s="206">
        <v>67.434602409719773</v>
      </c>
      <c r="H142" s="206">
        <v>73.096225598519609</v>
      </c>
      <c r="I142" s="492">
        <v>83.87430845931982</v>
      </c>
      <c r="AC142" s="135"/>
      <c r="AD142" s="74"/>
      <c r="AE142" s="74"/>
      <c r="AF142" s="74"/>
      <c r="AG142" s="74"/>
      <c r="AH142" s="74"/>
      <c r="AI142" s="74"/>
      <c r="AJ142" s="74"/>
      <c r="AK142" s="52"/>
      <c r="AM142" s="9"/>
      <c r="AN142" s="74"/>
      <c r="AO142" s="74"/>
      <c r="AP142" s="74"/>
      <c r="AQ142" s="74"/>
      <c r="AR142" s="74"/>
      <c r="AS142" s="74"/>
      <c r="AT142" s="74"/>
      <c r="AV142" s="9"/>
      <c r="AW142" s="74"/>
      <c r="AX142" s="74"/>
      <c r="AY142" s="74"/>
      <c r="AZ142" s="74"/>
      <c r="BA142" s="74"/>
      <c r="BB142" s="74"/>
      <c r="BC142" s="74"/>
      <c r="BE142" s="9"/>
      <c r="BF142" s="74"/>
      <c r="BG142" s="74"/>
      <c r="BH142" s="74"/>
      <c r="BI142" s="74"/>
      <c r="BJ142" s="74"/>
      <c r="BK142" s="74"/>
      <c r="BL142" s="74"/>
    </row>
    <row r="143" spans="2:64">
      <c r="B143">
        <v>20</v>
      </c>
      <c r="C143" s="735">
        <v>67.869444737168237</v>
      </c>
      <c r="D143" s="206">
        <v>67.707842280595116</v>
      </c>
      <c r="E143" s="206">
        <v>67.388711125496712</v>
      </c>
      <c r="F143" s="206">
        <v>67.434602409719773</v>
      </c>
      <c r="G143" s="206">
        <v>68.797064285359909</v>
      </c>
      <c r="H143" s="206">
        <v>72.956873015162046</v>
      </c>
      <c r="I143" s="492">
        <v>82.004744359689738</v>
      </c>
      <c r="AC143" s="135"/>
      <c r="AD143" s="52"/>
      <c r="AE143" s="52"/>
      <c r="AF143" s="52"/>
      <c r="AG143" s="52"/>
      <c r="AH143" s="52"/>
      <c r="AI143" s="52"/>
      <c r="AJ143" s="52"/>
      <c r="AK143" s="52"/>
    </row>
    <row r="144" spans="2:64">
      <c r="B144">
        <v>25</v>
      </c>
      <c r="C144" s="735">
        <v>75.36064511233144</v>
      </c>
      <c r="D144" s="206">
        <v>75.003050440306964</v>
      </c>
      <c r="E144" s="206">
        <v>74.084248848384405</v>
      </c>
      <c r="F144" s="206">
        <v>73.096225598519609</v>
      </c>
      <c r="G144" s="206">
        <v>72.956873015162046</v>
      </c>
      <c r="H144" s="206">
        <v>75.143533748801516</v>
      </c>
      <c r="I144" s="492">
        <v>81.832451407305371</v>
      </c>
      <c r="AG144" s="9"/>
      <c r="AH144" s="52"/>
      <c r="AQ144" s="9"/>
      <c r="AR144" s="52"/>
      <c r="AS144" s="9"/>
      <c r="AT144" s="99"/>
      <c r="AZ144" s="9"/>
      <c r="BA144" s="52"/>
      <c r="BB144" s="9"/>
      <c r="BC144" s="99"/>
      <c r="BI144" s="9"/>
      <c r="BJ144" s="52"/>
      <c r="BK144" s="9"/>
      <c r="BL144" s="99"/>
    </row>
    <row r="145" spans="2:34">
      <c r="B145">
        <v>30</v>
      </c>
      <c r="C145" s="736">
        <v>88.167299224741271</v>
      </c>
      <c r="D145" s="737">
        <v>87.596788337919293</v>
      </c>
      <c r="E145" s="737">
        <v>86.019835688297746</v>
      </c>
      <c r="F145" s="737">
        <v>83.87430845931982</v>
      </c>
      <c r="G145" s="737">
        <v>82.004744359689738</v>
      </c>
      <c r="H145" s="737">
        <v>81.832451407305371</v>
      </c>
      <c r="I145" s="738">
        <v>85.567493499529121</v>
      </c>
      <c r="AG145" s="9"/>
      <c r="AH145" s="52"/>
    </row>
    <row r="146" spans="2:34">
      <c r="B146" s="9"/>
    </row>
    <row r="147" spans="2:34">
      <c r="B147" s="9"/>
    </row>
    <row r="148" spans="2:34">
      <c r="B148" s="9"/>
    </row>
    <row r="149" spans="2:34">
      <c r="B149" s="9"/>
    </row>
    <row r="150" spans="2:34">
      <c r="B150" s="9"/>
    </row>
    <row r="151" spans="2:34">
      <c r="B151" s="9"/>
    </row>
    <row r="152" spans="2:34">
      <c r="B152" s="9"/>
    </row>
    <row r="157" spans="2:34">
      <c r="B157" s="9"/>
    </row>
    <row r="161" spans="2:2">
      <c r="B161" s="9"/>
    </row>
    <row r="162" spans="2:2">
      <c r="B162" s="9"/>
    </row>
    <row r="163" spans="2:2">
      <c r="B163" s="9"/>
    </row>
  </sheetData>
  <sortState xmlns:xlrd2="http://schemas.microsoft.com/office/spreadsheetml/2017/richdata2" ref="AR3:AV17">
    <sortCondition descending="1" ref="AV3:AV17"/>
  </sortState>
  <conditionalFormatting sqref="C119:I125">
    <cfRule type="colorScale" priority="3">
      <colorScale>
        <cfvo type="min"/>
        <cfvo type="max"/>
        <color rgb="FFFFFFFF"/>
        <color rgb="FFFABF8F"/>
      </colorScale>
    </cfRule>
    <cfRule type="top10" dxfId="47" priority="4" rank="1"/>
  </conditionalFormatting>
  <conditionalFormatting sqref="C129:I135">
    <cfRule type="colorScale" priority="5">
      <colorScale>
        <cfvo type="min"/>
        <cfvo type="max"/>
        <color rgb="FFFFFFFF"/>
        <color rgb="FFFABF8F"/>
      </colorScale>
    </cfRule>
    <cfRule type="top10" dxfId="46" priority="6" rank="1"/>
  </conditionalFormatting>
  <conditionalFormatting sqref="C20:O32">
    <cfRule type="colorScale" priority="111">
      <colorScale>
        <cfvo type="min"/>
        <cfvo type="max"/>
        <color theme="0"/>
        <color theme="9" tint="0.39997558519241921"/>
      </colorScale>
    </cfRule>
    <cfRule type="top10" dxfId="45" priority="112" rank="1"/>
  </conditionalFormatting>
  <conditionalFormatting sqref="C40:O52">
    <cfRule type="colorScale" priority="61">
      <colorScale>
        <cfvo type="min"/>
        <cfvo type="max"/>
        <color theme="0"/>
        <color theme="9" tint="0.39997558519241921"/>
      </colorScale>
    </cfRule>
    <cfRule type="top10" dxfId="44" priority="62" rank="1"/>
  </conditionalFormatting>
  <conditionalFormatting sqref="C60:O72">
    <cfRule type="colorScale" priority="59">
      <colorScale>
        <cfvo type="min"/>
        <cfvo type="max"/>
        <color theme="0"/>
        <color theme="9" tint="0.39997558519241921"/>
      </colorScale>
    </cfRule>
    <cfRule type="top10" dxfId="43" priority="60" rank="1"/>
  </conditionalFormatting>
  <conditionalFormatting sqref="C83:O93 C82:J82 C81:O81">
    <cfRule type="top10" dxfId="42" priority="22" rank="1"/>
    <cfRule type="colorScale" priority="21">
      <colorScale>
        <cfvo type="min"/>
        <cfvo type="max"/>
        <color rgb="FFFFFFFF"/>
        <color rgb="FFFABF8F"/>
      </colorScale>
    </cfRule>
  </conditionalFormatting>
  <conditionalFormatting sqref="C101:O113">
    <cfRule type="top10" dxfId="41" priority="20" rank="1"/>
    <cfRule type="colorScale" priority="19">
      <colorScale>
        <cfvo type="min"/>
        <cfvo type="max"/>
        <color rgb="FFFFFFFF"/>
        <color rgb="FFFABF8F"/>
      </colorScale>
    </cfRule>
  </conditionalFormatting>
  <conditionalFormatting sqref="L82">
    <cfRule type="top10" dxfId="40" priority="2" rank="1"/>
    <cfRule type="colorScale" priority="1">
      <colorScale>
        <cfvo type="min"/>
        <cfvo type="max"/>
        <color rgb="FFFFFFFF"/>
        <color rgb="FFFABF8F"/>
      </colorScale>
    </cfRule>
  </conditionalFormatting>
  <conditionalFormatting sqref="X11:X17">
    <cfRule type="top10" dxfId="39" priority="23" bottom="1" rank="1"/>
  </conditionalFormatting>
  <conditionalFormatting sqref="AE40:AQ52">
    <cfRule type="top10" dxfId="38" priority="27" rank="1"/>
    <cfRule type="colorScale" priority="26">
      <colorScale>
        <cfvo type="min"/>
        <cfvo type="max"/>
        <color theme="0"/>
        <color theme="9" tint="0.39997558519241921"/>
      </colorScale>
    </cfRule>
  </conditionalFormatting>
  <conditionalFormatting sqref="AE60:AQ72">
    <cfRule type="top10" dxfId="37" priority="25" rank="1"/>
    <cfRule type="colorScale" priority="24">
      <colorScale>
        <cfvo type="min"/>
        <cfvo type="max"/>
        <color theme="0"/>
        <color theme="9" tint="0.39997558519241921"/>
      </colorScale>
    </cfRule>
  </conditionalFormatting>
  <conditionalFormatting sqref="AG20:AG32 AH21:AH32 AI22:AI32 AJ23:AJ32 AK24:AK32 AL25:AL32 AM26:AM32 AN27:AN32 AO28:AO32 AP29:AP30 AP31:AR32 AQ30 AS32">
    <cfRule type="colorScale" priority="78">
      <colorScale>
        <cfvo type="min"/>
        <cfvo type="max"/>
        <color theme="0"/>
        <color theme="9" tint="0.39997558519241921"/>
      </colorScale>
    </cfRule>
    <cfRule type="top10" dxfId="36" priority="77" rank="1"/>
  </conditionalFormatting>
  <conditionalFormatting sqref="AN25">
    <cfRule type="colorScale" priority="80">
      <colorScale>
        <cfvo type="min"/>
        <cfvo type="max"/>
        <color theme="0"/>
        <color theme="9" tint="0.39997558519241921"/>
      </colorScale>
    </cfRule>
    <cfRule type="top10" dxfId="35" priority="79" rank="1"/>
  </conditionalFormatting>
  <conditionalFormatting sqref="AO21">
    <cfRule type="top10" dxfId="34" priority="30" rank="1"/>
  </conditionalFormatting>
  <conditionalFormatting sqref="AO22">
    <cfRule type="top10" dxfId="33" priority="31" rank="1"/>
  </conditionalFormatting>
  <conditionalFormatting sqref="AO25:AQ25 AI21:AN21 AJ22:AN22 AK23:AN23 AL24:AQ24 AN26:AQ26 AM25 AO27:AQ27 AP28:AQ28">
    <cfRule type="top10" dxfId="32" priority="81" rank="1"/>
    <cfRule type="colorScale" priority="82">
      <colorScale>
        <cfvo type="min"/>
        <cfvo type="max"/>
        <color theme="0"/>
        <color theme="9" tint="0.39997558519241921"/>
      </colorScale>
    </cfRule>
  </conditionalFormatting>
  <conditionalFormatting sqref="AP21:AR21">
    <cfRule type="colorScale" priority="38">
      <colorScale>
        <cfvo type="min"/>
        <cfvo type="max"/>
        <color theme="0"/>
        <color theme="9" tint="0.39997558519241921"/>
      </colorScale>
    </cfRule>
    <cfRule type="top10" dxfId="31" priority="37" rank="1"/>
  </conditionalFormatting>
  <conditionalFormatting sqref="AY39:BA39">
    <cfRule type="top10" dxfId="30" priority="41" rank="1"/>
    <cfRule type="colorScale" priority="42">
      <colorScale>
        <cfvo type="min"/>
        <cfvo type="max"/>
        <color theme="0"/>
        <color theme="9" tint="0.39997558519241921"/>
      </colorScale>
    </cfRule>
  </conditionalFormatting>
  <conditionalFormatting sqref="AY56:BA56">
    <cfRule type="colorScale" priority="40">
      <colorScale>
        <cfvo type="min"/>
        <cfvo type="max"/>
        <color theme="0"/>
        <color theme="9" tint="0.39997558519241921"/>
      </colorScale>
    </cfRule>
    <cfRule type="top10" dxfId="29" priority="39" rank="1"/>
  </conditionalFormatting>
  <conditionalFormatting sqref="BG23:BG29 BL29 BB18:BC29 BD19:BD29 BE20:BE29 BF21:BF29 BH24:BH29 BI25:BI29 BJ26:BJ27 BJ28:BK29">
    <cfRule type="colorScale" priority="14">
      <colorScale>
        <cfvo type="min"/>
        <cfvo type="max"/>
        <color theme="0"/>
        <color theme="9" tint="0.39997558519241921"/>
      </colorScale>
    </cfRule>
    <cfRule type="top10" dxfId="28" priority="13" rank="1"/>
  </conditionalFormatting>
  <conditionalFormatting sqref="BH22">
    <cfRule type="top10" dxfId="27" priority="15" rank="1"/>
    <cfRule type="colorScale" priority="16">
      <colorScale>
        <cfvo type="min"/>
        <cfvo type="max"/>
        <color theme="0"/>
        <color theme="9" tint="0.39997558519241921"/>
      </colorScale>
    </cfRule>
  </conditionalFormatting>
  <conditionalFormatting sqref="BI18">
    <cfRule type="top10" dxfId="26" priority="9" rank="1"/>
  </conditionalFormatting>
  <conditionalFormatting sqref="BI19">
    <cfRule type="top10" dxfId="25" priority="10" rank="1"/>
  </conditionalFormatting>
  <conditionalFormatting sqref="BI22:BJ22 BD18:BH18 BE19:BH19 BF20:BH20 BG21:BJ21 BH23:BJ23 BG22 BI24:BJ24 BJ25">
    <cfRule type="colorScale" priority="114">
      <colorScale>
        <cfvo type="min"/>
        <cfvo type="max"/>
        <color theme="0"/>
        <color theme="9" tint="0.39997558519241921"/>
      </colorScale>
    </cfRule>
    <cfRule type="top10" dxfId="24" priority="113" rank="1"/>
  </conditionalFormatting>
  <conditionalFormatting sqref="BJ18:BK18">
    <cfRule type="colorScale" priority="154">
      <colorScale>
        <cfvo type="min"/>
        <cfvo type="max"/>
        <color theme="0"/>
        <color theme="9" tint="0.39997558519241921"/>
      </colorScale>
    </cfRule>
    <cfRule type="top10" dxfId="23" priority="153" rank="1"/>
  </conditionalFormatting>
  <conditionalFormatting sqref="BP17:CB29">
    <cfRule type="colorScale" priority="7">
      <colorScale>
        <cfvo type="min"/>
        <cfvo type="max"/>
        <color theme="0"/>
        <color theme="9" tint="0.39997558519241921"/>
      </colorScale>
    </cfRule>
    <cfRule type="top10" dxfId="22" priority="8" rank="1"/>
  </conditionalFormatting>
  <pageMargins left="0.75" right="0.75" top="1" bottom="1" header="0.5" footer="0.5"/>
  <pageSetup orientation="portrait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Drop Down 1">
              <controlPr defaultSize="0" autoLine="0" autoPict="0">
                <anchor moveWithCells="1">
                  <from>
                    <xdr:col>1</xdr:col>
                    <xdr:colOff>12700</xdr:colOff>
                    <xdr:row>7</xdr:row>
                    <xdr:rowOff>0</xdr:rowOff>
                  </from>
                  <to>
                    <xdr:col>2</xdr:col>
                    <xdr:colOff>25400</xdr:colOff>
                    <xdr:row>7</xdr:row>
                    <xdr:rowOff>215900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Drop Down 3">
              <controlPr locked="0" defaultSize="0" autoLine="0" autoPict="0">
                <anchor moveWithCells="1">
                  <from>
                    <xdr:col>1</xdr:col>
                    <xdr:colOff>25400</xdr:colOff>
                    <xdr:row>7</xdr:row>
                    <xdr:rowOff>25400</xdr:rowOff>
                  </from>
                  <to>
                    <xdr:col>2</xdr:col>
                    <xdr:colOff>50800</xdr:colOff>
                    <xdr:row>7</xdr:row>
                    <xdr:rowOff>215900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C472"/>
  <sheetViews>
    <sheetView topLeftCell="A19" zoomScale="80" zoomScaleNormal="80" workbookViewId="0">
      <selection activeCell="E12" sqref="E12"/>
    </sheetView>
  </sheetViews>
  <sheetFormatPr baseColWidth="10" defaultColWidth="10.6640625" defaultRowHeight="16"/>
  <cols>
    <col min="2" max="4" width="7.6640625" customWidth="1"/>
    <col min="5" max="5" width="10.5" customWidth="1"/>
    <col min="6" max="153" width="7.6640625" customWidth="1"/>
  </cols>
  <sheetData>
    <row r="1" spans="1:91">
      <c r="A1" s="7"/>
      <c r="B1" s="8" t="s">
        <v>18</v>
      </c>
      <c r="C1" s="8" t="s">
        <v>19</v>
      </c>
      <c r="D1" s="8" t="s">
        <v>20</v>
      </c>
      <c r="E1" s="139" t="s">
        <v>119</v>
      </c>
      <c r="F1" s="9" t="s">
        <v>22</v>
      </c>
      <c r="G1" s="9" t="s">
        <v>23</v>
      </c>
      <c r="H1" s="10" t="s">
        <v>24</v>
      </c>
      <c r="I1" s="10" t="s">
        <v>25</v>
      </c>
      <c r="J1" s="10" t="s">
        <v>26</v>
      </c>
      <c r="K1" s="11" t="s">
        <v>27</v>
      </c>
      <c r="L1" s="11" t="s">
        <v>28</v>
      </c>
      <c r="M1" s="9"/>
      <c r="N1" s="12"/>
      <c r="O1" s="12"/>
      <c r="P1" s="9"/>
      <c r="Q1" s="9"/>
      <c r="T1" s="9" t="s">
        <v>34</v>
      </c>
      <c r="U1" s="13">
        <f ca="1">Sheet2!T1</f>
        <v>76.30795454545455</v>
      </c>
      <c r="V1" s="14" t="s">
        <v>35</v>
      </c>
      <c r="W1" s="13">
        <f ca="1">Sheet2!V1</f>
        <v>85.563636363636363</v>
      </c>
      <c r="X1" s="14" t="s">
        <v>36</v>
      </c>
      <c r="Y1" s="13">
        <f ca="1">Sheet2!X1</f>
        <v>20.156818181818185</v>
      </c>
      <c r="Z1" s="14" t="s">
        <v>37</v>
      </c>
      <c r="AA1" s="13">
        <f ca="1">Sheet2!Z1</f>
        <v>23.447727272727274</v>
      </c>
      <c r="AB1" s="14" t="s">
        <v>38</v>
      </c>
      <c r="AC1" s="13">
        <f ca="1">Sheet2!AB1</f>
        <v>26.532954545454547</v>
      </c>
      <c r="AD1" t="s">
        <v>39</v>
      </c>
      <c r="AE1" s="16">
        <v>0</v>
      </c>
      <c r="AG1" s="16">
        <v>0</v>
      </c>
      <c r="AJ1" t="s">
        <v>120</v>
      </c>
      <c r="AK1" t="s">
        <v>121</v>
      </c>
      <c r="AL1" s="15">
        <f ca="1">U1+W1+Y1</f>
        <v>182.02840909090909</v>
      </c>
      <c r="AM1" t="s">
        <v>122</v>
      </c>
      <c r="AN1" s="141">
        <f ca="1">U1-W1+Y1</f>
        <v>10.901136363636372</v>
      </c>
      <c r="AO1" t="s">
        <v>123</v>
      </c>
      <c r="AP1" s="17">
        <v>23.9</v>
      </c>
      <c r="BM1" s="100" t="s">
        <v>124</v>
      </c>
      <c r="BN1" s="9" t="s">
        <v>34</v>
      </c>
      <c r="BO1" s="142">
        <v>0.375</v>
      </c>
      <c r="BP1" s="9" t="s">
        <v>35</v>
      </c>
      <c r="BQ1" s="142">
        <v>0.5</v>
      </c>
      <c r="BR1" s="9" t="s">
        <v>36</v>
      </c>
      <c r="BS1" s="142">
        <v>0.125</v>
      </c>
      <c r="BT1" s="9" t="s">
        <v>37</v>
      </c>
      <c r="BU1" s="142">
        <v>0.125</v>
      </c>
      <c r="BV1" s="9" t="s">
        <v>38</v>
      </c>
      <c r="BW1" s="142">
        <v>0.125</v>
      </c>
      <c r="CA1" s="100"/>
      <c r="CB1" s="9"/>
      <c r="CC1" s="142"/>
      <c r="CD1" s="9"/>
      <c r="CE1" s="142"/>
      <c r="CF1" s="9"/>
      <c r="CG1" s="142"/>
      <c r="CH1" s="9"/>
      <c r="CI1" s="142"/>
      <c r="CJ1" s="9"/>
      <c r="CK1" s="142"/>
    </row>
    <row r="2" spans="1:91">
      <c r="A2" s="18" t="str">
        <f ca="1">Sheet1!B9</f>
        <v>T3/N52 Thin ply</v>
      </c>
      <c r="B2" s="18">
        <f ca="1">Sheet1!C9</f>
        <v>205.68181818181819</v>
      </c>
      <c r="C2" s="18">
        <f ca="1">Sheet1!D9</f>
        <v>1500</v>
      </c>
      <c r="D2" s="18">
        <f ca="1">Sheet1!E9</f>
        <v>1500</v>
      </c>
      <c r="E2" s="143">
        <f ca="1">B2*0.88</f>
        <v>181</v>
      </c>
      <c r="F2" s="164">
        <f ca="1">Sheet1!H9</f>
        <v>3.8834951456310676</v>
      </c>
      <c r="G2" s="164">
        <f ca="1">Sheet1!I9</f>
        <v>8.2872928176795586</v>
      </c>
      <c r="H2" s="169">
        <f>Sheet1!U2</f>
        <v>0</v>
      </c>
      <c r="I2" s="169">
        <f>Sheet1!V2</f>
        <v>0</v>
      </c>
      <c r="J2" s="169">
        <f>Sheet1!W2</f>
        <v>0</v>
      </c>
      <c r="K2" s="169">
        <f>Sheet1!X2</f>
        <v>0</v>
      </c>
      <c r="L2" s="169">
        <f>Sheet1!Y2</f>
        <v>0</v>
      </c>
      <c r="M2" s="9"/>
      <c r="N2" s="19"/>
      <c r="O2" s="136"/>
      <c r="P2" s="19"/>
      <c r="Q2" s="136"/>
      <c r="T2" s="20" t="s">
        <v>125</v>
      </c>
      <c r="U2" s="201">
        <f>BO2</f>
        <v>0.2</v>
      </c>
      <c r="V2" s="201">
        <f t="shared" ref="V2:AG2" si="0">BP2</f>
        <v>0.25</v>
      </c>
      <c r="W2" s="201">
        <f t="shared" si="0"/>
        <v>0.2857142857142857</v>
      </c>
      <c r="X2" s="201">
        <f t="shared" si="0"/>
        <v>0.33333333333333331</v>
      </c>
      <c r="Y2" s="201">
        <f t="shared" si="0"/>
        <v>0.4</v>
      </c>
      <c r="Z2" s="201">
        <f t="shared" si="0"/>
        <v>0.42857142857142855</v>
      </c>
      <c r="AA2" s="201">
        <f t="shared" si="0"/>
        <v>0.5</v>
      </c>
      <c r="AB2" s="201">
        <f t="shared" si="0"/>
        <v>0.5714285714285714</v>
      </c>
      <c r="AC2" s="201">
        <f t="shared" si="0"/>
        <v>0.6</v>
      </c>
      <c r="AD2" s="201">
        <f t="shared" si="0"/>
        <v>0.66666666666666663</v>
      </c>
      <c r="AE2" s="201">
        <f t="shared" si="0"/>
        <v>0.7142857142857143</v>
      </c>
      <c r="AF2" s="201">
        <f t="shared" si="0"/>
        <v>0.75</v>
      </c>
      <c r="AG2" s="201">
        <f t="shared" si="0"/>
        <v>0.8</v>
      </c>
      <c r="AH2" s="14"/>
      <c r="AJ2" t="s">
        <v>48</v>
      </c>
      <c r="AK2" s="15">
        <v>0</v>
      </c>
      <c r="AL2" s="15">
        <v>10</v>
      </c>
      <c r="AM2" s="15">
        <v>20</v>
      </c>
      <c r="AN2" s="15">
        <v>30</v>
      </c>
      <c r="AO2" s="15">
        <v>40</v>
      </c>
      <c r="AP2" s="15">
        <v>50</v>
      </c>
      <c r="AQ2" s="15">
        <v>60</v>
      </c>
      <c r="AR2" s="15">
        <v>70</v>
      </c>
      <c r="AS2" s="15">
        <v>80</v>
      </c>
      <c r="AT2" s="15">
        <v>90</v>
      </c>
      <c r="AU2" s="15">
        <v>100</v>
      </c>
      <c r="AV2" s="144" t="e">
        <f>INDEX(AK3:AU13,$R$31,$R$33)</f>
        <v>#VALUE!</v>
      </c>
      <c r="AW2" s="145"/>
      <c r="AX2" s="146"/>
      <c r="AY2" s="146"/>
      <c r="AZ2" s="200"/>
      <c r="BA2" s="200"/>
      <c r="BB2" s="201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N2" t="s">
        <v>48</v>
      </c>
      <c r="BO2" s="201">
        <v>0.2</v>
      </c>
      <c r="BP2" s="201">
        <v>0.25</v>
      </c>
      <c r="BQ2" s="201">
        <v>0.2857142857142857</v>
      </c>
      <c r="BR2" s="201">
        <v>0.33333333333333331</v>
      </c>
      <c r="BS2" s="201">
        <v>0.4</v>
      </c>
      <c r="BT2" s="201">
        <v>0.42857142857142855</v>
      </c>
      <c r="BU2" s="201">
        <v>0.5</v>
      </c>
      <c r="BV2" s="201">
        <v>0.5714285714285714</v>
      </c>
      <c r="BW2" s="201">
        <v>0.6</v>
      </c>
      <c r="BX2" s="201">
        <v>0.66666666666666663</v>
      </c>
      <c r="BY2" s="201">
        <v>0.7142857142857143</v>
      </c>
      <c r="BZ2" s="201">
        <v>0.75</v>
      </c>
      <c r="CA2" s="201">
        <v>0.8</v>
      </c>
      <c r="CC2" s="73"/>
      <c r="CD2" s="73"/>
      <c r="CE2" s="73"/>
      <c r="CF2" s="73"/>
      <c r="CG2" s="73"/>
      <c r="CH2" s="73"/>
      <c r="CI2" s="73"/>
      <c r="CJ2" s="73"/>
      <c r="CK2" s="73"/>
      <c r="CL2" s="73"/>
      <c r="CM2" s="73"/>
    </row>
    <row r="3" spans="1:91" ht="20" thickBot="1">
      <c r="A3" s="24" t="s">
        <v>42</v>
      </c>
      <c r="B3" s="25"/>
      <c r="C3" s="25"/>
      <c r="D3" s="25"/>
      <c r="E3" s="147" t="s">
        <v>126</v>
      </c>
      <c r="F3" s="15">
        <f>Sheet1!J9</f>
        <v>5</v>
      </c>
      <c r="G3" s="15">
        <f>Sheet1!K9</f>
        <v>5</v>
      </c>
      <c r="H3" s="27"/>
      <c r="I3" s="28"/>
      <c r="J3" s="27"/>
      <c r="K3" s="28"/>
      <c r="L3" s="29"/>
      <c r="M3" s="30"/>
      <c r="N3" s="30"/>
      <c r="P3" s="31" t="s">
        <v>127</v>
      </c>
      <c r="T3" s="201">
        <f>BN3</f>
        <v>0.2</v>
      </c>
      <c r="U3" s="15">
        <f t="shared" ref="U3:AG3" ca="1" si="1">BO3*$B$2</f>
        <v>45.414545454545454</v>
      </c>
      <c r="V3" s="15">
        <f t="shared" ca="1" si="1"/>
        <v>47.677045454545457</v>
      </c>
      <c r="W3" s="15">
        <f t="shared" ca="1" si="1"/>
        <v>49.293116883116888</v>
      </c>
      <c r="X3" s="15">
        <f t="shared" ca="1" si="1"/>
        <v>51.447878787878786</v>
      </c>
      <c r="Y3" s="15">
        <f t="shared" ca="1" si="1"/>
        <v>54.464545454545465</v>
      </c>
      <c r="Z3" s="15">
        <f t="shared" ca="1" si="1"/>
        <v>55.757402597402603</v>
      </c>
      <c r="AA3" s="15">
        <f t="shared" ca="1" si="1"/>
        <v>58.989545454545464</v>
      </c>
      <c r="AB3" s="15">
        <f t="shared" ca="1" si="1"/>
        <v>62.221688311688304</v>
      </c>
      <c r="AC3" s="15">
        <f t="shared" ca="1" si="1"/>
        <v>63.514545454545448</v>
      </c>
      <c r="AD3" s="15">
        <f t="shared" ca="1" si="1"/>
        <v>66.531212121212121</v>
      </c>
      <c r="AE3" s="15">
        <f t="shared" ca="1" si="1"/>
        <v>68.685974025974033</v>
      </c>
      <c r="AF3" s="15">
        <f t="shared" ca="1" si="1"/>
        <v>70.30204545454545</v>
      </c>
      <c r="AG3" s="15">
        <f t="shared" ca="1" si="1"/>
        <v>72.564545454545453</v>
      </c>
      <c r="AH3" s="9"/>
      <c r="AJ3">
        <v>0</v>
      </c>
      <c r="AK3" s="15">
        <f ca="1">$E$2*BO3</f>
        <v>39.964799999999997</v>
      </c>
      <c r="AL3" s="15">
        <f t="shared" ref="AL3:AU5" ca="1" si="2">$E$2*BP3</f>
        <v>41.955800000000004</v>
      </c>
      <c r="AM3" s="15">
        <f t="shared" ca="1" si="2"/>
        <v>43.377942857142862</v>
      </c>
      <c r="AN3" s="15">
        <f t="shared" ca="1" si="2"/>
        <v>45.274133333333332</v>
      </c>
      <c r="AO3" s="15">
        <f t="shared" ca="1" si="2"/>
        <v>47.92880000000001</v>
      </c>
      <c r="AP3" s="15">
        <f t="shared" ca="1" si="2"/>
        <v>49.066514285714291</v>
      </c>
      <c r="AQ3" s="15">
        <f t="shared" ca="1" si="2"/>
        <v>51.910800000000009</v>
      </c>
      <c r="AR3" s="15">
        <f t="shared" ca="1" si="2"/>
        <v>54.755085714285705</v>
      </c>
      <c r="AS3" s="15">
        <f t="shared" ca="1" si="2"/>
        <v>55.892799999999994</v>
      </c>
      <c r="AT3" s="15">
        <f t="shared" ca="1" si="2"/>
        <v>58.547466666666672</v>
      </c>
      <c r="AU3" s="15">
        <f t="shared" ca="1" si="2"/>
        <v>60.443657142857141</v>
      </c>
      <c r="AW3" s="148"/>
      <c r="AX3" s="211">
        <v>0.8</v>
      </c>
      <c r="AY3" s="212">
        <v>297.09222991292853</v>
      </c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15"/>
      <c r="BN3" s="201">
        <v>0.2</v>
      </c>
      <c r="BO3" s="26">
        <f>($BN3*$BY$9+BO$2*$BY$10+(1-BO$2-$BN3)*$BY$11)</f>
        <v>0.2208</v>
      </c>
      <c r="BP3" s="26">
        <f t="shared" ref="BP3:CA14" si="3">($BN3*$BY$9+BP$2*$BY$10+(1-BP$2-$BN3)*$BY$11)</f>
        <v>0.23180000000000001</v>
      </c>
      <c r="BQ3" s="26">
        <f t="shared" si="3"/>
        <v>0.23965714285714287</v>
      </c>
      <c r="BR3" s="26">
        <f t="shared" si="3"/>
        <v>0.25013333333333332</v>
      </c>
      <c r="BS3" s="26">
        <f t="shared" si="3"/>
        <v>0.26480000000000004</v>
      </c>
      <c r="BT3" s="26">
        <f t="shared" si="3"/>
        <v>0.27108571428571432</v>
      </c>
      <c r="BU3" s="26">
        <f t="shared" si="3"/>
        <v>0.28680000000000005</v>
      </c>
      <c r="BV3" s="26">
        <f t="shared" si="3"/>
        <v>0.30251428571428568</v>
      </c>
      <c r="BW3" s="26">
        <f t="shared" si="3"/>
        <v>0.30879999999999996</v>
      </c>
      <c r="BX3" s="26">
        <f t="shared" si="3"/>
        <v>0.32346666666666668</v>
      </c>
      <c r="BY3" s="26">
        <f t="shared" si="3"/>
        <v>0.33394285714285715</v>
      </c>
      <c r="BZ3" s="26">
        <f t="shared" si="3"/>
        <v>0.34179999999999999</v>
      </c>
      <c r="CA3" s="26">
        <f t="shared" si="3"/>
        <v>0.3528</v>
      </c>
      <c r="CB3" s="73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</row>
    <row r="4" spans="1:91">
      <c r="A4" s="35"/>
      <c r="B4" s="36"/>
      <c r="C4" s="37"/>
      <c r="D4" s="36"/>
      <c r="E4" s="149">
        <v>10</v>
      </c>
      <c r="F4" s="150" t="s">
        <v>5</v>
      </c>
      <c r="G4" s="151"/>
      <c r="H4" s="152"/>
      <c r="I4" s="153"/>
      <c r="J4" s="154" t="s">
        <v>44</v>
      </c>
      <c r="K4" s="155" t="s">
        <v>45</v>
      </c>
      <c r="L4" s="156" t="s">
        <v>46</v>
      </c>
      <c r="M4" s="157" t="s">
        <v>128</v>
      </c>
      <c r="N4" s="154" t="s">
        <v>44</v>
      </c>
      <c r="O4" s="155" t="s">
        <v>45</v>
      </c>
      <c r="P4" s="156" t="s">
        <v>46</v>
      </c>
      <c r="Q4" s="158" t="s">
        <v>129</v>
      </c>
      <c r="R4" s="159" t="s">
        <v>47</v>
      </c>
      <c r="S4" s="68"/>
      <c r="T4" s="201">
        <f t="shared" ref="T4:T15" si="4">BN4</f>
        <v>0.25</v>
      </c>
      <c r="U4" s="15">
        <f t="shared" ref="U4:U15" ca="1" si="5">BO4*$B$2</f>
        <v>54.454261363636363</v>
      </c>
      <c r="V4" s="15">
        <f t="shared" ref="V4:AD14" ca="1" si="6">BP4*$B$2</f>
        <v>56.716761363636365</v>
      </c>
      <c r="W4" s="15">
        <f t="shared" ca="1" si="6"/>
        <v>58.332832792207789</v>
      </c>
      <c r="X4" s="15">
        <f t="shared" ca="1" si="6"/>
        <v>60.487594696969694</v>
      </c>
      <c r="Y4" s="15">
        <f t="shared" ca="1" si="6"/>
        <v>63.504261363636367</v>
      </c>
      <c r="Z4" s="15">
        <f t="shared" ca="1" si="6"/>
        <v>64.797118506493518</v>
      </c>
      <c r="AA4" s="15">
        <f t="shared" ca="1" si="6"/>
        <v>68.029261363636365</v>
      </c>
      <c r="AB4" s="15">
        <f t="shared" ca="1" si="6"/>
        <v>71.261404220779227</v>
      </c>
      <c r="AC4" s="15">
        <f t="shared" ca="1" si="6"/>
        <v>72.554261363636371</v>
      </c>
      <c r="AD4" s="15">
        <f t="shared" ca="1" si="6"/>
        <v>75.570928030303023</v>
      </c>
      <c r="AE4" s="15">
        <f ca="1">BY4*$B$2</f>
        <v>77.725689935064949</v>
      </c>
      <c r="AF4" s="15">
        <f ca="1">BZ4*$B$2</f>
        <v>79.34176136363638</v>
      </c>
      <c r="AG4" s="15"/>
      <c r="AJ4">
        <v>10</v>
      </c>
      <c r="AK4" s="15">
        <f ca="1">$E$2*BO4</f>
        <v>47.919750000000001</v>
      </c>
      <c r="AL4" s="15">
        <f t="shared" ca="1" si="2"/>
        <v>49.91075</v>
      </c>
      <c r="AM4" s="15">
        <f t="shared" ca="1" si="2"/>
        <v>51.332892857142852</v>
      </c>
      <c r="AN4" s="15">
        <f t="shared" ca="1" si="2"/>
        <v>53.229083333333328</v>
      </c>
      <c r="AO4" s="15">
        <f t="shared" ca="1" si="2"/>
        <v>55.883750000000006</v>
      </c>
      <c r="AP4" s="15">
        <f t="shared" ca="1" si="2"/>
        <v>57.021464285714288</v>
      </c>
      <c r="AQ4" s="15">
        <f t="shared" ca="1" si="2"/>
        <v>59.865749999999998</v>
      </c>
      <c r="AR4" s="15">
        <f t="shared" ca="1" si="2"/>
        <v>62.710035714285716</v>
      </c>
      <c r="AS4" s="15">
        <f t="shared" ca="1" si="2"/>
        <v>63.847750000000005</v>
      </c>
      <c r="AT4" s="15">
        <f t="shared" ca="1" si="2"/>
        <v>66.502416666666662</v>
      </c>
      <c r="AU4" s="15"/>
      <c r="AW4" s="148"/>
      <c r="AX4" s="211">
        <v>0.75</v>
      </c>
      <c r="AY4" s="74">
        <v>558.8150364825874</v>
      </c>
      <c r="AZ4" s="212">
        <v>342.3146814182835</v>
      </c>
      <c r="BA4" s="74"/>
      <c r="BB4" s="74"/>
      <c r="BC4" s="74"/>
      <c r="BD4" s="74"/>
      <c r="BE4" s="74" t="s">
        <v>165</v>
      </c>
      <c r="BF4" s="74"/>
      <c r="BG4" s="74"/>
      <c r="BH4" s="74"/>
      <c r="BI4" s="74"/>
      <c r="BJ4" s="74"/>
      <c r="BK4" s="74"/>
      <c r="BL4" s="15"/>
      <c r="BN4" s="201">
        <v>0.25</v>
      </c>
      <c r="BO4" s="26">
        <f t="shared" ref="BO4:BO15" si="7">($BN4*$BY$9+BO$2*$BY$10+(1-BO$2-$BN4)*$BY$11)</f>
        <v>0.26474999999999999</v>
      </c>
      <c r="BP4" s="26">
        <f t="shared" si="3"/>
        <v>0.27575</v>
      </c>
      <c r="BQ4" s="26">
        <f t="shared" si="3"/>
        <v>0.28360714285714284</v>
      </c>
      <c r="BR4" s="26">
        <f t="shared" si="3"/>
        <v>0.29408333333333331</v>
      </c>
      <c r="BS4" s="26">
        <f t="shared" si="3"/>
        <v>0.30875000000000002</v>
      </c>
      <c r="BT4" s="26">
        <f t="shared" si="3"/>
        <v>0.31503571428571431</v>
      </c>
      <c r="BU4" s="26">
        <f t="shared" si="3"/>
        <v>0.33074999999999999</v>
      </c>
      <c r="BV4" s="26">
        <f t="shared" si="3"/>
        <v>0.34646428571428572</v>
      </c>
      <c r="BW4" s="26">
        <f t="shared" si="3"/>
        <v>0.35275000000000001</v>
      </c>
      <c r="BX4" s="26">
        <f t="shared" si="3"/>
        <v>0.36741666666666661</v>
      </c>
      <c r="BY4" s="26">
        <f t="shared" si="3"/>
        <v>0.3778928571428572</v>
      </c>
      <c r="BZ4" s="26">
        <f t="shared" si="3"/>
        <v>0.38575000000000004</v>
      </c>
      <c r="CB4" s="73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</row>
    <row r="5" spans="1:91">
      <c r="A5" s="14"/>
      <c r="B5" s="52"/>
      <c r="C5" s="561" t="s">
        <v>130</v>
      </c>
      <c r="D5" s="562"/>
      <c r="E5" s="563"/>
      <c r="F5" s="160">
        <v>1</v>
      </c>
      <c r="G5" s="220">
        <f>Sheet1!U11</f>
        <v>0.5</v>
      </c>
      <c r="H5" s="220">
        <f>Sheet1!V11</f>
        <v>1</v>
      </c>
      <c r="I5" s="220">
        <f>Sheet1!W11</f>
        <v>0</v>
      </c>
      <c r="J5" s="161">
        <f t="shared" ref="J5:L11" si="8">G5*$N$34</f>
        <v>0.375</v>
      </c>
      <c r="K5" s="161">
        <f t="shared" si="8"/>
        <v>0.75</v>
      </c>
      <c r="L5" s="161">
        <f t="shared" si="8"/>
        <v>0</v>
      </c>
      <c r="M5" s="162">
        <f ca="1">N359</f>
        <v>0.32777503731691404</v>
      </c>
      <c r="N5" s="161">
        <f t="shared" ref="N5:P11" si="9">G5*$N$51</f>
        <v>0.375</v>
      </c>
      <c r="O5" s="161">
        <f t="shared" si="9"/>
        <v>0.75</v>
      </c>
      <c r="P5" s="161">
        <f t="shared" si="9"/>
        <v>0</v>
      </c>
      <c r="Q5" s="163">
        <f>N442</f>
        <v>0</v>
      </c>
      <c r="R5" s="164" t="e">
        <f ca="1">M5/Q5</f>
        <v>#DIV/0!</v>
      </c>
      <c r="S5" s="15"/>
      <c r="T5" s="201">
        <f t="shared" si="4"/>
        <v>0.2857142857142857</v>
      </c>
      <c r="U5" s="15">
        <f t="shared" ca="1" si="5"/>
        <v>60.911201298701293</v>
      </c>
      <c r="V5" s="15">
        <f t="shared" ca="1" si="6"/>
        <v>63.173701298701296</v>
      </c>
      <c r="W5" s="15">
        <f t="shared" ca="1" si="6"/>
        <v>64.78977272727272</v>
      </c>
      <c r="X5" s="15">
        <f t="shared" ca="1" si="6"/>
        <v>66.944534632034618</v>
      </c>
      <c r="Y5" s="15">
        <f t="shared" ca="1" si="6"/>
        <v>69.961201298701283</v>
      </c>
      <c r="Z5" s="15">
        <f t="shared" ca="1" si="6"/>
        <v>71.254058441558428</v>
      </c>
      <c r="AA5" s="15">
        <f t="shared" ca="1" si="6"/>
        <v>74.486201298701289</v>
      </c>
      <c r="AB5" s="15">
        <f t="shared" ca="1" si="6"/>
        <v>77.71834415584415</v>
      </c>
      <c r="AC5" s="15">
        <f t="shared" ca="1" si="6"/>
        <v>79.011201298701295</v>
      </c>
      <c r="AD5" s="15">
        <f t="shared" ca="1" si="6"/>
        <v>82.02786796536796</v>
      </c>
      <c r="AE5" s="15">
        <f ca="1">BY5*$B$2</f>
        <v>84.182629870129873</v>
      </c>
      <c r="AF5" s="15"/>
      <c r="AG5" s="15"/>
      <c r="AJ5">
        <v>20</v>
      </c>
      <c r="AK5" s="15">
        <f ca="1">$E$2*BO5</f>
        <v>53.601857142857135</v>
      </c>
      <c r="AL5" s="15">
        <f t="shared" ca="1" si="2"/>
        <v>55.592857142857135</v>
      </c>
      <c r="AM5" s="15">
        <f t="shared" ca="1" si="2"/>
        <v>57.014999999999993</v>
      </c>
      <c r="AN5" s="15">
        <f t="shared" ca="1" si="2"/>
        <v>58.911190476190463</v>
      </c>
      <c r="AO5" s="15">
        <f t="shared" ca="1" si="2"/>
        <v>61.565857142857134</v>
      </c>
      <c r="AP5" s="15">
        <f t="shared" ca="1" si="2"/>
        <v>62.703571428571415</v>
      </c>
      <c r="AQ5" s="15">
        <f t="shared" ca="1" si="2"/>
        <v>65.54785714285714</v>
      </c>
      <c r="AR5" s="15">
        <f t="shared" ca="1" si="2"/>
        <v>68.392142857142858</v>
      </c>
      <c r="AS5" s="15">
        <f t="shared" ca="1" si="2"/>
        <v>69.529857142857139</v>
      </c>
      <c r="AT5" s="15"/>
      <c r="AU5" s="15"/>
      <c r="AW5" s="148"/>
      <c r="AX5" s="211">
        <v>0.7142857142857143</v>
      </c>
      <c r="AY5" s="74">
        <v>704.30185763598126</v>
      </c>
      <c r="AZ5" s="74">
        <v>515.95101957067197</v>
      </c>
      <c r="BA5" s="212">
        <v>367.64607859327941</v>
      </c>
      <c r="BB5" s="74"/>
      <c r="BC5" s="74"/>
      <c r="BD5" s="74"/>
      <c r="BE5" s="74" t="s">
        <v>166</v>
      </c>
      <c r="BF5" s="74"/>
      <c r="BG5" s="74"/>
      <c r="BH5" s="74"/>
      <c r="BI5" s="74"/>
      <c r="BJ5" s="74"/>
      <c r="BK5" s="74"/>
      <c r="BL5" s="15"/>
      <c r="BN5" s="201">
        <v>0.2857142857142857</v>
      </c>
      <c r="BO5" s="26">
        <f t="shared" si="7"/>
        <v>0.2961428571428571</v>
      </c>
      <c r="BP5" s="26">
        <f t="shared" si="3"/>
        <v>0.30714285714285711</v>
      </c>
      <c r="BQ5" s="26">
        <f t="shared" si="3"/>
        <v>0.31499999999999995</v>
      </c>
      <c r="BR5" s="26">
        <f t="shared" si="3"/>
        <v>0.32547619047619042</v>
      </c>
      <c r="BS5" s="26">
        <f t="shared" si="3"/>
        <v>0.34014285714285708</v>
      </c>
      <c r="BT5" s="26">
        <f t="shared" si="3"/>
        <v>0.34642857142857136</v>
      </c>
      <c r="BU5" s="26">
        <f t="shared" si="3"/>
        <v>0.3621428571428571</v>
      </c>
      <c r="BV5" s="26">
        <f t="shared" si="3"/>
        <v>0.37785714285714284</v>
      </c>
      <c r="BW5" s="26">
        <f t="shared" si="3"/>
        <v>0.38414285714285712</v>
      </c>
      <c r="BX5" s="26">
        <f t="shared" si="3"/>
        <v>0.39880952380952378</v>
      </c>
      <c r="BY5" s="26">
        <f t="shared" si="3"/>
        <v>0.40928571428571425</v>
      </c>
      <c r="BZ5" s="26"/>
      <c r="CB5" s="73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</row>
    <row r="6" spans="1:91">
      <c r="A6" s="14"/>
      <c r="B6" s="52"/>
      <c r="E6" s="59"/>
      <c r="F6" s="160">
        <v>2</v>
      </c>
      <c r="G6" s="220">
        <f>Sheet1!U12</f>
        <v>0.5</v>
      </c>
      <c r="H6" s="220">
        <f>Sheet1!V12</f>
        <v>0.7</v>
      </c>
      <c r="I6" s="220">
        <f>Sheet1!W12</f>
        <v>0.1</v>
      </c>
      <c r="J6" s="161">
        <f t="shared" si="8"/>
        <v>0.375</v>
      </c>
      <c r="K6" s="161">
        <f t="shared" si="8"/>
        <v>0.52499999999999991</v>
      </c>
      <c r="L6" s="161">
        <f t="shared" si="8"/>
        <v>7.5000000000000011E-2</v>
      </c>
      <c r="M6" s="162">
        <f t="shared" ref="M6:M11" ca="1" si="10">N360</f>
        <v>0.31326734993704869</v>
      </c>
      <c r="N6" s="161">
        <f t="shared" si="9"/>
        <v>0.375</v>
      </c>
      <c r="O6" s="161">
        <f t="shared" si="9"/>
        <v>0.52499999999999991</v>
      </c>
      <c r="P6" s="161">
        <f t="shared" si="9"/>
        <v>7.5000000000000011E-2</v>
      </c>
      <c r="Q6" s="163">
        <f t="shared" ref="Q6:Q11" si="11">N443</f>
        <v>0</v>
      </c>
      <c r="R6" s="164" t="e">
        <f t="shared" ref="R6:R11" ca="1" si="12">M6/Q6</f>
        <v>#DIV/0!</v>
      </c>
      <c r="S6" s="15"/>
      <c r="T6" s="201">
        <f t="shared" si="4"/>
        <v>0.33333333333333331</v>
      </c>
      <c r="U6" s="15">
        <f t="shared" ca="1" si="5"/>
        <v>69.520454545454555</v>
      </c>
      <c r="V6" s="15">
        <f t="shared" ca="1" si="6"/>
        <v>71.782954545454558</v>
      </c>
      <c r="W6" s="15">
        <f t="shared" ca="1" si="6"/>
        <v>73.399025974025975</v>
      </c>
      <c r="X6" s="15">
        <f t="shared" ca="1" si="6"/>
        <v>75.553787878787887</v>
      </c>
      <c r="Y6" s="15">
        <f t="shared" ca="1" si="6"/>
        <v>78.570454545454567</v>
      </c>
      <c r="Z6" s="15">
        <f t="shared" ca="1" si="6"/>
        <v>79.863311688311697</v>
      </c>
      <c r="AA6" s="15">
        <f t="shared" ca="1" si="6"/>
        <v>83.095454545454544</v>
      </c>
      <c r="AB6" s="15">
        <f t="shared" ca="1" si="6"/>
        <v>86.327597402597405</v>
      </c>
      <c r="AC6" s="15">
        <f t="shared" ca="1" si="6"/>
        <v>87.62045454545455</v>
      </c>
      <c r="AD6" s="15">
        <f t="shared" ca="1" si="6"/>
        <v>90.637121212121215</v>
      </c>
      <c r="AF6" s="15"/>
      <c r="AG6" s="15"/>
      <c r="AJ6">
        <v>30</v>
      </c>
      <c r="AK6" s="15">
        <f t="shared" ref="AK6:AR8" ca="1" si="13">$E$2*BO7</f>
        <v>71.784600000000012</v>
      </c>
      <c r="AL6" s="15">
        <f t="shared" ca="1" si="13"/>
        <v>73.775600000000011</v>
      </c>
      <c r="AM6" s="15">
        <f t="shared" ca="1" si="13"/>
        <v>75.197742857142856</v>
      </c>
      <c r="AN6" s="15">
        <f t="shared" ca="1" si="13"/>
        <v>77.093933333333339</v>
      </c>
      <c r="AO6" s="15">
        <f t="shared" ca="1" si="13"/>
        <v>79.748599999999996</v>
      </c>
      <c r="AP6" s="15">
        <f t="shared" ca="1" si="13"/>
        <v>80.886314285714278</v>
      </c>
      <c r="AQ6" s="15">
        <f t="shared" ca="1" si="13"/>
        <v>83.730599999999995</v>
      </c>
      <c r="AR6" s="15">
        <f t="shared" ca="1" si="13"/>
        <v>86.574885714285713</v>
      </c>
      <c r="AS6" s="15"/>
      <c r="AT6" s="15"/>
      <c r="AU6" s="15"/>
      <c r="AW6" s="148"/>
      <c r="AX6" s="211">
        <v>0.66666666666666663</v>
      </c>
      <c r="AY6" s="74">
        <v>839.64807178485978</v>
      </c>
      <c r="AZ6" s="74">
        <v>693.83505149605833</v>
      </c>
      <c r="BA6" s="74">
        <v>572.88131107886261</v>
      </c>
      <c r="BB6" s="212">
        <v>392.52242915017371</v>
      </c>
      <c r="BC6" s="74"/>
      <c r="BD6" s="74"/>
      <c r="BE6" s="74" t="s">
        <v>167</v>
      </c>
      <c r="BF6" s="74"/>
      <c r="BG6" s="74"/>
      <c r="BH6" s="74"/>
      <c r="BI6" s="74"/>
      <c r="BJ6" s="74"/>
      <c r="BK6" s="74"/>
      <c r="BL6" s="15"/>
      <c r="BN6" s="201">
        <v>0.33333333333333331</v>
      </c>
      <c r="BO6" s="26">
        <f t="shared" si="7"/>
        <v>0.33800000000000002</v>
      </c>
      <c r="BP6" s="26">
        <f t="shared" si="3"/>
        <v>0.34900000000000003</v>
      </c>
      <c r="BQ6" s="26">
        <f t="shared" si="3"/>
        <v>0.35685714285714287</v>
      </c>
      <c r="BR6" s="26">
        <f t="shared" si="3"/>
        <v>0.36733333333333335</v>
      </c>
      <c r="BS6" s="26">
        <f t="shared" si="3"/>
        <v>0.38200000000000006</v>
      </c>
      <c r="BT6" s="26">
        <f t="shared" si="3"/>
        <v>0.38828571428571429</v>
      </c>
      <c r="BU6" s="26">
        <f t="shared" si="3"/>
        <v>0.40399999999999997</v>
      </c>
      <c r="BV6" s="26">
        <f t="shared" si="3"/>
        <v>0.41971428571428571</v>
      </c>
      <c r="BW6" s="26">
        <f t="shared" si="3"/>
        <v>0.42599999999999999</v>
      </c>
      <c r="BX6" s="26">
        <f t="shared" si="3"/>
        <v>0.44066666666666665</v>
      </c>
      <c r="BY6" s="26"/>
      <c r="BZ6" s="26"/>
      <c r="CA6" s="26"/>
      <c r="CB6" s="73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</row>
    <row r="7" spans="1:91">
      <c r="A7" s="14"/>
      <c r="B7" s="52"/>
      <c r="C7" s="52"/>
      <c r="D7" s="52"/>
      <c r="E7" s="59"/>
      <c r="F7" s="160">
        <v>3</v>
      </c>
      <c r="G7" s="220">
        <f>Sheet1!U13</f>
        <v>0.5</v>
      </c>
      <c r="H7" s="220">
        <f>Sheet1!V13</f>
        <v>0.8</v>
      </c>
      <c r="I7" s="220">
        <f>Sheet1!W13</f>
        <v>0.1</v>
      </c>
      <c r="J7" s="161">
        <f t="shared" si="8"/>
        <v>0.375</v>
      </c>
      <c r="K7" s="161">
        <f t="shared" si="8"/>
        <v>0.60000000000000009</v>
      </c>
      <c r="L7" s="161">
        <f t="shared" si="8"/>
        <v>7.5000000000000011E-2</v>
      </c>
      <c r="M7" s="162">
        <f t="shared" ca="1" si="10"/>
        <v>0.34969365046770767</v>
      </c>
      <c r="N7" s="161">
        <f t="shared" si="9"/>
        <v>0.375</v>
      </c>
      <c r="O7" s="161">
        <f t="shared" si="9"/>
        <v>0.60000000000000009</v>
      </c>
      <c r="P7" s="161">
        <f t="shared" si="9"/>
        <v>7.5000000000000011E-2</v>
      </c>
      <c r="Q7" s="163">
        <f t="shared" si="11"/>
        <v>0</v>
      </c>
      <c r="R7" s="164" t="e">
        <f t="shared" ca="1" si="12"/>
        <v>#DIV/0!</v>
      </c>
      <c r="S7" s="15"/>
      <c r="T7" s="201">
        <f t="shared" si="4"/>
        <v>0.4</v>
      </c>
      <c r="U7" s="15">
        <f t="shared" ca="1" si="5"/>
        <v>81.573409090909109</v>
      </c>
      <c r="V7" s="15">
        <f t="shared" ca="1" si="6"/>
        <v>83.835909090909112</v>
      </c>
      <c r="W7" s="15">
        <f t="shared" ca="1" si="6"/>
        <v>85.451980519480529</v>
      </c>
      <c r="X7" s="15">
        <f t="shared" ca="1" si="6"/>
        <v>87.606742424242441</v>
      </c>
      <c r="Y7" s="15">
        <f t="shared" ca="1" si="6"/>
        <v>90.623409090909092</v>
      </c>
      <c r="Z7" s="15">
        <f t="shared" ca="1" si="6"/>
        <v>91.916266233766237</v>
      </c>
      <c r="AA7" s="15">
        <f t="shared" ca="1" si="6"/>
        <v>95.148409090909098</v>
      </c>
      <c r="AB7" s="15">
        <f t="shared" ca="1" si="6"/>
        <v>98.380551948051959</v>
      </c>
      <c r="AC7" s="15">
        <f t="shared" ca="1" si="6"/>
        <v>99.673409090909104</v>
      </c>
      <c r="AD7" s="15"/>
      <c r="AE7" s="15"/>
      <c r="AF7" s="15"/>
      <c r="AG7" s="15"/>
      <c r="AJ7">
        <v>40</v>
      </c>
      <c r="AK7" s="15">
        <f t="shared" ca="1" si="13"/>
        <v>76.330285714285708</v>
      </c>
      <c r="AL7" s="15">
        <f t="shared" ca="1" si="13"/>
        <v>78.321285714285722</v>
      </c>
      <c r="AM7" s="15">
        <f t="shared" ca="1" si="13"/>
        <v>79.743428571428566</v>
      </c>
      <c r="AN7" s="15">
        <f t="shared" ca="1" si="13"/>
        <v>81.63961904761905</v>
      </c>
      <c r="AO7" s="15">
        <f t="shared" ca="1" si="13"/>
        <v>84.294285714285706</v>
      </c>
      <c r="AP7" s="15">
        <f t="shared" ca="1" si="13"/>
        <v>85.432000000000002</v>
      </c>
      <c r="AQ7" s="15">
        <f t="shared" ca="1" si="13"/>
        <v>88.276285714285706</v>
      </c>
      <c r="AR7" s="15"/>
      <c r="AS7" s="15"/>
      <c r="AT7" s="15"/>
      <c r="AU7" s="15"/>
      <c r="AW7" s="165"/>
      <c r="AX7" s="211">
        <v>0.6</v>
      </c>
      <c r="AY7" s="212">
        <v>929.16035537213497</v>
      </c>
      <c r="AZ7" s="74">
        <v>837.50962643587093</v>
      </c>
      <c r="BA7" s="74">
        <v>756.83554264094778</v>
      </c>
      <c r="BB7" s="74">
        <v>628.62198819381297</v>
      </c>
      <c r="BC7" s="212">
        <v>410.93925072424628</v>
      </c>
      <c r="BD7" s="74"/>
      <c r="BE7" s="74"/>
      <c r="BF7" s="74"/>
      <c r="BG7" s="74"/>
      <c r="BH7" s="74"/>
      <c r="BI7" s="74"/>
      <c r="BJ7" s="74"/>
      <c r="BK7" s="74"/>
      <c r="BL7" s="15"/>
      <c r="BN7" s="201">
        <v>0.4</v>
      </c>
      <c r="BO7" s="26">
        <f t="shared" si="7"/>
        <v>0.39660000000000006</v>
      </c>
      <c r="BP7" s="26">
        <f t="shared" si="3"/>
        <v>0.40760000000000007</v>
      </c>
      <c r="BQ7" s="26">
        <f t="shared" si="3"/>
        <v>0.41545714285714286</v>
      </c>
      <c r="BR7" s="26">
        <f t="shared" si="3"/>
        <v>0.42593333333333339</v>
      </c>
      <c r="BS7" s="26">
        <f t="shared" si="3"/>
        <v>0.44059999999999999</v>
      </c>
      <c r="BT7" s="26">
        <f t="shared" si="3"/>
        <v>0.44688571428571428</v>
      </c>
      <c r="BU7" s="26">
        <f t="shared" si="3"/>
        <v>0.46260000000000001</v>
      </c>
      <c r="BV7" s="26">
        <f t="shared" si="3"/>
        <v>0.47831428571428575</v>
      </c>
      <c r="BW7" s="26">
        <f t="shared" si="3"/>
        <v>0.48460000000000003</v>
      </c>
      <c r="BX7" s="26"/>
      <c r="BY7" s="26"/>
      <c r="BZ7" s="26"/>
      <c r="CB7" s="73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</row>
    <row r="8" spans="1:91">
      <c r="A8" s="14"/>
      <c r="B8" s="52"/>
      <c r="D8" s="52"/>
      <c r="E8" s="59"/>
      <c r="F8" s="160">
        <v>4</v>
      </c>
      <c r="G8" s="220">
        <f>Sheet1!U14</f>
        <v>0.5</v>
      </c>
      <c r="H8" s="220">
        <f>Sheet1!V14</f>
        <v>0.9</v>
      </c>
      <c r="I8" s="220">
        <f>Sheet1!W14</f>
        <v>0.1</v>
      </c>
      <c r="J8" s="161">
        <f t="shared" si="8"/>
        <v>0.375</v>
      </c>
      <c r="K8" s="161">
        <f t="shared" si="8"/>
        <v>0.67500000000000004</v>
      </c>
      <c r="L8" s="161">
        <f t="shared" si="8"/>
        <v>7.5000000000000011E-2</v>
      </c>
      <c r="M8" s="162">
        <f t="shared" ca="1" si="10"/>
        <v>0.33065838607052178</v>
      </c>
      <c r="N8" s="161">
        <f t="shared" si="9"/>
        <v>0.375</v>
      </c>
      <c r="O8" s="161">
        <f t="shared" si="9"/>
        <v>0.67500000000000004</v>
      </c>
      <c r="P8" s="161">
        <f t="shared" si="9"/>
        <v>7.5000000000000011E-2</v>
      </c>
      <c r="Q8" s="163">
        <f t="shared" si="11"/>
        <v>0</v>
      </c>
      <c r="R8" s="164" t="e">
        <f t="shared" ca="1" si="12"/>
        <v>#DIV/0!</v>
      </c>
      <c r="S8" s="15"/>
      <c r="T8" s="201">
        <f t="shared" si="4"/>
        <v>0.42857142857142855</v>
      </c>
      <c r="U8" s="15">
        <f t="shared" ca="1" si="5"/>
        <v>86.738961038961037</v>
      </c>
      <c r="V8" s="15">
        <f t="shared" ca="1" si="6"/>
        <v>89.00146103896104</v>
      </c>
      <c r="W8" s="15">
        <f t="shared" ca="1" si="6"/>
        <v>90.61753246753247</v>
      </c>
      <c r="X8" s="15">
        <f t="shared" ca="1" si="6"/>
        <v>92.772294372294368</v>
      </c>
      <c r="Y8" s="15">
        <f t="shared" ca="1" si="6"/>
        <v>95.788961038961034</v>
      </c>
      <c r="Z8" s="15">
        <f t="shared" ca="1" si="6"/>
        <v>97.081818181818178</v>
      </c>
      <c r="AA8" s="15">
        <f t="shared" ca="1" si="6"/>
        <v>100.31396103896103</v>
      </c>
      <c r="AB8" s="15">
        <f t="shared" ca="1" si="6"/>
        <v>103.54610389610389</v>
      </c>
      <c r="AC8" s="15"/>
      <c r="AD8" s="15"/>
      <c r="AE8" s="15"/>
      <c r="AF8" s="15"/>
      <c r="AG8" s="15"/>
      <c r="AJ8">
        <v>50</v>
      </c>
      <c r="AK8" s="15">
        <f t="shared" ca="1" si="13"/>
        <v>87.694500000000005</v>
      </c>
      <c r="AL8" s="15">
        <f t="shared" ca="1" si="13"/>
        <v>89.685500000000005</v>
      </c>
      <c r="AM8" s="15">
        <f t="shared" ca="1" si="13"/>
        <v>91.107642857142849</v>
      </c>
      <c r="AN8" s="15">
        <f t="shared" ca="1" si="13"/>
        <v>93.003833333333333</v>
      </c>
      <c r="AO8" s="15">
        <f t="shared" ca="1" si="13"/>
        <v>95.658499999999989</v>
      </c>
      <c r="AP8" s="15">
        <f t="shared" ca="1" si="13"/>
        <v>96.796214285714285</v>
      </c>
      <c r="AQ8" s="15"/>
      <c r="AR8" s="15"/>
      <c r="AS8" s="15"/>
      <c r="AT8" s="15"/>
      <c r="AU8" s="15"/>
      <c r="AW8" s="148"/>
      <c r="AX8" s="211">
        <v>0.5714285714285714</v>
      </c>
      <c r="AY8" s="74">
        <v>939.30245862639936</v>
      </c>
      <c r="AZ8" s="74">
        <v>866.44001634690676</v>
      </c>
      <c r="BA8" s="212">
        <v>800.83890172055771</v>
      </c>
      <c r="BB8" s="74">
        <v>694.15933079430647</v>
      </c>
      <c r="BC8" s="74">
        <v>506.65899802516878</v>
      </c>
      <c r="BD8" s="212">
        <v>413.29217008238379</v>
      </c>
      <c r="BE8" s="74"/>
      <c r="BF8" s="74"/>
      <c r="BG8" s="74"/>
      <c r="BH8" s="74"/>
      <c r="BI8" s="74"/>
      <c r="BJ8" s="74"/>
      <c r="BK8" s="74"/>
      <c r="BL8" s="15"/>
      <c r="BN8" s="201">
        <v>0.42857142857142855</v>
      </c>
      <c r="BO8" s="26">
        <f t="shared" si="7"/>
        <v>0.42171428571428571</v>
      </c>
      <c r="BP8" s="26">
        <f t="shared" si="3"/>
        <v>0.43271428571428572</v>
      </c>
      <c r="BQ8" s="26">
        <f t="shared" si="3"/>
        <v>0.44057142857142856</v>
      </c>
      <c r="BR8" s="26">
        <f t="shared" si="3"/>
        <v>0.45104761904761903</v>
      </c>
      <c r="BS8" s="26">
        <f t="shared" si="3"/>
        <v>0.46571428571428569</v>
      </c>
      <c r="BT8" s="26">
        <f t="shared" si="3"/>
        <v>0.47199999999999998</v>
      </c>
      <c r="BU8" s="26">
        <f t="shared" si="3"/>
        <v>0.48771428571428566</v>
      </c>
      <c r="BV8" s="26">
        <f t="shared" si="3"/>
        <v>0.50342857142857134</v>
      </c>
      <c r="BW8" s="166" t="s">
        <v>41</v>
      </c>
      <c r="BX8" s="166" t="s">
        <v>131</v>
      </c>
      <c r="BY8" s="166" t="s">
        <v>124</v>
      </c>
      <c r="CB8" s="73"/>
      <c r="CC8" s="26"/>
      <c r="CD8" s="26"/>
      <c r="CE8" s="26"/>
      <c r="CF8" s="26"/>
      <c r="CG8" s="26"/>
      <c r="CH8" s="26"/>
      <c r="CI8" s="26"/>
      <c r="CJ8" s="26"/>
      <c r="CK8" s="12"/>
      <c r="CL8" s="12"/>
      <c r="CM8" s="12"/>
    </row>
    <row r="9" spans="1:91">
      <c r="A9" s="14"/>
      <c r="B9" s="52"/>
      <c r="C9" s="52"/>
      <c r="D9" s="52"/>
      <c r="E9" s="59"/>
      <c r="F9" s="167">
        <v>5</v>
      </c>
      <c r="G9" s="220">
        <f>Sheet1!U15</f>
        <v>-0.1</v>
      </c>
      <c r="H9" s="220">
        <f>Sheet1!V15</f>
        <v>0.4</v>
      </c>
      <c r="I9" s="220">
        <f>Sheet1!W15</f>
        <v>0.1</v>
      </c>
      <c r="J9" s="161">
        <f t="shared" si="8"/>
        <v>-7.5000000000000011E-2</v>
      </c>
      <c r="K9" s="161">
        <f t="shared" si="8"/>
        <v>0.30000000000000004</v>
      </c>
      <c r="L9" s="161">
        <f t="shared" si="8"/>
        <v>7.5000000000000011E-2</v>
      </c>
      <c r="M9" s="162">
        <f t="shared" ca="1" si="10"/>
        <v>0.63768275156189558</v>
      </c>
      <c r="N9" s="161">
        <f t="shared" si="9"/>
        <v>-7.5000000000000011E-2</v>
      </c>
      <c r="O9" s="161">
        <f t="shared" si="9"/>
        <v>0.30000000000000004</v>
      </c>
      <c r="P9" s="161">
        <f t="shared" si="9"/>
        <v>7.5000000000000011E-2</v>
      </c>
      <c r="Q9" s="163">
        <f t="shared" si="11"/>
        <v>0</v>
      </c>
      <c r="R9" s="164" t="e">
        <f t="shared" ca="1" si="12"/>
        <v>#DIV/0!</v>
      </c>
      <c r="S9" s="15"/>
      <c r="T9" s="201">
        <f t="shared" si="4"/>
        <v>0.5</v>
      </c>
      <c r="U9" s="15">
        <f t="shared" ca="1" si="5"/>
        <v>99.652840909090926</v>
      </c>
      <c r="V9" s="15">
        <f t="shared" ca="1" si="6"/>
        <v>101.91534090909092</v>
      </c>
      <c r="W9" s="15">
        <f t="shared" ca="1" si="6"/>
        <v>103.53141233766233</v>
      </c>
      <c r="X9" s="15">
        <f t="shared" ca="1" si="6"/>
        <v>105.68617424242426</v>
      </c>
      <c r="Y9" s="15">
        <f t="shared" ca="1" si="6"/>
        <v>108.70284090909091</v>
      </c>
      <c r="Z9" s="15">
        <f t="shared" ca="1" si="6"/>
        <v>109.99569805194805</v>
      </c>
      <c r="AA9" s="15">
        <f t="shared" ca="1" si="6"/>
        <v>113.22784090909092</v>
      </c>
      <c r="AB9" s="15"/>
      <c r="AC9" s="15"/>
      <c r="AD9" s="15"/>
      <c r="AE9" s="15"/>
      <c r="AF9" s="15"/>
      <c r="AG9" s="15"/>
      <c r="AJ9">
        <v>60</v>
      </c>
      <c r="AK9" s="15">
        <f ca="1">$E$2*BO10</f>
        <v>99.058714285714288</v>
      </c>
      <c r="AL9" s="15">
        <f ca="1">$E$2*BP10</f>
        <v>101.04971428571429</v>
      </c>
      <c r="AM9" s="15">
        <f ca="1">$E$2*BQ10</f>
        <v>102.47185714285713</v>
      </c>
      <c r="AN9" s="15">
        <f ca="1">$E$2*BR10</f>
        <v>104.36804761904762</v>
      </c>
      <c r="AO9" s="15">
        <f ca="1">$E$2*BS10</f>
        <v>107.02271428571427</v>
      </c>
      <c r="AP9" s="15"/>
      <c r="AQ9" s="15"/>
      <c r="AR9" s="15"/>
      <c r="AS9" s="15"/>
      <c r="AT9" s="15"/>
      <c r="AU9" s="15"/>
      <c r="AW9" s="148"/>
      <c r="AX9" s="211">
        <v>0.5</v>
      </c>
      <c r="AY9" s="212">
        <v>913.43807837803388</v>
      </c>
      <c r="AZ9" s="212">
        <v>875.57535915719757</v>
      </c>
      <c r="BA9" s="74">
        <v>839.2091861123788</v>
      </c>
      <c r="BB9" s="74">
        <v>776.71129873588643</v>
      </c>
      <c r="BC9" s="74">
        <v>658.37702364687073</v>
      </c>
      <c r="BD9" s="74">
        <v>595.58784471827414</v>
      </c>
      <c r="BE9" s="212">
        <v>405.84338596454722</v>
      </c>
      <c r="BF9" s="74"/>
      <c r="BG9" s="74"/>
      <c r="BH9" s="74"/>
      <c r="BI9" s="74"/>
      <c r="BJ9" s="74"/>
      <c r="BK9" s="74"/>
      <c r="BL9" s="15"/>
      <c r="BN9" s="201">
        <v>0.5</v>
      </c>
      <c r="BO9" s="26">
        <f t="shared" si="7"/>
        <v>0.48450000000000004</v>
      </c>
      <c r="BP9" s="26">
        <f t="shared" si="3"/>
        <v>0.4955</v>
      </c>
      <c r="BQ9" s="26">
        <f t="shared" si="3"/>
        <v>0.50335714285714284</v>
      </c>
      <c r="BR9" s="26">
        <f t="shared" si="3"/>
        <v>0.51383333333333336</v>
      </c>
      <c r="BS9" s="26">
        <f t="shared" si="3"/>
        <v>0.52849999999999997</v>
      </c>
      <c r="BT9" s="26">
        <f t="shared" si="3"/>
        <v>0.53478571428571431</v>
      </c>
      <c r="BU9" s="26">
        <f t="shared" si="3"/>
        <v>0.55049999999999999</v>
      </c>
      <c r="BV9" s="26"/>
      <c r="BW9" s="168">
        <v>0</v>
      </c>
      <c r="BX9" s="169">
        <v>0.88500000000000001</v>
      </c>
      <c r="BY9" s="169">
        <v>0.88</v>
      </c>
      <c r="CB9" s="73"/>
      <c r="CC9" s="26"/>
      <c r="CD9" s="26"/>
      <c r="CE9" s="26"/>
      <c r="CF9" s="26"/>
      <c r="CG9" s="26"/>
      <c r="CH9" s="26"/>
      <c r="CI9" s="26"/>
      <c r="CJ9" s="26"/>
      <c r="CK9" s="73"/>
      <c r="CL9" s="26"/>
      <c r="CM9" s="26"/>
    </row>
    <row r="10" spans="1:91">
      <c r="A10" s="14"/>
      <c r="B10" s="52"/>
      <c r="E10" s="59"/>
      <c r="F10" s="170">
        <v>6</v>
      </c>
      <c r="G10" s="220">
        <f>Sheet1!U16</f>
        <v>0.2</v>
      </c>
      <c r="H10" s="220">
        <f>Sheet1!V16</f>
        <v>0.4</v>
      </c>
      <c r="I10" s="220">
        <f>Sheet1!W16</f>
        <v>0.3</v>
      </c>
      <c r="J10" s="161">
        <f t="shared" si="8"/>
        <v>0.15000000000000002</v>
      </c>
      <c r="K10" s="161">
        <f t="shared" si="8"/>
        <v>0.30000000000000004</v>
      </c>
      <c r="L10" s="161">
        <f t="shared" si="8"/>
        <v>0.22499999999999998</v>
      </c>
      <c r="M10" s="162">
        <f t="shared" ca="1" si="10"/>
        <v>0.32992004989367363</v>
      </c>
      <c r="N10" s="161">
        <f t="shared" si="9"/>
        <v>0.15000000000000002</v>
      </c>
      <c r="O10" s="161">
        <f t="shared" si="9"/>
        <v>0.30000000000000004</v>
      </c>
      <c r="P10" s="161">
        <f t="shared" si="9"/>
        <v>0.22499999999999998</v>
      </c>
      <c r="Q10" s="171">
        <f t="shared" si="11"/>
        <v>0</v>
      </c>
      <c r="R10" s="164" t="e">
        <f t="shared" ca="1" si="12"/>
        <v>#DIV/0!</v>
      </c>
      <c r="S10" s="15"/>
      <c r="T10" s="201">
        <f t="shared" si="4"/>
        <v>0.5714285714285714</v>
      </c>
      <c r="U10" s="15">
        <f t="shared" ca="1" si="5"/>
        <v>112.56672077922077</v>
      </c>
      <c r="V10" s="15">
        <f t="shared" ca="1" si="6"/>
        <v>114.82922077922078</v>
      </c>
      <c r="W10" s="15">
        <f t="shared" ca="1" si="6"/>
        <v>116.44529220779219</v>
      </c>
      <c r="X10" s="15">
        <f t="shared" ca="1" si="6"/>
        <v>118.6000541125541</v>
      </c>
      <c r="Y10" s="15">
        <f t="shared" ca="1" si="6"/>
        <v>121.61672077922076</v>
      </c>
      <c r="Z10" s="15">
        <f t="shared" ca="1" si="6"/>
        <v>122.90957792207791</v>
      </c>
      <c r="AA10" s="15"/>
      <c r="AB10" s="15"/>
      <c r="AC10" s="15"/>
      <c r="AD10" s="15"/>
      <c r="AE10" s="15"/>
      <c r="AF10" s="15"/>
      <c r="AG10" s="15"/>
      <c r="AJ10">
        <v>70</v>
      </c>
      <c r="AK10" s="15">
        <f ca="1">$E$2*BO11</f>
        <v>103.6044</v>
      </c>
      <c r="AL10" s="15">
        <f ca="1">$E$2*BP11</f>
        <v>105.59540000000001</v>
      </c>
      <c r="AM10" s="15">
        <f ca="1">$E$2*BQ11</f>
        <v>107.01754285714287</v>
      </c>
      <c r="AN10" s="15">
        <f ca="1">$E$2*BR11</f>
        <v>108.91373333333334</v>
      </c>
      <c r="AO10" s="15"/>
      <c r="AP10" s="15"/>
      <c r="AQ10" s="15"/>
      <c r="AR10" s="15"/>
      <c r="AS10" s="15"/>
      <c r="AT10" s="15"/>
      <c r="AU10" s="15"/>
      <c r="AX10" s="211">
        <v>0.42857142857142855</v>
      </c>
      <c r="AY10" s="74">
        <v>839.53610551252041</v>
      </c>
      <c r="AZ10" s="74">
        <v>823.43072553325987</v>
      </c>
      <c r="BA10" s="212">
        <v>805.78058713483074</v>
      </c>
      <c r="BB10" s="74">
        <v>772.83586095624025</v>
      </c>
      <c r="BC10" s="74">
        <v>705.15191004342489</v>
      </c>
      <c r="BD10" s="212">
        <v>667.19956600645912</v>
      </c>
      <c r="BE10" s="74">
        <v>545.2775956598116</v>
      </c>
      <c r="BF10" s="212">
        <v>381.32274348880139</v>
      </c>
      <c r="BG10" s="74"/>
      <c r="BH10" s="74"/>
      <c r="BI10" s="74"/>
      <c r="BJ10" s="74"/>
      <c r="BK10" s="74"/>
      <c r="BN10" s="201">
        <v>0.5714285714285714</v>
      </c>
      <c r="BO10" s="26">
        <f t="shared" si="7"/>
        <v>0.54728571428571426</v>
      </c>
      <c r="BP10" s="26">
        <f t="shared" si="3"/>
        <v>0.55828571428571427</v>
      </c>
      <c r="BQ10" s="26">
        <f t="shared" si="3"/>
        <v>0.56614285714285706</v>
      </c>
      <c r="BR10" s="26">
        <f t="shared" si="3"/>
        <v>0.57661904761904759</v>
      </c>
      <c r="BS10" s="26">
        <f t="shared" si="3"/>
        <v>0.59128571428571419</v>
      </c>
      <c r="BT10" s="26">
        <f t="shared" si="3"/>
        <v>0.59757142857142853</v>
      </c>
      <c r="BU10" s="26"/>
      <c r="BV10" s="26"/>
      <c r="BW10" s="166" t="s">
        <v>132</v>
      </c>
      <c r="BX10" s="169">
        <v>0.27300000000000002</v>
      </c>
      <c r="BY10" s="169">
        <v>0.221</v>
      </c>
      <c r="CB10" s="73"/>
      <c r="CC10" s="26"/>
      <c r="CD10" s="26"/>
      <c r="CE10" s="26"/>
      <c r="CF10" s="26"/>
      <c r="CG10" s="26"/>
      <c r="CH10" s="26"/>
      <c r="CI10" s="26"/>
      <c r="CJ10" s="26"/>
      <c r="CK10" s="12"/>
      <c r="CL10" s="26"/>
      <c r="CM10" s="26"/>
    </row>
    <row r="11" spans="1:91">
      <c r="A11" s="14"/>
      <c r="B11" s="52"/>
      <c r="C11" s="66"/>
      <c r="D11" s="66"/>
      <c r="E11" s="59"/>
      <c r="F11" s="170">
        <v>7</v>
      </c>
      <c r="G11" s="220">
        <f>Sheet1!U17</f>
        <v>0.1</v>
      </c>
      <c r="H11" s="220">
        <f>Sheet1!V17</f>
        <v>-0.6</v>
      </c>
      <c r="I11" s="220">
        <f>Sheet1!W17</f>
        <v>0.2</v>
      </c>
      <c r="J11" s="161">
        <f t="shared" si="8"/>
        <v>7.5000000000000011E-2</v>
      </c>
      <c r="K11" s="161">
        <f t="shared" si="8"/>
        <v>-0.44999999999999996</v>
      </c>
      <c r="L11" s="161">
        <f t="shared" si="8"/>
        <v>0.15000000000000002</v>
      </c>
      <c r="M11" s="162">
        <f t="shared" ca="1" si="10"/>
        <v>0.51354678166878653</v>
      </c>
      <c r="N11" s="161">
        <f t="shared" si="9"/>
        <v>7.5000000000000011E-2</v>
      </c>
      <c r="O11" s="161">
        <f t="shared" si="9"/>
        <v>-0.44999999999999996</v>
      </c>
      <c r="P11" s="161">
        <f t="shared" si="9"/>
        <v>0.15000000000000002</v>
      </c>
      <c r="Q11" s="171">
        <f t="shared" si="11"/>
        <v>0</v>
      </c>
      <c r="R11" s="164" t="e">
        <f t="shared" ca="1" si="12"/>
        <v>#DIV/0!</v>
      </c>
      <c r="S11" s="15"/>
      <c r="T11" s="201">
        <f t="shared" si="4"/>
        <v>0.6</v>
      </c>
      <c r="U11" s="15">
        <f t="shared" ca="1" si="5"/>
        <v>117.73227272727273</v>
      </c>
      <c r="V11" s="15">
        <f t="shared" ca="1" si="6"/>
        <v>119.99477272727273</v>
      </c>
      <c r="W11" s="15">
        <f t="shared" ca="1" si="6"/>
        <v>121.61084415584418</v>
      </c>
      <c r="X11" s="15">
        <f t="shared" ca="1" si="6"/>
        <v>123.76560606060606</v>
      </c>
      <c r="Y11" s="15">
        <f t="shared" ca="1" si="6"/>
        <v>126.78227272727274</v>
      </c>
      <c r="Z11" s="15"/>
      <c r="AA11" s="15"/>
      <c r="AB11" s="15"/>
      <c r="AC11" s="15"/>
      <c r="AD11" s="15"/>
      <c r="AE11" s="15"/>
      <c r="AF11" s="15"/>
      <c r="AG11" s="15"/>
      <c r="AJ11">
        <v>80</v>
      </c>
      <c r="AK11" s="15">
        <f ca="1">$E$2*BO12</f>
        <v>114.211</v>
      </c>
      <c r="AL11" s="15">
        <f ca="1">$E$2*BP12</f>
        <v>116.202</v>
      </c>
      <c r="AM11" s="15">
        <f ca="1">$E$2*BQ12</f>
        <v>117.62414285714287</v>
      </c>
      <c r="AN11" s="15"/>
      <c r="AO11" s="15"/>
      <c r="AP11" s="15"/>
      <c r="AQ11" s="15"/>
      <c r="AR11" s="15"/>
      <c r="AS11" s="15"/>
      <c r="AT11" s="15"/>
      <c r="AU11" s="15"/>
      <c r="AX11" s="211">
        <v>0.4</v>
      </c>
      <c r="AY11" s="212">
        <v>801.49642734947395</v>
      </c>
      <c r="AZ11" s="74">
        <v>791.53221404401882</v>
      </c>
      <c r="BA11" s="74">
        <v>779.20322638464472</v>
      </c>
      <c r="BB11" s="74">
        <v>754.77359864152675</v>
      </c>
      <c r="BC11" s="212">
        <v>702.15291377093024</v>
      </c>
      <c r="BD11" s="74">
        <v>671.87793973266878</v>
      </c>
      <c r="BE11" s="212">
        <v>572.31196272323928</v>
      </c>
      <c r="BF11" s="74">
        <v>434.13284442340091</v>
      </c>
      <c r="BG11" s="212">
        <v>367.29845232370639</v>
      </c>
      <c r="BH11" s="74"/>
      <c r="BI11" s="74"/>
      <c r="BJ11" s="74"/>
      <c r="BK11" s="74"/>
      <c r="BL11" s="9"/>
      <c r="BN11" s="201">
        <v>0.6</v>
      </c>
      <c r="BO11" s="26">
        <f t="shared" si="7"/>
        <v>0.57240000000000002</v>
      </c>
      <c r="BP11" s="26">
        <f t="shared" si="3"/>
        <v>0.58340000000000003</v>
      </c>
      <c r="BQ11" s="26">
        <f t="shared" si="3"/>
        <v>0.59125714285714293</v>
      </c>
      <c r="BR11" s="26">
        <f t="shared" si="3"/>
        <v>0.60173333333333334</v>
      </c>
      <c r="BS11" s="26">
        <f t="shared" si="3"/>
        <v>0.61640000000000006</v>
      </c>
      <c r="BT11" s="26"/>
      <c r="BU11" s="26"/>
      <c r="BV11" s="26"/>
      <c r="BW11" s="168">
        <v>90</v>
      </c>
      <c r="BX11" s="169">
        <v>5.1999999999999998E-2</v>
      </c>
      <c r="BY11" s="169">
        <v>1E-3</v>
      </c>
      <c r="CB11" s="73"/>
      <c r="CC11" s="26"/>
      <c r="CD11" s="26"/>
      <c r="CE11" s="26"/>
      <c r="CF11" s="26"/>
      <c r="CG11" s="26"/>
      <c r="CH11" s="26"/>
      <c r="CI11" s="26"/>
      <c r="CJ11" s="26"/>
      <c r="CK11" s="73"/>
      <c r="CL11" s="26"/>
      <c r="CM11" s="26"/>
    </row>
    <row r="12" spans="1:91" ht="19">
      <c r="A12" s="14"/>
      <c r="B12" s="52"/>
      <c r="C12" s="67"/>
      <c r="D12" s="67"/>
      <c r="E12" s="59"/>
      <c r="F12" s="2"/>
      <c r="G12" s="9"/>
      <c r="H12" s="15"/>
      <c r="I12" s="15"/>
      <c r="J12" s="26"/>
      <c r="K12" s="26"/>
      <c r="L12" s="26"/>
      <c r="M12" s="26">
        <f ca="1">MIN(M5:M11)</f>
        <v>0.31326734993704869</v>
      </c>
      <c r="N12" s="26"/>
      <c r="T12" s="201">
        <f t="shared" si="4"/>
        <v>0.66666666666666663</v>
      </c>
      <c r="U12" s="15">
        <f t="shared" ca="1" si="5"/>
        <v>129.78522727272727</v>
      </c>
      <c r="V12" s="15">
        <f t="shared" ca="1" si="6"/>
        <v>132.04772727272729</v>
      </c>
      <c r="W12" s="15">
        <f t="shared" ca="1" si="6"/>
        <v>133.6637987012987</v>
      </c>
      <c r="X12" s="15">
        <f t="shared" ca="1" si="6"/>
        <v>135.8185606060606</v>
      </c>
      <c r="Y12" s="15"/>
      <c r="Z12" s="15"/>
      <c r="AA12" s="15"/>
      <c r="AB12" s="15"/>
      <c r="AC12" s="15"/>
      <c r="AD12" s="15"/>
      <c r="AE12" s="15"/>
      <c r="AF12" s="15"/>
      <c r="AG12" s="15"/>
      <c r="AJ12">
        <v>90</v>
      </c>
      <c r="AK12" s="15">
        <f ca="1">$E$2*BO13</f>
        <v>121.78714285714285</v>
      </c>
      <c r="AL12" s="15">
        <f ca="1">$E$2*BP13</f>
        <v>123.77814285714285</v>
      </c>
      <c r="AM12" s="15"/>
      <c r="AN12" s="15"/>
      <c r="AO12" s="15"/>
      <c r="AP12" s="15"/>
      <c r="AQ12" s="15"/>
      <c r="AR12" s="15"/>
      <c r="AS12" s="15"/>
      <c r="AT12" s="15"/>
      <c r="AU12" s="15"/>
      <c r="AX12" s="211">
        <v>0.33333333333333331</v>
      </c>
      <c r="AY12" s="74">
        <v>700.60559721672439</v>
      </c>
      <c r="AZ12" s="74">
        <v>701.16498845711965</v>
      </c>
      <c r="BA12" s="74">
        <v>697.95525609137815</v>
      </c>
      <c r="BB12" s="212">
        <v>688.16381489941068</v>
      </c>
      <c r="BC12" s="74">
        <v>661.72647145476571</v>
      </c>
      <c r="BD12" s="74">
        <v>645.00940093915995</v>
      </c>
      <c r="BE12" s="74">
        <v>586.12788927450219</v>
      </c>
      <c r="BF12" s="74">
        <v>498.14532800471881</v>
      </c>
      <c r="BG12" s="74">
        <v>453.52964002497828</v>
      </c>
      <c r="BH12" s="212">
        <v>326.39065588428076</v>
      </c>
      <c r="BI12" s="74"/>
      <c r="BJ12" s="74"/>
      <c r="BK12" s="74"/>
      <c r="BL12" s="5"/>
      <c r="BN12" s="201">
        <v>0.66666666666666663</v>
      </c>
      <c r="BO12" s="26">
        <f t="shared" si="7"/>
        <v>0.63100000000000001</v>
      </c>
      <c r="BP12" s="26">
        <f t="shared" si="3"/>
        <v>0.64200000000000002</v>
      </c>
      <c r="BQ12" s="26">
        <f t="shared" si="3"/>
        <v>0.64985714285714291</v>
      </c>
      <c r="BR12" s="26">
        <f t="shared" si="3"/>
        <v>0.66033333333333333</v>
      </c>
      <c r="BS12" s="172" t="s">
        <v>133</v>
      </c>
      <c r="BT12" s="26"/>
      <c r="BU12" s="26"/>
      <c r="BV12" s="26"/>
      <c r="BW12" s="26"/>
      <c r="BX12" s="26"/>
      <c r="BY12" s="26"/>
      <c r="CB12" s="73"/>
      <c r="CC12" s="26"/>
      <c r="CD12" s="26"/>
      <c r="CE12" s="26"/>
      <c r="CF12" s="26"/>
      <c r="CG12" s="172"/>
      <c r="CH12" s="26"/>
      <c r="CI12" s="26"/>
      <c r="CJ12" s="26"/>
      <c r="CK12" s="26"/>
      <c r="CL12" s="26"/>
      <c r="CM12" s="26"/>
    </row>
    <row r="13" spans="1:91">
      <c r="A13" s="14"/>
      <c r="B13" s="52"/>
      <c r="C13" s="67"/>
      <c r="D13" s="67"/>
      <c r="E13" s="59"/>
      <c r="F13" s="2"/>
      <c r="G13" s="9"/>
      <c r="H13" s="15"/>
      <c r="I13" s="15"/>
      <c r="J13" s="26"/>
      <c r="K13" s="69" t="s">
        <v>51</v>
      </c>
      <c r="L13" s="26"/>
      <c r="M13">
        <f ca="1">MATCH(M12,M5:M11,0)</f>
        <v>2</v>
      </c>
      <c r="N13" s="26"/>
      <c r="T13" s="201">
        <f t="shared" si="4"/>
        <v>0.7142857142857143</v>
      </c>
      <c r="U13" s="15">
        <f t="shared" ca="1" si="5"/>
        <v>138.39448051948051</v>
      </c>
      <c r="V13" s="15">
        <f t="shared" ca="1" si="6"/>
        <v>140.65698051948053</v>
      </c>
      <c r="W13" s="15">
        <f t="shared" ca="1" si="6"/>
        <v>142.27305194805194</v>
      </c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J13">
        <v>100</v>
      </c>
      <c r="AK13" s="15">
        <f ca="1">$E$2*BO14</f>
        <v>127.46925</v>
      </c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X13" s="211">
        <v>0.2857142857142857</v>
      </c>
      <c r="AY13" s="74">
        <v>621.31981955766764</v>
      </c>
      <c r="AZ13" s="74">
        <v>627.09226862674302</v>
      </c>
      <c r="BA13" s="212">
        <v>628.38429300840653</v>
      </c>
      <c r="BB13" s="74">
        <v>625.81071683403252</v>
      </c>
      <c r="BC13" s="74">
        <v>612.33263445683656</v>
      </c>
      <c r="BD13" s="212">
        <v>602.38364701762134</v>
      </c>
      <c r="BE13" s="74">
        <v>564.21850163456736</v>
      </c>
      <c r="BF13" s="212">
        <v>503.08195992895088</v>
      </c>
      <c r="BG13" s="74">
        <v>470.99572238358758</v>
      </c>
      <c r="BH13" s="74">
        <v>376.62074034900974</v>
      </c>
      <c r="BI13" s="212">
        <v>290.97186190438123</v>
      </c>
      <c r="BJ13" s="74"/>
      <c r="BK13" s="74"/>
      <c r="BL13" s="5"/>
      <c r="BN13" s="201">
        <v>0.7142857142857143</v>
      </c>
      <c r="BO13" s="26">
        <f t="shared" si="7"/>
        <v>0.67285714285714282</v>
      </c>
      <c r="BP13" s="26">
        <f t="shared" si="3"/>
        <v>0.68385714285714283</v>
      </c>
      <c r="BQ13" s="26">
        <f t="shared" si="3"/>
        <v>0.69171428571428573</v>
      </c>
      <c r="BR13" s="26"/>
      <c r="BS13" s="26" t="s">
        <v>134</v>
      </c>
      <c r="BT13" s="26"/>
      <c r="BU13" s="26"/>
      <c r="BV13" s="26"/>
      <c r="BW13" s="26"/>
      <c r="BX13" s="26"/>
      <c r="BY13" s="26"/>
      <c r="CB13" s="73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</row>
    <row r="14" spans="1:91">
      <c r="A14" s="14"/>
      <c r="B14" s="52"/>
      <c r="C14" s="67"/>
      <c r="D14" s="67"/>
      <c r="E14" s="59"/>
      <c r="F14" s="2"/>
      <c r="G14" s="9"/>
      <c r="H14" s="15"/>
      <c r="I14" s="15"/>
      <c r="J14" s="26"/>
      <c r="K14" s="26"/>
      <c r="L14" s="26"/>
      <c r="M14" s="26"/>
      <c r="N14" s="26"/>
      <c r="T14" s="201">
        <f t="shared" si="4"/>
        <v>0.75</v>
      </c>
      <c r="U14" s="15">
        <f t="shared" ca="1" si="5"/>
        <v>144.85142045454546</v>
      </c>
      <c r="V14" s="15">
        <f t="shared" ca="1" si="6"/>
        <v>147.11392045454548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X14" s="211">
        <v>0.25</v>
      </c>
      <c r="AY14" s="74">
        <v>559.1767787978481</v>
      </c>
      <c r="AZ14" s="212">
        <v>567.99131943559109</v>
      </c>
      <c r="BA14" s="74">
        <v>571.89963148894674</v>
      </c>
      <c r="BB14" s="74">
        <v>573.50753534062369</v>
      </c>
      <c r="BC14" s="74">
        <v>567.52038759860682</v>
      </c>
      <c r="BD14" s="74">
        <v>561.48572435264316</v>
      </c>
      <c r="BE14" s="212">
        <v>535.36325543108558</v>
      </c>
      <c r="BF14" s="74">
        <v>490.09816262291253</v>
      </c>
      <c r="BG14" s="74">
        <v>465.57249754518784</v>
      </c>
      <c r="BH14" s="74">
        <v>391.62179822789807</v>
      </c>
      <c r="BI14" s="74">
        <v>322.73269406358025</v>
      </c>
      <c r="BJ14" s="212">
        <v>261.45288554476775</v>
      </c>
      <c r="BK14" s="74"/>
      <c r="BL14" s="5"/>
      <c r="BN14" s="201">
        <v>0.75</v>
      </c>
      <c r="BO14" s="26">
        <f t="shared" si="7"/>
        <v>0.70425000000000004</v>
      </c>
      <c r="BP14" s="26">
        <f t="shared" si="3"/>
        <v>0.71525000000000005</v>
      </c>
      <c r="BQ14" s="26"/>
      <c r="BR14" s="26"/>
      <c r="BT14" s="26"/>
      <c r="BU14" s="26"/>
      <c r="BV14" s="26"/>
      <c r="CB14" s="73"/>
      <c r="CC14" s="26"/>
      <c r="CD14" s="26"/>
      <c r="CE14" s="26"/>
      <c r="CF14" s="26"/>
      <c r="CH14" s="26"/>
      <c r="CI14" s="26"/>
      <c r="CJ14" s="26"/>
    </row>
    <row r="15" spans="1:91">
      <c r="A15" s="14"/>
      <c r="B15" s="52"/>
      <c r="D15" s="52"/>
      <c r="E15" s="59"/>
      <c r="F15" s="2"/>
      <c r="G15" s="73"/>
      <c r="H15" s="15"/>
      <c r="I15" s="15"/>
      <c r="J15" s="26"/>
      <c r="K15" s="26"/>
      <c r="L15" s="26"/>
      <c r="M15" s="26"/>
      <c r="N15" s="26"/>
      <c r="T15" s="201">
        <f t="shared" si="4"/>
        <v>0.8</v>
      </c>
      <c r="U15" s="15">
        <f t="shared" ca="1" si="5"/>
        <v>153.89113636363638</v>
      </c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J15" t="s">
        <v>49</v>
      </c>
      <c r="AK15">
        <v>0</v>
      </c>
      <c r="AL15">
        <v>10</v>
      </c>
      <c r="AM15">
        <v>20</v>
      </c>
      <c r="AN15">
        <v>30</v>
      </c>
      <c r="AO15">
        <v>40</v>
      </c>
      <c r="AP15">
        <v>50</v>
      </c>
      <c r="AQ15">
        <v>60</v>
      </c>
      <c r="AR15">
        <v>70</v>
      </c>
      <c r="AS15">
        <v>80</v>
      </c>
      <c r="AT15">
        <v>90</v>
      </c>
      <c r="AU15">
        <v>100</v>
      </c>
      <c r="AV15" s="21" t="e">
        <f>INDEX(AK16:AU26,$R$31,$R$33)</f>
        <v>#VALUE!</v>
      </c>
      <c r="AX15" s="211">
        <v>0.2</v>
      </c>
      <c r="AY15" s="212">
        <v>469.40329083637874</v>
      </c>
      <c r="AZ15" s="74">
        <v>481.56541819245456</v>
      </c>
      <c r="BA15" s="74">
        <v>488.33909403394762</v>
      </c>
      <c r="BB15" s="74">
        <v>494.50719039251283</v>
      </c>
      <c r="BC15" s="212">
        <v>496.65212391022919</v>
      </c>
      <c r="BD15" s="74">
        <v>494.85726668744894</v>
      </c>
      <c r="BE15" s="74">
        <v>481.78335134254638</v>
      </c>
      <c r="BF15" s="74">
        <v>453.83352797393439</v>
      </c>
      <c r="BG15" s="212">
        <v>437.64402288815336</v>
      </c>
      <c r="BH15" s="74">
        <v>386.64432313630596</v>
      </c>
      <c r="BI15" s="74">
        <v>337.23358798895606</v>
      </c>
      <c r="BJ15" s="74">
        <v>292.13763378127294</v>
      </c>
      <c r="BK15" s="212">
        <v>216.37518482915681</v>
      </c>
      <c r="BL15" s="5"/>
      <c r="BN15" s="201">
        <v>0.8</v>
      </c>
      <c r="BO15" s="26">
        <f t="shared" si="7"/>
        <v>0.74820000000000009</v>
      </c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</row>
    <row r="16" spans="1:91">
      <c r="B16" s="52"/>
      <c r="D16" s="52"/>
      <c r="E16" s="59"/>
      <c r="F16" s="2"/>
      <c r="T16" s="201"/>
      <c r="AJ16" s="74">
        <f>AJ3</f>
        <v>0</v>
      </c>
      <c r="AK16" s="15">
        <f t="shared" ref="AK16:AU16" ca="1" si="14">$E$2*BO19</f>
        <v>8.1088000000000005</v>
      </c>
      <c r="AL16" s="15">
        <f t="shared" ca="1" si="14"/>
        <v>10.09075</v>
      </c>
      <c r="AM16" s="15">
        <f t="shared" ca="1" si="14"/>
        <v>11.506428571428572</v>
      </c>
      <c r="AN16" s="15">
        <f t="shared" ca="1" si="14"/>
        <v>13.394000000000002</v>
      </c>
      <c r="AO16" s="15">
        <f t="shared" ca="1" si="14"/>
        <v>16.036600000000004</v>
      </c>
      <c r="AP16" s="15">
        <f t="shared" ca="1" si="14"/>
        <v>17.169142857142859</v>
      </c>
      <c r="AQ16" s="15">
        <f t="shared" ca="1" si="14"/>
        <v>20.000499999999999</v>
      </c>
      <c r="AR16" s="15">
        <f t="shared" ca="1" si="14"/>
        <v>22.831857142857142</v>
      </c>
      <c r="AS16" s="15">
        <f t="shared" ca="1" si="14"/>
        <v>23.964400000000005</v>
      </c>
      <c r="AT16" s="15">
        <f t="shared" ca="1" si="14"/>
        <v>26.607000000000003</v>
      </c>
      <c r="AU16" s="15">
        <f t="shared" ca="1" si="14"/>
        <v>28.494571428571426</v>
      </c>
      <c r="AX16" s="52"/>
      <c r="AY16" s="211">
        <v>0.2</v>
      </c>
      <c r="AZ16" s="211">
        <v>0.25</v>
      </c>
      <c r="BA16" s="211">
        <v>0.2857142857142857</v>
      </c>
      <c r="BB16" s="211">
        <v>0.33333333333333331</v>
      </c>
      <c r="BC16" s="211">
        <v>0.4</v>
      </c>
      <c r="BD16" s="211">
        <v>0.42857142857142855</v>
      </c>
      <c r="BE16" s="211">
        <v>0.5</v>
      </c>
      <c r="BF16" s="211">
        <v>0.5714285714285714</v>
      </c>
      <c r="BG16" s="211">
        <v>0.6</v>
      </c>
      <c r="BH16" s="211">
        <v>0.66666666666666663</v>
      </c>
      <c r="BI16" s="211">
        <v>0.7142857142857143</v>
      </c>
      <c r="BJ16" s="211">
        <v>0.75</v>
      </c>
      <c r="BK16" s="211">
        <v>0.8</v>
      </c>
      <c r="BL16" s="5"/>
      <c r="BN16" s="202"/>
      <c r="CB16" s="73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</row>
    <row r="17" spans="1:91">
      <c r="A17" s="9"/>
      <c r="B17" s="52"/>
      <c r="C17" s="26" t="s">
        <v>120</v>
      </c>
      <c r="D17" s="52"/>
      <c r="E17" s="26"/>
      <c r="F17" s="26"/>
      <c r="H17" s="80"/>
      <c r="I17" s="81" t="s">
        <v>136</v>
      </c>
      <c r="J17" s="173"/>
      <c r="K17" s="12"/>
      <c r="L17" s="12"/>
      <c r="M17" s="26"/>
      <c r="N17" s="26"/>
      <c r="T17" s="20" t="s">
        <v>135</v>
      </c>
      <c r="U17" s="201">
        <f>U2</f>
        <v>0.2</v>
      </c>
      <c r="V17" s="201">
        <f t="shared" ref="V17:AG17" si="15">V2</f>
        <v>0.25</v>
      </c>
      <c r="W17" s="201">
        <f t="shared" si="15"/>
        <v>0.2857142857142857</v>
      </c>
      <c r="X17" s="201">
        <f t="shared" si="15"/>
        <v>0.33333333333333331</v>
      </c>
      <c r="Y17" s="201">
        <f t="shared" si="15"/>
        <v>0.4</v>
      </c>
      <c r="Z17" s="201">
        <f t="shared" si="15"/>
        <v>0.42857142857142855</v>
      </c>
      <c r="AA17" s="201">
        <f t="shared" si="15"/>
        <v>0.5</v>
      </c>
      <c r="AB17" s="201">
        <f t="shared" si="15"/>
        <v>0.5714285714285714</v>
      </c>
      <c r="AC17" s="201">
        <f t="shared" si="15"/>
        <v>0.6</v>
      </c>
      <c r="AD17" s="201">
        <f t="shared" si="15"/>
        <v>0.66666666666666663</v>
      </c>
      <c r="AE17" s="201">
        <f t="shared" si="15"/>
        <v>0.7142857142857143</v>
      </c>
      <c r="AF17" s="201">
        <f t="shared" si="15"/>
        <v>0.75</v>
      </c>
      <c r="AG17" s="201">
        <f t="shared" si="15"/>
        <v>0.8</v>
      </c>
      <c r="AI17" s="9"/>
      <c r="AJ17" s="74">
        <v>10</v>
      </c>
      <c r="AK17" s="15">
        <f t="shared" ref="AK17:AT17" ca="1" si="16">$E$2*BO20</f>
        <v>8.1088000000000005</v>
      </c>
      <c r="AL17" s="15">
        <f t="shared" ca="1" si="16"/>
        <v>10.09075</v>
      </c>
      <c r="AM17" s="15">
        <f t="shared" ca="1" si="16"/>
        <v>11.506428571428568</v>
      </c>
      <c r="AN17" s="15">
        <f t="shared" ca="1" si="16"/>
        <v>13.394</v>
      </c>
      <c r="AO17" s="15">
        <f t="shared" ca="1" si="16"/>
        <v>16.036600000000004</v>
      </c>
      <c r="AP17" s="15">
        <f t="shared" ca="1" si="16"/>
        <v>17.169142857142855</v>
      </c>
      <c r="AQ17" s="15">
        <f t="shared" ca="1" si="16"/>
        <v>20.000499999999999</v>
      </c>
      <c r="AR17" s="15">
        <f t="shared" ca="1" si="16"/>
        <v>22.831857142857139</v>
      </c>
      <c r="AS17" s="15">
        <f t="shared" ca="1" si="16"/>
        <v>23.964400000000005</v>
      </c>
      <c r="AT17" s="15">
        <f t="shared" ca="1" si="16"/>
        <v>26.606999999999999</v>
      </c>
      <c r="AU17" s="15"/>
      <c r="AX17" s="52"/>
      <c r="AY17" s="204">
        <v>0.1</v>
      </c>
      <c r="AZ17" t="s">
        <v>168</v>
      </c>
      <c r="BA17" s="210">
        <v>0.125</v>
      </c>
      <c r="BB17" t="s">
        <v>168</v>
      </c>
      <c r="BC17" s="204">
        <v>0.14285714285714285</v>
      </c>
      <c r="BE17" s="204">
        <v>0.16666666666666666</v>
      </c>
      <c r="BF17" s="213"/>
      <c r="BG17" s="213">
        <v>0.2</v>
      </c>
      <c r="BH17" s="213"/>
      <c r="BJ17" s="52"/>
      <c r="BL17" s="5"/>
      <c r="CB17" s="73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</row>
    <row r="18" spans="1:91">
      <c r="A18" s="14"/>
      <c r="B18" s="85" t="s">
        <v>9</v>
      </c>
      <c r="C18" s="451">
        <f t="shared" ref="C18:M18" si="17">U17</f>
        <v>0.2</v>
      </c>
      <c r="D18" s="451">
        <f t="shared" si="17"/>
        <v>0.25</v>
      </c>
      <c r="E18" s="451">
        <f t="shared" si="17"/>
        <v>0.2857142857142857</v>
      </c>
      <c r="F18" s="451">
        <f t="shared" si="17"/>
        <v>0.33333333333333331</v>
      </c>
      <c r="G18" s="451">
        <f t="shared" si="17"/>
        <v>0.4</v>
      </c>
      <c r="H18" s="451">
        <f t="shared" si="17"/>
        <v>0.42857142857142855</v>
      </c>
      <c r="I18" s="451">
        <f t="shared" si="17"/>
        <v>0.5</v>
      </c>
      <c r="J18" s="451">
        <f t="shared" si="17"/>
        <v>0.5714285714285714</v>
      </c>
      <c r="K18" s="451">
        <f t="shared" si="17"/>
        <v>0.6</v>
      </c>
      <c r="L18" s="451">
        <f t="shared" si="17"/>
        <v>0.66666666666666663</v>
      </c>
      <c r="M18" s="451">
        <f t="shared" si="17"/>
        <v>0.7142857142857143</v>
      </c>
      <c r="N18" s="14" t="s">
        <v>10</v>
      </c>
      <c r="O18" s="86"/>
      <c r="T18" s="201">
        <f>T3</f>
        <v>0.2</v>
      </c>
      <c r="U18" s="17">
        <f t="shared" ref="U18:AG18" ca="1" si="18">BO19*$B$2</f>
        <v>9.2145454545454566</v>
      </c>
      <c r="V18" s="17">
        <f t="shared" ca="1" si="18"/>
        <v>11.466761363636364</v>
      </c>
      <c r="W18" s="17">
        <f t="shared" ca="1" si="18"/>
        <v>13.075487012987013</v>
      </c>
      <c r="X18" s="17">
        <f t="shared" ca="1" si="18"/>
        <v>15.220454545454547</v>
      </c>
      <c r="Y18" s="17">
        <f t="shared" ca="1" si="18"/>
        <v>18.223409090909094</v>
      </c>
      <c r="Z18" s="17">
        <f t="shared" ca="1" si="18"/>
        <v>19.510389610389613</v>
      </c>
      <c r="AA18" s="17">
        <f t="shared" ca="1" si="18"/>
        <v>22.727840909090911</v>
      </c>
      <c r="AB18" s="17">
        <f t="shared" ca="1" si="18"/>
        <v>25.945292207792207</v>
      </c>
      <c r="AC18" s="17">
        <f t="shared" ca="1" si="18"/>
        <v>27.232272727272733</v>
      </c>
      <c r="AD18" s="17">
        <f t="shared" ca="1" si="18"/>
        <v>30.235227272727279</v>
      </c>
      <c r="AE18" s="17">
        <f t="shared" ca="1" si="18"/>
        <v>32.380194805194805</v>
      </c>
      <c r="AF18" s="17">
        <f t="shared" ca="1" si="18"/>
        <v>33.988920454545458</v>
      </c>
      <c r="AG18" s="17">
        <f t="shared" ca="1" si="18"/>
        <v>36.241136363636372</v>
      </c>
      <c r="AI18" s="74"/>
      <c r="AJ18" s="74">
        <v>20</v>
      </c>
      <c r="AK18" s="15">
        <f t="shared" ref="AK18:AS18" ca="1" si="19">$E$2*BO21</f>
        <v>8.1088000000000005</v>
      </c>
      <c r="AL18" s="15">
        <f t="shared" ca="1" si="19"/>
        <v>10.09075</v>
      </c>
      <c r="AM18" s="15">
        <f t="shared" ca="1" si="19"/>
        <v>11.506428571428572</v>
      </c>
      <c r="AN18" s="15">
        <f t="shared" ca="1" si="19"/>
        <v>13.394000000000002</v>
      </c>
      <c r="AO18" s="15">
        <f t="shared" ca="1" si="19"/>
        <v>16.036600000000004</v>
      </c>
      <c r="AP18" s="15">
        <f t="shared" ca="1" si="19"/>
        <v>17.169142857142859</v>
      </c>
      <c r="AQ18" s="15">
        <f t="shared" ca="1" si="19"/>
        <v>20.000499999999999</v>
      </c>
      <c r="AR18" s="15">
        <f t="shared" ca="1" si="19"/>
        <v>22.831857142857139</v>
      </c>
      <c r="AS18" s="15">
        <f t="shared" ca="1" si="19"/>
        <v>23.964399999999998</v>
      </c>
      <c r="AT18" s="15"/>
      <c r="AU18" s="15"/>
      <c r="AX18" s="52"/>
      <c r="AY18" s="74">
        <v>8</v>
      </c>
      <c r="AZ18" s="204">
        <v>0.8</v>
      </c>
      <c r="BA18" s="210">
        <v>7</v>
      </c>
      <c r="BB18" s="214">
        <v>0.875</v>
      </c>
      <c r="BC18">
        <v>5</v>
      </c>
      <c r="BD18" s="204">
        <v>0.7142857142857143</v>
      </c>
      <c r="BE18" s="204">
        <v>4</v>
      </c>
      <c r="BF18" s="213">
        <v>0.66666666666666663</v>
      </c>
      <c r="BG18" s="213">
        <v>4</v>
      </c>
      <c r="BH18" s="213">
        <v>0.8</v>
      </c>
      <c r="BJ18" s="52"/>
      <c r="BL18" s="5"/>
      <c r="BN18" t="s">
        <v>49</v>
      </c>
      <c r="BO18" s="201">
        <f>BO2</f>
        <v>0.2</v>
      </c>
      <c r="BP18" s="201">
        <f t="shared" ref="BP18:CA18" si="20">BP2</f>
        <v>0.25</v>
      </c>
      <c r="BQ18" s="201">
        <f t="shared" si="20"/>
        <v>0.2857142857142857</v>
      </c>
      <c r="BR18" s="201">
        <f t="shared" si="20"/>
        <v>0.33333333333333331</v>
      </c>
      <c r="BS18" s="201">
        <f t="shared" si="20"/>
        <v>0.4</v>
      </c>
      <c r="BT18" s="201">
        <f t="shared" si="20"/>
        <v>0.42857142857142855</v>
      </c>
      <c r="BU18" s="201">
        <f t="shared" si="20"/>
        <v>0.5</v>
      </c>
      <c r="BV18" s="201">
        <f t="shared" si="20"/>
        <v>0.5714285714285714</v>
      </c>
      <c r="BW18" s="201">
        <f t="shared" si="20"/>
        <v>0.6</v>
      </c>
      <c r="BX18" s="201">
        <f t="shared" si="20"/>
        <v>0.66666666666666663</v>
      </c>
      <c r="BY18" s="201">
        <f t="shared" si="20"/>
        <v>0.7142857142857143</v>
      </c>
      <c r="BZ18" s="201">
        <f t="shared" si="20"/>
        <v>0.75</v>
      </c>
      <c r="CA18" s="201">
        <f t="shared" si="20"/>
        <v>0.8</v>
      </c>
      <c r="CB18" s="73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</row>
    <row r="19" spans="1:91" ht="17" thickBot="1">
      <c r="A19" s="14"/>
      <c r="B19" s="52"/>
      <c r="C19" s="67"/>
      <c r="D19" s="67"/>
      <c r="E19" s="59"/>
      <c r="G19" s="26"/>
      <c r="H19" s="26"/>
      <c r="I19" s="11"/>
      <c r="J19" s="12"/>
      <c r="K19" s="12"/>
      <c r="L19" s="26"/>
      <c r="M19" s="26"/>
      <c r="N19" s="26"/>
      <c r="T19" s="201">
        <f t="shared" ref="T19:T30" si="21">T4</f>
        <v>0.25</v>
      </c>
      <c r="U19" s="17">
        <f t="shared" ref="U19:U30" ca="1" si="22">BO20*$B$2</f>
        <v>9.2145454545454566</v>
      </c>
      <c r="V19" s="17">
        <f t="shared" ref="V19:V29" ca="1" si="23">BP20*$B$2</f>
        <v>11.466761363636364</v>
      </c>
      <c r="W19" s="17">
        <f t="shared" ref="W19:AC19" ca="1" si="24">BQ20*$B$2</f>
        <v>13.07548701298701</v>
      </c>
      <c r="X19" s="17">
        <f t="shared" ca="1" si="24"/>
        <v>15.220454545454546</v>
      </c>
      <c r="Y19" s="17">
        <f t="shared" ca="1" si="24"/>
        <v>18.223409090909094</v>
      </c>
      <c r="Z19" s="17">
        <f t="shared" ca="1" si="24"/>
        <v>19.510389610389609</v>
      </c>
      <c r="AA19" s="17">
        <f t="shared" ca="1" si="24"/>
        <v>22.727840909090911</v>
      </c>
      <c r="AB19" s="17">
        <f t="shared" ca="1" si="24"/>
        <v>25.945292207792203</v>
      </c>
      <c r="AC19" s="17">
        <f t="shared" ca="1" si="24"/>
        <v>27.232272727272733</v>
      </c>
      <c r="AD19" s="17">
        <f ca="1">BX20*$B$2</f>
        <v>30.235227272727272</v>
      </c>
      <c r="AE19" s="17">
        <f ca="1">BY20*$B$2</f>
        <v>32.380194805194805</v>
      </c>
      <c r="AF19" s="17">
        <f ca="1">BZ20*$B$2</f>
        <v>33.988920454545458</v>
      </c>
      <c r="AG19" s="17"/>
      <c r="AI19" s="52"/>
      <c r="AJ19" s="74">
        <v>30</v>
      </c>
      <c r="AK19" s="15">
        <f t="shared" ref="AK19:AR19" ca="1" si="25">$E$2*BO22</f>
        <v>8.1088000000000005</v>
      </c>
      <c r="AL19" s="15">
        <f t="shared" ca="1" si="25"/>
        <v>10.09075</v>
      </c>
      <c r="AM19" s="15">
        <f t="shared" ca="1" si="25"/>
        <v>11.506428571428572</v>
      </c>
      <c r="AN19" s="15">
        <f t="shared" ca="1" si="25"/>
        <v>13.394000000000002</v>
      </c>
      <c r="AO19" s="15">
        <f t="shared" ca="1" si="25"/>
        <v>16.036600000000004</v>
      </c>
      <c r="AP19" s="15">
        <f t="shared" ca="1" si="25"/>
        <v>17.169142857142855</v>
      </c>
      <c r="AQ19" s="15">
        <f t="shared" ca="1" si="25"/>
        <v>20.000499999999999</v>
      </c>
      <c r="AR19" s="15">
        <f t="shared" ca="1" si="25"/>
        <v>22.831857142857139</v>
      </c>
      <c r="AS19" s="15"/>
      <c r="AT19" s="15"/>
      <c r="AU19" s="15"/>
      <c r="AX19" s="52"/>
      <c r="AY19">
        <v>7</v>
      </c>
      <c r="AZ19" s="215">
        <v>0.7</v>
      </c>
      <c r="BA19" s="210">
        <v>6</v>
      </c>
      <c r="BB19" s="204">
        <v>0.75</v>
      </c>
      <c r="BC19">
        <v>4</v>
      </c>
      <c r="BD19" s="204">
        <v>0.8571428571428571</v>
      </c>
      <c r="BE19" s="204">
        <v>3</v>
      </c>
      <c r="BF19" s="213">
        <v>0.5</v>
      </c>
      <c r="BG19" s="213">
        <v>3</v>
      </c>
      <c r="BH19" s="213">
        <v>0.6</v>
      </c>
      <c r="BJ19" s="52"/>
      <c r="BL19" s="5"/>
      <c r="BN19" s="201">
        <f>BN3</f>
        <v>0.2</v>
      </c>
      <c r="BO19" s="26">
        <f>($BN19*$BY$25+BO$2*$BY$26+(1-BO$2-$BN19)*$BY$27)</f>
        <v>4.4800000000000006E-2</v>
      </c>
      <c r="BP19" s="26">
        <f t="shared" ref="BP19:CA30" si="26">($BN19*$BY$25+BP$2*$BY$26+(1-BP$2-$BN19)*$BY$27)</f>
        <v>5.5750000000000001E-2</v>
      </c>
      <c r="BQ19" s="26">
        <f t="shared" si="26"/>
        <v>6.357142857142857E-2</v>
      </c>
      <c r="BR19" s="26">
        <f t="shared" si="26"/>
        <v>7.400000000000001E-2</v>
      </c>
      <c r="BS19" s="26">
        <f t="shared" si="26"/>
        <v>8.8600000000000012E-2</v>
      </c>
      <c r="BT19" s="26">
        <f t="shared" si="26"/>
        <v>9.4857142857142862E-2</v>
      </c>
      <c r="BU19" s="26">
        <f t="shared" si="26"/>
        <v>0.1105</v>
      </c>
      <c r="BV19" s="26">
        <f t="shared" si="26"/>
        <v>0.12614285714285714</v>
      </c>
      <c r="BW19" s="26">
        <f t="shared" si="26"/>
        <v>0.13240000000000002</v>
      </c>
      <c r="BX19" s="26">
        <f t="shared" si="26"/>
        <v>0.14700000000000002</v>
      </c>
      <c r="BY19" s="26">
        <f t="shared" si="26"/>
        <v>0.15742857142857142</v>
      </c>
      <c r="BZ19" s="26">
        <f t="shared" si="26"/>
        <v>0.16525000000000001</v>
      </c>
      <c r="CA19" s="26">
        <f t="shared" si="26"/>
        <v>0.17620000000000002</v>
      </c>
      <c r="CB19" s="73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</row>
    <row r="20" spans="1:91">
      <c r="A20" s="14"/>
      <c r="P20" s="9" t="s">
        <v>10</v>
      </c>
      <c r="Q20" s="22" t="s">
        <v>6</v>
      </c>
      <c r="R20" s="23">
        <f ca="1">MATCH(P34,P21:P33,0)</f>
        <v>13</v>
      </c>
      <c r="S20" s="9" t="s">
        <v>11</v>
      </c>
      <c r="T20" s="201">
        <f t="shared" si="21"/>
        <v>0.2857142857142857</v>
      </c>
      <c r="U20" s="17">
        <f t="shared" ca="1" si="22"/>
        <v>9.2145454545454566</v>
      </c>
      <c r="V20" s="17">
        <f t="shared" ca="1" si="23"/>
        <v>11.466761363636364</v>
      </c>
      <c r="W20" s="17">
        <f t="shared" ref="W20:AB20" ca="1" si="27">BQ21*$B$2</f>
        <v>13.075487012987013</v>
      </c>
      <c r="X20" s="17">
        <f t="shared" ca="1" si="27"/>
        <v>15.220454545454547</v>
      </c>
      <c r="Y20" s="17">
        <f t="shared" ca="1" si="27"/>
        <v>18.223409090909094</v>
      </c>
      <c r="Z20" s="17">
        <f t="shared" ca="1" si="27"/>
        <v>19.510389610389613</v>
      </c>
      <c r="AA20" s="17">
        <f t="shared" ca="1" si="27"/>
        <v>22.727840909090911</v>
      </c>
      <c r="AB20" s="17">
        <f t="shared" ca="1" si="27"/>
        <v>25.945292207792203</v>
      </c>
      <c r="AC20" s="17">
        <f ca="1">BW21*$B$2</f>
        <v>27.232272727272726</v>
      </c>
      <c r="AD20" s="17">
        <f ca="1">BX21*$B$2</f>
        <v>30.235227272727272</v>
      </c>
      <c r="AE20" s="17">
        <f ca="1">BY21*$B$2</f>
        <v>32.380194805194805</v>
      </c>
      <c r="AF20" s="17"/>
      <c r="AG20" s="17"/>
      <c r="AI20" s="52"/>
      <c r="AJ20" s="74">
        <v>40</v>
      </c>
      <c r="AK20" s="15">
        <f t="shared" ref="AK20:AQ20" ca="1" si="28">$E$2*BO23</f>
        <v>8.1088000000000005</v>
      </c>
      <c r="AL20" s="15">
        <f t="shared" ca="1" si="28"/>
        <v>10.09075</v>
      </c>
      <c r="AM20" s="15">
        <f t="shared" ca="1" si="28"/>
        <v>11.506428571428568</v>
      </c>
      <c r="AN20" s="15">
        <f t="shared" ca="1" si="28"/>
        <v>13.394</v>
      </c>
      <c r="AO20" s="15">
        <f t="shared" ca="1" si="28"/>
        <v>16.036600000000004</v>
      </c>
      <c r="AP20" s="15">
        <f t="shared" ca="1" si="28"/>
        <v>17.169142857142855</v>
      </c>
      <c r="AQ20" s="15">
        <f t="shared" ca="1" si="28"/>
        <v>20.000499999999999</v>
      </c>
      <c r="AR20" s="15"/>
      <c r="AS20" s="15"/>
      <c r="AT20" s="15"/>
      <c r="AU20" s="15"/>
      <c r="AX20" s="52"/>
      <c r="AY20">
        <v>6</v>
      </c>
      <c r="AZ20" s="204">
        <v>0.6</v>
      </c>
      <c r="BA20" s="210">
        <v>5</v>
      </c>
      <c r="BB20" s="214">
        <v>0.625</v>
      </c>
      <c r="BC20">
        <v>3</v>
      </c>
      <c r="BD20" s="204">
        <v>0.42857142857142855</v>
      </c>
      <c r="BE20" s="213"/>
      <c r="BF20" s="213"/>
      <c r="BG20" s="213"/>
      <c r="BH20" s="213"/>
      <c r="BJ20" s="52"/>
      <c r="BL20" s="5"/>
      <c r="BN20" s="201">
        <f t="shared" ref="BN20:BN31" si="29">BN4</f>
        <v>0.25</v>
      </c>
      <c r="BO20" s="26">
        <f t="shared" ref="BO20:BO31" si="30">($BN20*$BY$25+BO$2*$BY$26+(1-BO$2-$BN20)*$BY$27)</f>
        <v>4.4800000000000006E-2</v>
      </c>
      <c r="BP20" s="26">
        <f t="shared" si="26"/>
        <v>5.5750000000000001E-2</v>
      </c>
      <c r="BQ20" s="26">
        <f t="shared" si="26"/>
        <v>6.3571428571428557E-2</v>
      </c>
      <c r="BR20" s="26">
        <f t="shared" si="26"/>
        <v>7.3999999999999996E-2</v>
      </c>
      <c r="BS20" s="26">
        <f t="shared" si="26"/>
        <v>8.8600000000000012E-2</v>
      </c>
      <c r="BT20" s="26">
        <f t="shared" si="26"/>
        <v>9.4857142857142848E-2</v>
      </c>
      <c r="BU20" s="26">
        <f t="shared" si="26"/>
        <v>0.1105</v>
      </c>
      <c r="BV20" s="26">
        <f t="shared" si="26"/>
        <v>0.12614285714285711</v>
      </c>
      <c r="BW20" s="26">
        <f t="shared" si="26"/>
        <v>0.13240000000000002</v>
      </c>
      <c r="BX20" s="26">
        <f t="shared" si="26"/>
        <v>0.14699999999999999</v>
      </c>
      <c r="BY20" s="26">
        <f t="shared" si="26"/>
        <v>0.15742857142857142</v>
      </c>
      <c r="BZ20" s="26">
        <f t="shared" si="26"/>
        <v>0.16525000000000001</v>
      </c>
      <c r="CB20" s="73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</row>
    <row r="21" spans="1:91" ht="17" thickBot="1">
      <c r="A21" s="14"/>
      <c r="B21" s="456">
        <f>T15</f>
        <v>0.8</v>
      </c>
      <c r="C21" s="323">
        <f ca="1">U367*1000</f>
        <v>35.707046298462132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>
        <f ca="1">MAX(C21:O21)</f>
        <v>35.707046298462132</v>
      </c>
      <c r="Q21" s="49" t="s">
        <v>8</v>
      </c>
      <c r="R21" s="51">
        <f ca="1">INDEX(S21:S33,R20)</f>
        <v>5</v>
      </c>
      <c r="S21">
        <f ca="1">MATCH(P21,C21:O21,0)</f>
        <v>1</v>
      </c>
      <c r="T21" s="201">
        <f t="shared" si="21"/>
        <v>0.33333333333333331</v>
      </c>
      <c r="U21" s="17">
        <f t="shared" ca="1" si="22"/>
        <v>9.2145454545454548</v>
      </c>
      <c r="V21" s="17">
        <f t="shared" ca="1" si="23"/>
        <v>11.466761363636364</v>
      </c>
      <c r="W21" s="17">
        <f t="shared" ref="W21:Y23" ca="1" si="31">BQ22*$B$2</f>
        <v>13.075487012987013</v>
      </c>
      <c r="X21" s="17">
        <f t="shared" ca="1" si="31"/>
        <v>15.220454545454547</v>
      </c>
      <c r="Y21" s="17">
        <f t="shared" ca="1" si="31"/>
        <v>18.223409090909094</v>
      </c>
      <c r="Z21" s="17">
        <f ca="1">BT22*$B$2</f>
        <v>19.510389610389609</v>
      </c>
      <c r="AA21" s="17">
        <f ca="1">BU22*$B$2</f>
        <v>22.727840909090911</v>
      </c>
      <c r="AB21" s="17">
        <f ca="1">BV22*$B$2</f>
        <v>25.945292207792203</v>
      </c>
      <c r="AC21" s="17">
        <f ca="1">BW22*$B$2</f>
        <v>27.232272727272726</v>
      </c>
      <c r="AD21" s="17">
        <f ca="1">BX22*$B$2</f>
        <v>30.235227272727272</v>
      </c>
      <c r="AF21" s="17"/>
      <c r="AG21" s="17"/>
      <c r="AI21" s="52"/>
      <c r="AJ21" s="74">
        <v>50</v>
      </c>
      <c r="AK21" s="15">
        <f t="shared" ref="AK21:AP21" ca="1" si="32">$E$2*BO24</f>
        <v>8.1088000000000005</v>
      </c>
      <c r="AL21" s="15">
        <f t="shared" ca="1" si="32"/>
        <v>10.09075</v>
      </c>
      <c r="AM21" s="15">
        <f t="shared" ca="1" si="32"/>
        <v>11.506428571428572</v>
      </c>
      <c r="AN21" s="15">
        <f t="shared" ca="1" si="32"/>
        <v>13.394</v>
      </c>
      <c r="AO21" s="15">
        <f t="shared" ca="1" si="32"/>
        <v>16.036600000000004</v>
      </c>
      <c r="AP21" s="15">
        <f t="shared" ca="1" si="32"/>
        <v>17.169142857142855</v>
      </c>
      <c r="AQ21" s="15"/>
      <c r="AR21" s="15"/>
      <c r="AS21" s="15"/>
      <c r="AT21" s="15"/>
      <c r="AU21" s="15"/>
      <c r="AX21" s="52"/>
      <c r="AY21">
        <v>5</v>
      </c>
      <c r="AZ21" s="204">
        <v>0.5</v>
      </c>
      <c r="BA21" s="210">
        <v>4</v>
      </c>
      <c r="BB21" s="204">
        <v>0.5</v>
      </c>
      <c r="BC21" s="52"/>
      <c r="BE21" s="5"/>
      <c r="BF21" s="52"/>
      <c r="BH21" s="5"/>
      <c r="BJ21" s="52"/>
      <c r="BL21" s="5"/>
      <c r="BN21" s="201">
        <f t="shared" si="29"/>
        <v>0.2857142857142857</v>
      </c>
      <c r="BO21" s="26">
        <f t="shared" si="30"/>
        <v>4.4800000000000006E-2</v>
      </c>
      <c r="BP21" s="26">
        <f t="shared" si="26"/>
        <v>5.5750000000000001E-2</v>
      </c>
      <c r="BQ21" s="26">
        <f t="shared" si="26"/>
        <v>6.357142857142857E-2</v>
      </c>
      <c r="BR21" s="26">
        <f t="shared" si="26"/>
        <v>7.400000000000001E-2</v>
      </c>
      <c r="BS21" s="26">
        <f t="shared" si="26"/>
        <v>8.8600000000000012E-2</v>
      </c>
      <c r="BT21" s="26">
        <f t="shared" si="26"/>
        <v>9.4857142857142862E-2</v>
      </c>
      <c r="BU21" s="26">
        <f t="shared" si="26"/>
        <v>0.1105</v>
      </c>
      <c r="BV21" s="26">
        <f t="shared" si="26"/>
        <v>0.12614285714285711</v>
      </c>
      <c r="BW21" s="26">
        <f t="shared" si="26"/>
        <v>0.13239999999999999</v>
      </c>
      <c r="BX21" s="26">
        <f t="shared" si="26"/>
        <v>0.14699999999999999</v>
      </c>
      <c r="BY21" s="26">
        <f t="shared" si="26"/>
        <v>0.15742857142857142</v>
      </c>
      <c r="BZ21" s="26"/>
      <c r="CB21" s="73"/>
      <c r="CC21" s="26"/>
      <c r="CD21" s="26"/>
      <c r="CE21" s="26"/>
      <c r="CF21" s="26"/>
      <c r="CG21" s="26"/>
      <c r="CH21" s="26"/>
      <c r="CI21" s="26"/>
      <c r="CJ21" s="26"/>
      <c r="CK21" s="12"/>
      <c r="CL21" s="12"/>
      <c r="CM21" s="12"/>
    </row>
    <row r="22" spans="1:91">
      <c r="A22" s="453" t="s">
        <v>137</v>
      </c>
      <c r="B22" s="456">
        <f>T14</f>
        <v>0.75</v>
      </c>
      <c r="C22" s="93">
        <f ca="1">U366*1000</f>
        <v>71.514864026385013</v>
      </c>
      <c r="D22" s="93">
        <f ca="1">V366*1000</f>
        <v>44.131930617965175</v>
      </c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17"/>
      <c r="P22" s="17">
        <f t="shared" ref="P22:P33" ca="1" si="33">MAX(C22:O22)</f>
        <v>71.514864026385013</v>
      </c>
      <c r="Q22" s="460" t="s">
        <v>369</v>
      </c>
      <c r="R22" s="458">
        <f ca="1">INDEX(C18:M18,0,R21)</f>
        <v>0.4</v>
      </c>
      <c r="S22">
        <f t="shared" ref="S22:S28" ca="1" si="34">MATCH(P22,C22:O22,0)</f>
        <v>1</v>
      </c>
      <c r="T22" s="201">
        <f t="shared" si="21"/>
        <v>0.4</v>
      </c>
      <c r="U22" s="17">
        <f t="shared" ca="1" si="22"/>
        <v>9.2145454545454548</v>
      </c>
      <c r="V22" s="17">
        <f t="shared" ca="1" si="23"/>
        <v>11.466761363636364</v>
      </c>
      <c r="W22" s="17">
        <f t="shared" ca="1" si="31"/>
        <v>13.07548701298701</v>
      </c>
      <c r="X22" s="17">
        <f t="shared" ca="1" si="31"/>
        <v>15.220454545454546</v>
      </c>
      <c r="Y22" s="17">
        <f t="shared" ca="1" si="31"/>
        <v>18.223409090909094</v>
      </c>
      <c r="Z22" s="17">
        <f ca="1">BT23*$B$2</f>
        <v>19.510389610389609</v>
      </c>
      <c r="AA22" s="17">
        <f ca="1">BU23*$B$2</f>
        <v>22.727840909090911</v>
      </c>
      <c r="AB22" s="17">
        <f ca="1">BV23*$B$2</f>
        <v>25.945292207792207</v>
      </c>
      <c r="AC22" s="17">
        <f ca="1">BW23*$B$2</f>
        <v>27.232272727272733</v>
      </c>
      <c r="AD22" s="17"/>
      <c r="AE22" s="17"/>
      <c r="AF22" s="17"/>
      <c r="AG22" s="17"/>
      <c r="AI22" s="52"/>
      <c r="AJ22" s="74">
        <v>60</v>
      </c>
      <c r="AK22" s="15">
        <f ca="1">$E$2*BO25</f>
        <v>8.1088000000000005</v>
      </c>
      <c r="AL22" s="15">
        <f ca="1">$E$2*BP25</f>
        <v>10.09075</v>
      </c>
      <c r="AM22" s="15">
        <f ca="1">$E$2*BQ25</f>
        <v>11.506428571428568</v>
      </c>
      <c r="AN22" s="15">
        <f ca="1">$E$2*BR25</f>
        <v>13.394</v>
      </c>
      <c r="AO22" s="15">
        <f ca="1">$E$2*BS25</f>
        <v>16.036600000000004</v>
      </c>
      <c r="AP22" s="15"/>
      <c r="AQ22" s="15"/>
      <c r="AR22" s="15"/>
      <c r="AS22" s="15"/>
      <c r="AT22" s="15"/>
      <c r="AU22" s="15"/>
      <c r="AX22" s="52"/>
      <c r="AY22">
        <v>4</v>
      </c>
      <c r="AZ22" s="204">
        <v>0.4</v>
      </c>
      <c r="BA22" s="210">
        <v>3</v>
      </c>
      <c r="BB22" s="214">
        <v>0.375</v>
      </c>
      <c r="BC22" s="52"/>
      <c r="BE22" s="5"/>
      <c r="BF22" s="52"/>
      <c r="BH22" s="5"/>
      <c r="BJ22" s="52"/>
      <c r="BL22" s="5"/>
      <c r="BN22" s="201">
        <f t="shared" si="29"/>
        <v>0.33333333333333331</v>
      </c>
      <c r="BO22" s="26">
        <f t="shared" si="30"/>
        <v>4.48E-2</v>
      </c>
      <c r="BP22" s="26">
        <f t="shared" si="26"/>
        <v>5.5750000000000001E-2</v>
      </c>
      <c r="BQ22" s="26">
        <f t="shared" si="26"/>
        <v>6.357142857142857E-2</v>
      </c>
      <c r="BR22" s="26">
        <f t="shared" si="26"/>
        <v>7.400000000000001E-2</v>
      </c>
      <c r="BS22" s="26">
        <f t="shared" si="26"/>
        <v>8.8600000000000012E-2</v>
      </c>
      <c r="BT22" s="26">
        <f t="shared" si="26"/>
        <v>9.4857142857142848E-2</v>
      </c>
      <c r="BU22" s="26">
        <f t="shared" si="26"/>
        <v>0.1105</v>
      </c>
      <c r="BV22" s="26">
        <f t="shared" si="26"/>
        <v>0.12614285714285711</v>
      </c>
      <c r="BW22" s="26">
        <f t="shared" si="26"/>
        <v>0.13239999999999999</v>
      </c>
      <c r="BX22" s="26">
        <f t="shared" si="26"/>
        <v>0.14699999999999999</v>
      </c>
      <c r="BY22" s="26"/>
      <c r="BZ22" s="26"/>
      <c r="CB22" s="73"/>
      <c r="CC22" s="26"/>
      <c r="CD22" s="26"/>
      <c r="CE22" s="26"/>
      <c r="CF22" s="26"/>
      <c r="CG22" s="26"/>
      <c r="CH22" s="26"/>
      <c r="CI22" s="26"/>
      <c r="CJ22" s="26"/>
      <c r="CK22" s="73"/>
      <c r="CL22" s="26"/>
      <c r="CM22" s="26"/>
    </row>
    <row r="23" spans="1:91" ht="17" thickBot="1">
      <c r="B23" s="456">
        <f>T13</f>
        <v>0.7142857142857143</v>
      </c>
      <c r="C23" s="93">
        <f ca="1">U365*1000</f>
        <v>97.051270496534599</v>
      </c>
      <c r="D23" s="93">
        <f ca="1">V365*1000</f>
        <v>69.932565899002171</v>
      </c>
      <c r="E23" s="93">
        <f ca="1">W365*1000</f>
        <v>50.035955960053471</v>
      </c>
      <c r="F23" s="93"/>
      <c r="G23" s="93"/>
      <c r="H23" s="93"/>
      <c r="I23" s="93"/>
      <c r="J23" s="93"/>
      <c r="K23" s="93"/>
      <c r="L23" s="93"/>
      <c r="M23" s="93"/>
      <c r="N23" s="93"/>
      <c r="O23" s="17"/>
      <c r="P23" s="17">
        <f t="shared" ca="1" si="33"/>
        <v>97.051270496534599</v>
      </c>
      <c r="Q23" s="457" t="s">
        <v>370</v>
      </c>
      <c r="R23" s="459">
        <f ca="1">INDEX(B21:B33,R20,0)</f>
        <v>0.2</v>
      </c>
      <c r="S23">
        <f t="shared" ca="1" si="34"/>
        <v>1</v>
      </c>
      <c r="T23" s="201">
        <f t="shared" si="21"/>
        <v>0.42857142857142855</v>
      </c>
      <c r="U23" s="17">
        <f t="shared" ca="1" si="22"/>
        <v>9.2145454545454566</v>
      </c>
      <c r="V23" s="17">
        <f t="shared" ca="1" si="23"/>
        <v>11.466761363636364</v>
      </c>
      <c r="W23" s="17">
        <f t="shared" ca="1" si="31"/>
        <v>13.075487012987013</v>
      </c>
      <c r="X23" s="17">
        <f t="shared" ca="1" si="31"/>
        <v>15.220454545454546</v>
      </c>
      <c r="Y23" s="17">
        <f t="shared" ca="1" si="31"/>
        <v>18.223409090909094</v>
      </c>
      <c r="Z23" s="17">
        <f ca="1">BT24*$B$2</f>
        <v>19.510389610389609</v>
      </c>
      <c r="AA23" s="17">
        <f ca="1">BU24*$B$2</f>
        <v>22.727840909090911</v>
      </c>
      <c r="AB23" s="17">
        <f ca="1">BV24*$B$2</f>
        <v>25.945292207792203</v>
      </c>
      <c r="AC23" s="17"/>
      <c r="AD23" s="17"/>
      <c r="AE23" s="17"/>
      <c r="AF23" s="17"/>
      <c r="AG23" s="17"/>
      <c r="AI23" s="52"/>
      <c r="AJ23" s="74">
        <v>70</v>
      </c>
      <c r="AK23" s="15">
        <f ca="1">$E$2*BO26</f>
        <v>8.1088000000000005</v>
      </c>
      <c r="AL23" s="15">
        <f ca="1">$E$2*BP26</f>
        <v>10.09075</v>
      </c>
      <c r="AM23" s="15">
        <f ca="1">$E$2*BQ26</f>
        <v>11.506428571428568</v>
      </c>
      <c r="AN23" s="15">
        <f ca="1">$E$2*BR26</f>
        <v>13.394</v>
      </c>
      <c r="AO23" s="15"/>
      <c r="AP23" s="15"/>
      <c r="AQ23" s="15"/>
      <c r="AR23" s="15"/>
      <c r="AS23" s="15"/>
      <c r="AT23" s="15"/>
      <c r="AU23" s="15"/>
      <c r="AX23" s="52"/>
      <c r="AY23">
        <v>3</v>
      </c>
      <c r="AZ23" s="215">
        <v>0.3</v>
      </c>
      <c r="BA23" s="204"/>
      <c r="BB23" s="204"/>
      <c r="BD23" s="5"/>
      <c r="BF23" s="52"/>
      <c r="BH23" s="5"/>
      <c r="BJ23" s="52"/>
      <c r="BL23" s="5"/>
      <c r="BN23" s="201">
        <f t="shared" si="29"/>
        <v>0.4</v>
      </c>
      <c r="BO23" s="26">
        <f t="shared" si="30"/>
        <v>4.48E-2</v>
      </c>
      <c r="BP23" s="26">
        <f t="shared" si="26"/>
        <v>5.5750000000000001E-2</v>
      </c>
      <c r="BQ23" s="26">
        <f t="shared" si="26"/>
        <v>6.3571428571428557E-2</v>
      </c>
      <c r="BR23" s="26">
        <f t="shared" si="26"/>
        <v>7.3999999999999996E-2</v>
      </c>
      <c r="BS23" s="26">
        <f t="shared" si="26"/>
        <v>8.8600000000000012E-2</v>
      </c>
      <c r="BT23" s="26">
        <f t="shared" si="26"/>
        <v>9.4857142857142848E-2</v>
      </c>
      <c r="BU23" s="26">
        <f t="shared" si="26"/>
        <v>0.1105</v>
      </c>
      <c r="BV23" s="26">
        <f t="shared" si="26"/>
        <v>0.12614285714285714</v>
      </c>
      <c r="BW23" s="26">
        <f t="shared" si="26"/>
        <v>0.13240000000000002</v>
      </c>
      <c r="BX23" s="26"/>
      <c r="BY23" s="26"/>
      <c r="BZ23" s="26"/>
      <c r="CB23" s="73"/>
      <c r="CC23" s="26"/>
      <c r="CD23" s="26"/>
      <c r="CE23" s="26"/>
      <c r="CF23" s="26"/>
      <c r="CG23" s="26"/>
      <c r="CH23" s="26"/>
      <c r="CI23" s="26"/>
      <c r="CJ23" s="26"/>
      <c r="CK23" s="12"/>
      <c r="CL23" s="26"/>
      <c r="CM23" s="26"/>
    </row>
    <row r="24" spans="1:91">
      <c r="B24" s="456">
        <f>T12</f>
        <v>0.66666666666666663</v>
      </c>
      <c r="C24" s="93">
        <f ca="1">U364*1000</f>
        <v>130.91725490973511</v>
      </c>
      <c r="D24" s="93">
        <f ca="1">V364*1000</f>
        <v>104.31468376813943</v>
      </c>
      <c r="E24" s="93">
        <f ca="1">W364*1000</f>
        <v>84.668138098152141</v>
      </c>
      <c r="F24" s="93">
        <f ca="1">X364*1000</f>
        <v>57.736139885525539</v>
      </c>
      <c r="G24" s="93"/>
      <c r="H24" s="93"/>
      <c r="I24" s="93"/>
      <c r="J24" s="93"/>
      <c r="K24" s="93"/>
      <c r="L24" s="93"/>
      <c r="M24" s="93"/>
      <c r="N24" s="93"/>
      <c r="O24" s="17"/>
      <c r="P24" s="17">
        <f t="shared" ca="1" si="33"/>
        <v>130.91725490973511</v>
      </c>
      <c r="S24">
        <f t="shared" ca="1" si="34"/>
        <v>1</v>
      </c>
      <c r="T24" s="201">
        <f t="shared" si="21"/>
        <v>0.5</v>
      </c>
      <c r="U24" s="17">
        <f t="shared" ca="1" si="22"/>
        <v>9.2145454545454566</v>
      </c>
      <c r="V24" s="17">
        <f t="shared" ca="1" si="23"/>
        <v>11.466761363636364</v>
      </c>
      <c r="W24" s="17">
        <f ca="1">BQ25*$B$2</f>
        <v>13.07548701298701</v>
      </c>
      <c r="X24" s="17">
        <f ca="1">BR25*$B$2</f>
        <v>15.220454545454546</v>
      </c>
      <c r="Y24" s="17">
        <f ca="1">BS25*$B$2</f>
        <v>18.223409090909094</v>
      </c>
      <c r="Z24" s="17">
        <f ca="1">BT25*$B$2</f>
        <v>19.510389610389609</v>
      </c>
      <c r="AA24" s="17">
        <f ca="1">BU25*$B$2</f>
        <v>22.727840909090911</v>
      </c>
      <c r="AB24" s="17"/>
      <c r="AC24" s="17"/>
      <c r="AD24" s="17"/>
      <c r="AE24" s="17"/>
      <c r="AF24" s="17"/>
      <c r="AG24" s="17"/>
      <c r="AI24" s="52"/>
      <c r="AJ24" s="74">
        <v>80</v>
      </c>
      <c r="AK24" s="15">
        <f ca="1">$E$2*BO27</f>
        <v>8.1088000000000005</v>
      </c>
      <c r="AL24" s="15">
        <f ca="1">$E$2*BP27</f>
        <v>10.09075</v>
      </c>
      <c r="AM24" s="15">
        <f ca="1">$E$2*BQ27</f>
        <v>11.506428571428572</v>
      </c>
      <c r="AN24" s="15"/>
      <c r="AO24" s="15"/>
      <c r="AP24" s="15"/>
      <c r="AQ24" s="15"/>
      <c r="AR24" s="15"/>
      <c r="AS24" s="15"/>
      <c r="AT24" s="15"/>
      <c r="AU24" s="15"/>
      <c r="AX24" s="52"/>
      <c r="AY24">
        <v>2</v>
      </c>
      <c r="AZ24" s="210">
        <v>0.2</v>
      </c>
      <c r="BB24" s="52"/>
      <c r="BD24" s="5"/>
      <c r="BF24" s="52"/>
      <c r="BH24" s="5"/>
      <c r="BJ24" s="52"/>
      <c r="BL24" s="5"/>
      <c r="BN24" s="201">
        <f t="shared" si="29"/>
        <v>0.42857142857142855</v>
      </c>
      <c r="BO24" s="26">
        <f t="shared" si="30"/>
        <v>4.4800000000000006E-2</v>
      </c>
      <c r="BP24" s="26">
        <f t="shared" si="26"/>
        <v>5.5750000000000001E-2</v>
      </c>
      <c r="BQ24" s="26">
        <f t="shared" si="26"/>
        <v>6.357142857142857E-2</v>
      </c>
      <c r="BR24" s="26">
        <f t="shared" si="26"/>
        <v>7.3999999999999996E-2</v>
      </c>
      <c r="BS24" s="26">
        <f t="shared" si="26"/>
        <v>8.8600000000000012E-2</v>
      </c>
      <c r="BT24" s="26">
        <f t="shared" si="26"/>
        <v>9.4857142857142848E-2</v>
      </c>
      <c r="BU24" s="26">
        <f t="shared" si="26"/>
        <v>0.1105</v>
      </c>
      <c r="BV24" s="26">
        <f t="shared" si="26"/>
        <v>0.12614285714285711</v>
      </c>
      <c r="BW24" s="166" t="s">
        <v>52</v>
      </c>
      <c r="BX24" s="166" t="s">
        <v>131</v>
      </c>
      <c r="BY24" s="166" t="s">
        <v>124</v>
      </c>
      <c r="CB24" s="73"/>
      <c r="CC24" s="26"/>
      <c r="CD24" s="26"/>
      <c r="CE24" s="26"/>
      <c r="CF24" s="26"/>
      <c r="CG24" s="26"/>
      <c r="CH24" s="26"/>
      <c r="CI24" s="26"/>
      <c r="CJ24" s="26"/>
      <c r="CK24" s="73"/>
      <c r="CL24" s="26"/>
      <c r="CM24" s="26"/>
    </row>
    <row r="25" spans="1:91">
      <c r="B25" s="456">
        <f>T11</f>
        <v>0.6</v>
      </c>
      <c r="C25" s="93">
        <f ca="1">U363*1000</f>
        <v>173.94288982524583</v>
      </c>
      <c r="D25" s="93">
        <f ca="1">V363*1000</f>
        <v>152.09935875451043</v>
      </c>
      <c r="E25" s="93">
        <f ca="1">W363*1000</f>
        <v>133.06748244528828</v>
      </c>
      <c r="F25" s="93">
        <f ca="1">X363*1000</f>
        <v>106.6941996289346</v>
      </c>
      <c r="G25" s="93">
        <f ca="1">Y363*1000</f>
        <v>68.119551194667039</v>
      </c>
      <c r="H25" s="93"/>
      <c r="I25" s="93"/>
      <c r="J25" s="93"/>
      <c r="K25" s="93"/>
      <c r="L25" s="93"/>
      <c r="M25" s="93"/>
      <c r="N25" s="93"/>
      <c r="O25" s="17"/>
      <c r="P25" s="17">
        <f t="shared" ca="1" si="33"/>
        <v>173.94288982524583</v>
      </c>
      <c r="S25">
        <f t="shared" ca="1" si="34"/>
        <v>1</v>
      </c>
      <c r="T25" s="201">
        <f t="shared" si="21"/>
        <v>0.5714285714285714</v>
      </c>
      <c r="U25" s="17">
        <f t="shared" ca="1" si="22"/>
        <v>9.2145454545454548</v>
      </c>
      <c r="V25" s="17">
        <f t="shared" ca="1" si="23"/>
        <v>11.466761363636364</v>
      </c>
      <c r="W25" s="17">
        <f ca="1">BQ26*$B$2</f>
        <v>13.07548701298701</v>
      </c>
      <c r="X25" s="17">
        <f ca="1">BR26*$B$2</f>
        <v>15.220454545454546</v>
      </c>
      <c r="Y25" s="17">
        <f ca="1">BS26*$B$2</f>
        <v>18.223409090909094</v>
      </c>
      <c r="Z25" s="17">
        <f ca="1">BT26*$B$2</f>
        <v>19.510389610389609</v>
      </c>
      <c r="AA25" s="17"/>
      <c r="AB25" s="17"/>
      <c r="AC25" s="17"/>
      <c r="AD25" s="17"/>
      <c r="AE25" s="17"/>
      <c r="AF25" s="17"/>
      <c r="AG25" s="17"/>
      <c r="AI25" s="52"/>
      <c r="AJ25" s="74">
        <v>90</v>
      </c>
      <c r="AK25" s="15">
        <f ca="1">$E$2*BO28</f>
        <v>8.1088000000000005</v>
      </c>
      <c r="AL25" s="15">
        <f ca="1">$E$2*BP28</f>
        <v>10.09075</v>
      </c>
      <c r="AM25" s="15"/>
      <c r="AN25" s="15"/>
      <c r="AO25" s="15"/>
      <c r="AP25" s="15"/>
      <c r="AQ25" s="15"/>
      <c r="AR25" s="15"/>
      <c r="AS25" s="15"/>
      <c r="AT25" s="15"/>
      <c r="AU25" s="15"/>
      <c r="AX25" s="52"/>
      <c r="AZ25" s="5"/>
      <c r="BB25" s="52"/>
      <c r="BD25" s="5"/>
      <c r="BF25" s="52"/>
      <c r="BH25" s="5"/>
      <c r="BJ25" s="52"/>
      <c r="BL25" s="5"/>
      <c r="BN25" s="201">
        <f t="shared" si="29"/>
        <v>0.5</v>
      </c>
      <c r="BO25" s="26">
        <f t="shared" si="30"/>
        <v>4.4800000000000006E-2</v>
      </c>
      <c r="BP25" s="26">
        <f t="shared" si="26"/>
        <v>5.5750000000000001E-2</v>
      </c>
      <c r="BQ25" s="26">
        <f t="shared" si="26"/>
        <v>6.3571428571428557E-2</v>
      </c>
      <c r="BR25" s="26">
        <f t="shared" si="26"/>
        <v>7.3999999999999996E-2</v>
      </c>
      <c r="BS25" s="26">
        <f t="shared" si="26"/>
        <v>8.8600000000000012E-2</v>
      </c>
      <c r="BT25" s="26">
        <f t="shared" si="26"/>
        <v>9.4857142857142848E-2</v>
      </c>
      <c r="BU25" s="26">
        <f t="shared" si="26"/>
        <v>0.1105</v>
      </c>
      <c r="BV25" s="26"/>
      <c r="BW25" s="168">
        <v>0</v>
      </c>
      <c r="BX25" s="169">
        <v>3.1E-2</v>
      </c>
      <c r="BY25" s="169">
        <v>1E-3</v>
      </c>
      <c r="CB25" s="73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</row>
    <row r="26" spans="1:91">
      <c r="B26" s="456">
        <f>T10</f>
        <v>0.5714285714285714</v>
      </c>
      <c r="C26" s="93">
        <f t="shared" ref="C26:H26" ca="1" si="35">U362*1000</f>
        <v>177.50213107018541</v>
      </c>
      <c r="D26" s="93">
        <f t="shared" ca="1" si="35"/>
        <v>172.28591078177769</v>
      </c>
      <c r="E26" s="93">
        <f t="shared" ca="1" si="35"/>
        <v>153.65110379500135</v>
      </c>
      <c r="F26" s="93">
        <f t="shared" ca="1" si="35"/>
        <v>127.66448540845899</v>
      </c>
      <c r="G26" s="93">
        <f t="shared" ca="1" si="35"/>
        <v>89.38773919487484</v>
      </c>
      <c r="H26" s="93">
        <f t="shared" ca="1" si="35"/>
        <v>72.399415136940419</v>
      </c>
      <c r="I26" s="93"/>
      <c r="J26" s="93"/>
      <c r="K26" s="93"/>
      <c r="L26" s="93"/>
      <c r="M26" s="93"/>
      <c r="N26" s="93"/>
      <c r="O26" s="17"/>
      <c r="P26" s="17">
        <f t="shared" ca="1" si="33"/>
        <v>177.50213107018541</v>
      </c>
      <c r="S26">
        <f t="shared" ca="1" si="34"/>
        <v>1</v>
      </c>
      <c r="T26" s="201">
        <f t="shared" si="21"/>
        <v>0.6</v>
      </c>
      <c r="U26" s="17">
        <f t="shared" ca="1" si="22"/>
        <v>9.2145454545454566</v>
      </c>
      <c r="V26" s="17">
        <f t="shared" ca="1" si="23"/>
        <v>11.466761363636364</v>
      </c>
      <c r="W26" s="17">
        <f ca="1">BQ27*$B$2</f>
        <v>13.075487012987013</v>
      </c>
      <c r="X26" s="17">
        <f ca="1">BR27*$B$2</f>
        <v>15.220454545454547</v>
      </c>
      <c r="Y26" s="17">
        <f ca="1">BS27*$B$2</f>
        <v>18.223409090909094</v>
      </c>
      <c r="Z26" s="17"/>
      <c r="AA26" s="17"/>
      <c r="AB26" s="17"/>
      <c r="AC26" s="17"/>
      <c r="AD26" s="17"/>
      <c r="AE26" s="17"/>
      <c r="AF26" s="17"/>
      <c r="AG26" s="17"/>
      <c r="AI26" s="52"/>
      <c r="AJ26" s="74">
        <v>100</v>
      </c>
      <c r="AK26" s="15">
        <f ca="1">$E$2*BO29</f>
        <v>8.1088000000000005</v>
      </c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X26" s="52"/>
      <c r="AZ26" s="5"/>
      <c r="BB26" s="52"/>
      <c r="BD26" s="5"/>
      <c r="BF26" s="52"/>
      <c r="BH26" s="5"/>
      <c r="BJ26" s="52"/>
      <c r="BL26" s="5"/>
      <c r="BN26" s="201">
        <f t="shared" si="29"/>
        <v>0.5714285714285714</v>
      </c>
      <c r="BO26" s="26">
        <f t="shared" si="30"/>
        <v>4.48E-2</v>
      </c>
      <c r="BP26" s="26">
        <f t="shared" si="26"/>
        <v>5.5750000000000001E-2</v>
      </c>
      <c r="BQ26" s="26">
        <f t="shared" si="26"/>
        <v>6.3571428571428557E-2</v>
      </c>
      <c r="BR26" s="26">
        <f t="shared" si="26"/>
        <v>7.3999999999999996E-2</v>
      </c>
      <c r="BS26" s="26">
        <f t="shared" si="26"/>
        <v>8.8600000000000012E-2</v>
      </c>
      <c r="BT26" s="26">
        <f t="shared" si="26"/>
        <v>9.4857142857142848E-2</v>
      </c>
      <c r="BU26" s="26"/>
      <c r="BV26" s="26"/>
      <c r="BW26" s="166" t="s">
        <v>132</v>
      </c>
      <c r="BX26" s="169">
        <v>0.22600000000000001</v>
      </c>
      <c r="BY26" s="169">
        <v>0.22</v>
      </c>
      <c r="CB26" s="73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</row>
    <row r="27" spans="1:91" ht="17" thickBot="1">
      <c r="A27" s="14"/>
      <c r="B27" s="456">
        <f>T9</f>
        <v>0.5</v>
      </c>
      <c r="C27" s="406">
        <f t="shared" ref="C27:I27" ca="1" si="36">U361*1000</f>
        <v>183.5832443726585</v>
      </c>
      <c r="D27" s="406">
        <f t="shared" ca="1" si="36"/>
        <v>215.60117729049296</v>
      </c>
      <c r="E27" s="406">
        <f t="shared" ca="1" si="36"/>
        <v>204.00270505046117</v>
      </c>
      <c r="F27" s="406">
        <f t="shared" ca="1" si="36"/>
        <v>179.57748898949035</v>
      </c>
      <c r="G27" s="406">
        <f t="shared" ca="1" si="36"/>
        <v>142.6750695085575</v>
      </c>
      <c r="H27" s="406">
        <f t="shared" ca="1" si="36"/>
        <v>126.01828978551951</v>
      </c>
      <c r="I27" s="406">
        <f t="shared" ca="1" si="36"/>
        <v>82.536317303409248</v>
      </c>
      <c r="J27" s="93"/>
      <c r="K27" s="93"/>
      <c r="L27" s="93"/>
      <c r="M27" s="93"/>
      <c r="N27" s="93"/>
      <c r="O27" s="17"/>
      <c r="P27" s="17">
        <f ca="1">MAX(C27:I27)</f>
        <v>215.60117729049296</v>
      </c>
      <c r="Q27" s="175" t="s">
        <v>12</v>
      </c>
      <c r="S27">
        <f t="shared" ca="1" si="34"/>
        <v>2</v>
      </c>
      <c r="T27" s="201">
        <f t="shared" si="21"/>
        <v>0.66666666666666663</v>
      </c>
      <c r="U27" s="17">
        <f t="shared" ca="1" si="22"/>
        <v>9.2145454545454566</v>
      </c>
      <c r="V27" s="17">
        <f t="shared" ca="1" si="23"/>
        <v>11.466761363636364</v>
      </c>
      <c r="W27" s="17">
        <f ca="1">BQ28*$B$2</f>
        <v>13.07548701298701</v>
      </c>
      <c r="X27" s="17">
        <f ca="1">BR28*$B$2</f>
        <v>15.220454545454546</v>
      </c>
      <c r="Y27" s="17"/>
      <c r="Z27" s="17"/>
      <c r="AA27" s="17"/>
      <c r="AB27" s="17"/>
      <c r="AC27" s="17"/>
      <c r="AD27" s="17"/>
      <c r="AE27" s="17"/>
      <c r="AF27" s="17"/>
      <c r="AG27" s="17"/>
      <c r="AI27" s="52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X27" s="52"/>
      <c r="AZ27" s="5"/>
      <c r="BB27" s="52"/>
      <c r="BD27" s="5"/>
      <c r="BF27" s="52"/>
      <c r="BH27" s="5"/>
      <c r="BJ27" s="52"/>
      <c r="BL27" s="5"/>
      <c r="BN27" s="201">
        <f t="shared" si="29"/>
        <v>0.6</v>
      </c>
      <c r="BO27" s="26">
        <f t="shared" si="30"/>
        <v>4.4800000000000006E-2</v>
      </c>
      <c r="BP27" s="26">
        <f t="shared" si="26"/>
        <v>5.5750000000000001E-2</v>
      </c>
      <c r="BQ27" s="26">
        <f t="shared" si="26"/>
        <v>6.357142857142857E-2</v>
      </c>
      <c r="BR27" s="26">
        <f t="shared" si="26"/>
        <v>7.400000000000001E-2</v>
      </c>
      <c r="BS27" s="26">
        <f t="shared" si="26"/>
        <v>8.8600000000000012E-2</v>
      </c>
      <c r="BT27" s="26"/>
      <c r="BU27" s="26"/>
      <c r="BV27" s="26"/>
      <c r="BW27" s="168">
        <v>90</v>
      </c>
      <c r="BX27" s="169">
        <v>3.1E-2</v>
      </c>
      <c r="BY27" s="169">
        <v>1E-3</v>
      </c>
      <c r="CB27" s="73"/>
      <c r="CC27" s="26"/>
      <c r="CD27" s="26"/>
      <c r="CE27" s="26"/>
      <c r="CF27" s="26"/>
      <c r="CG27" s="26"/>
      <c r="CH27" s="26"/>
      <c r="CI27" s="26"/>
      <c r="CJ27" s="26"/>
    </row>
    <row r="28" spans="1:91">
      <c r="A28" s="14"/>
      <c r="B28" s="456">
        <f>T8</f>
        <v>0.42857142857142855</v>
      </c>
      <c r="C28" s="93">
        <f t="shared" ref="C28:J28" ca="1" si="37">U360*1000</f>
        <v>187.08482300396278</v>
      </c>
      <c r="D28" s="93">
        <f t="shared" ca="1" si="37"/>
        <v>222.68541925542107</v>
      </c>
      <c r="E28" s="93">
        <f t="shared" ca="1" si="37"/>
        <v>244.78773704843141</v>
      </c>
      <c r="F28" s="93">
        <f t="shared" ca="1" si="37"/>
        <v>229.37284168617396</v>
      </c>
      <c r="G28" s="93">
        <f t="shared" ca="1" si="37"/>
        <v>195.32805535577907</v>
      </c>
      <c r="H28" s="93">
        <f t="shared" ca="1" si="37"/>
        <v>179.50226435521802</v>
      </c>
      <c r="I28" s="93">
        <f t="shared" ca="1" si="37"/>
        <v>137.17923465180161</v>
      </c>
      <c r="J28" s="93">
        <f t="shared" ca="1" si="37"/>
        <v>91.628017027886358</v>
      </c>
      <c r="K28" s="93"/>
      <c r="L28" s="93"/>
      <c r="M28" s="93"/>
      <c r="N28" s="93"/>
      <c r="O28" s="17"/>
      <c r="P28" s="17">
        <f t="shared" ca="1" si="33"/>
        <v>244.78773704843141</v>
      </c>
      <c r="S28">
        <f t="shared" ca="1" si="34"/>
        <v>3</v>
      </c>
      <c r="T28" s="201">
        <f t="shared" si="21"/>
        <v>0.7142857142857143</v>
      </c>
      <c r="U28" s="17">
        <f t="shared" ca="1" si="22"/>
        <v>9.2145454545454566</v>
      </c>
      <c r="V28" s="17">
        <f t="shared" ca="1" si="23"/>
        <v>11.466761363636364</v>
      </c>
      <c r="W28" s="17">
        <f ca="1">BQ29*$B$2</f>
        <v>13.07548701298701</v>
      </c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I28" s="52"/>
      <c r="AJ28" s="15" t="s">
        <v>50</v>
      </c>
      <c r="AK28" s="15">
        <v>0</v>
      </c>
      <c r="AL28" s="15">
        <v>10</v>
      </c>
      <c r="AM28" s="15">
        <v>20</v>
      </c>
      <c r="AN28" s="15">
        <v>30</v>
      </c>
      <c r="AO28" s="15">
        <v>40</v>
      </c>
      <c r="AP28" s="15">
        <v>50</v>
      </c>
      <c r="AQ28" s="15">
        <v>60</v>
      </c>
      <c r="AR28" s="15">
        <v>70</v>
      </c>
      <c r="AS28" s="15">
        <v>80</v>
      </c>
      <c r="AT28" s="15">
        <v>90</v>
      </c>
      <c r="AU28">
        <v>100</v>
      </c>
      <c r="AV28" s="21" t="e">
        <f>INDEX(AK29:AU39,$R$31,$R$33)</f>
        <v>#VALUE!</v>
      </c>
      <c r="BN28" s="201">
        <f t="shared" si="29"/>
        <v>0.66666666666666663</v>
      </c>
      <c r="BO28" s="26">
        <f t="shared" si="30"/>
        <v>4.4800000000000006E-2</v>
      </c>
      <c r="BP28" s="26">
        <f t="shared" si="26"/>
        <v>5.5750000000000001E-2</v>
      </c>
      <c r="BQ28" s="26">
        <f t="shared" si="26"/>
        <v>6.3571428571428557E-2</v>
      </c>
      <c r="BR28" s="26">
        <f t="shared" si="26"/>
        <v>7.3999999999999996E-2</v>
      </c>
      <c r="BS28" s="26"/>
      <c r="BT28" s="26"/>
      <c r="BU28" s="26"/>
      <c r="BV28" s="26"/>
      <c r="BW28" s="26"/>
      <c r="BX28" s="26"/>
      <c r="BY28" s="26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</row>
    <row r="29" spans="1:91">
      <c r="A29" s="14"/>
      <c r="B29" s="456">
        <f>T7</f>
        <v>0.4</v>
      </c>
      <c r="C29" s="93">
        <f t="shared" ref="C29:K29" ca="1" si="38">U359*1000</f>
        <v>187.98042704376678</v>
      </c>
      <c r="D29" s="93">
        <f t="shared" ca="1" si="38"/>
        <v>224.56902150927658</v>
      </c>
      <c r="E29" s="93">
        <f t="shared" ca="1" si="38"/>
        <v>247.77937451596026</v>
      </c>
      <c r="F29" s="93">
        <f t="shared" ca="1" si="38"/>
        <v>248.05058463975462</v>
      </c>
      <c r="G29" s="93">
        <f t="shared" ca="1" si="38"/>
        <v>215.78744386507262</v>
      </c>
      <c r="H29" s="93">
        <f t="shared" ca="1" si="38"/>
        <v>200.52688610093148</v>
      </c>
      <c r="I29" s="93">
        <f t="shared" ca="1" si="38"/>
        <v>159.11003349030682</v>
      </c>
      <c r="J29" s="93">
        <f t="shared" ca="1" si="38"/>
        <v>113.7904400289957</v>
      </c>
      <c r="K29" s="93">
        <f t="shared" ca="1" si="38"/>
        <v>94.879785986152314</v>
      </c>
      <c r="L29" s="93"/>
      <c r="M29" s="93"/>
      <c r="N29" s="93"/>
      <c r="O29" s="17"/>
      <c r="P29" s="17">
        <f ca="1">MAX(C29:K29)</f>
        <v>248.05058463975462</v>
      </c>
      <c r="S29">
        <f ca="1">MATCH(P29,C29:K29,0)</f>
        <v>4</v>
      </c>
      <c r="T29" s="201">
        <f t="shared" si="21"/>
        <v>0.75</v>
      </c>
      <c r="U29" s="17">
        <f t="shared" ca="1" si="22"/>
        <v>9.2145454545454566</v>
      </c>
      <c r="V29" s="17">
        <f t="shared" ca="1" si="23"/>
        <v>11.466761363636364</v>
      </c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I29" s="15">
        <f ca="1">AL3+V33</f>
        <v>152.91085681818183</v>
      </c>
      <c r="AJ29">
        <v>0</v>
      </c>
      <c r="AK29" s="15">
        <f t="shared" ref="AK29:AU29" ca="1" si="39">$E$2*BO35</f>
        <v>103.60440000000003</v>
      </c>
      <c r="AL29" s="15">
        <f t="shared" ca="1" si="39"/>
        <v>97.640450000000001</v>
      </c>
      <c r="AM29" s="15">
        <f t="shared" ca="1" si="39"/>
        <v>93.380485714285697</v>
      </c>
      <c r="AN29" s="15">
        <f t="shared" ca="1" si="39"/>
        <v>87.70053333333334</v>
      </c>
      <c r="AO29" s="15">
        <f t="shared" ca="1" si="39"/>
        <v>79.748599999999996</v>
      </c>
      <c r="AP29" s="15">
        <f t="shared" ca="1" si="39"/>
        <v>76.340628571428567</v>
      </c>
      <c r="AQ29" s="15">
        <f t="shared" ca="1" si="39"/>
        <v>67.820700000000002</v>
      </c>
      <c r="AR29" s="15">
        <f t="shared" ca="1" si="39"/>
        <v>59.30077142857143</v>
      </c>
      <c r="AS29" s="15">
        <f t="shared" ca="1" si="39"/>
        <v>55.892800000000001</v>
      </c>
      <c r="AT29" s="15">
        <f t="shared" ca="1" si="39"/>
        <v>47.940866666666672</v>
      </c>
      <c r="AU29" s="15">
        <f t="shared" ca="1" si="39"/>
        <v>42.260914285714286</v>
      </c>
      <c r="AW29" s="14"/>
      <c r="AX29" s="26"/>
      <c r="AY29" s="26"/>
      <c r="AZ29" s="26"/>
      <c r="BA29" s="14"/>
      <c r="BB29" s="26"/>
      <c r="BC29" s="26"/>
      <c r="BD29" s="26"/>
      <c r="BE29" s="14"/>
      <c r="BF29" s="26"/>
      <c r="BG29" s="26"/>
      <c r="BH29" s="26"/>
      <c r="BN29" s="201">
        <f t="shared" si="29"/>
        <v>0.7142857142857143</v>
      </c>
      <c r="BO29" s="26">
        <f t="shared" si="30"/>
        <v>4.4800000000000006E-2</v>
      </c>
      <c r="BP29" s="26">
        <f t="shared" si="26"/>
        <v>5.5750000000000001E-2</v>
      </c>
      <c r="BQ29" s="26">
        <f t="shared" si="26"/>
        <v>6.3571428571428557E-2</v>
      </c>
      <c r="BR29" s="26"/>
      <c r="BS29" s="26"/>
      <c r="BT29" s="26"/>
      <c r="BU29" s="26"/>
      <c r="BV29" s="26"/>
      <c r="BW29" s="26"/>
      <c r="BX29" s="26"/>
      <c r="BY29" s="26"/>
      <c r="CB29" s="73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</row>
    <row r="30" spans="1:91">
      <c r="B30" s="456">
        <f>T6</f>
        <v>0.33333333333333331</v>
      </c>
      <c r="C30" s="93">
        <f ca="1">U358*1000</f>
        <v>189.14420365696671</v>
      </c>
      <c r="D30" s="93">
        <f t="shared" ref="D30:I30" ca="1" si="40">V358*1000</f>
        <v>227.34371828531232</v>
      </c>
      <c r="E30" s="93">
        <f t="shared" ca="1" si="40"/>
        <v>252.41102635592659</v>
      </c>
      <c r="F30" s="93">
        <f t="shared" ca="1" si="40"/>
        <v>282.44292603856383</v>
      </c>
      <c r="G30" s="93">
        <f t="shared" ca="1" si="40"/>
        <v>260.38267843391003</v>
      </c>
      <c r="H30" s="93">
        <f t="shared" ca="1" si="40"/>
        <v>247.25328826988329</v>
      </c>
      <c r="I30" s="93">
        <f t="shared" ca="1" si="40"/>
        <v>209.66012343979943</v>
      </c>
      <c r="J30" s="93">
        <f ca="1">AB358*1000</f>
        <v>166.16723991764528</v>
      </c>
      <c r="K30" s="93">
        <f ca="1">AC358*1000</f>
        <v>147.42725358149477</v>
      </c>
      <c r="L30" s="93">
        <f ca="1">AD358*1000</f>
        <v>101.31412453436005</v>
      </c>
      <c r="M30" s="17"/>
      <c r="N30" s="93"/>
      <c r="O30" s="17"/>
      <c r="P30" s="17">
        <f ca="1">MAX(C30:L30)</f>
        <v>282.44292603856383</v>
      </c>
      <c r="S30">
        <f ca="1">MATCH(P30,C30:L30,0)</f>
        <v>4</v>
      </c>
      <c r="T30" s="201">
        <f t="shared" si="21"/>
        <v>0.8</v>
      </c>
      <c r="U30" s="17">
        <f t="shared" ca="1" si="22"/>
        <v>9.2145454545454566</v>
      </c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I30" s="15">
        <f ca="1">AL4+V34</f>
        <v>151.82609090909091</v>
      </c>
      <c r="AJ30">
        <v>10</v>
      </c>
      <c r="AK30" s="15">
        <f t="shared" ref="AK30:AT30" ca="1" si="41">$E$2*BO36</f>
        <v>95.649450000000016</v>
      </c>
      <c r="AL30" s="15">
        <f t="shared" ca="1" si="41"/>
        <v>89.685500000000005</v>
      </c>
      <c r="AM30" s="15">
        <f t="shared" ca="1" si="41"/>
        <v>85.425535714285715</v>
      </c>
      <c r="AN30" s="15">
        <f t="shared" ca="1" si="41"/>
        <v>79.745583333333357</v>
      </c>
      <c r="AO30" s="15">
        <f t="shared" ca="1" si="41"/>
        <v>71.79365</v>
      </c>
      <c r="AP30" s="15">
        <f t="shared" ca="1" si="41"/>
        <v>68.385678571428571</v>
      </c>
      <c r="AQ30" s="15">
        <f t="shared" ca="1" si="41"/>
        <v>59.865749999999998</v>
      </c>
      <c r="AR30" s="15">
        <f t="shared" ca="1" si="41"/>
        <v>51.345821428571433</v>
      </c>
      <c r="AS30" s="15">
        <f t="shared" ca="1" si="41"/>
        <v>47.937850000000005</v>
      </c>
      <c r="AT30" s="15">
        <f t="shared" ca="1" si="41"/>
        <v>39.985916666666668</v>
      </c>
      <c r="AU30" s="15"/>
      <c r="AW30" s="177"/>
      <c r="AX30" s="52"/>
      <c r="AY30" s="74"/>
      <c r="AZ30" s="52"/>
      <c r="BA30" s="14"/>
      <c r="BB30" s="52"/>
      <c r="BC30" s="74"/>
      <c r="BD30" s="52"/>
      <c r="BE30" s="15"/>
      <c r="BF30" s="52"/>
      <c r="BG30" s="74"/>
      <c r="BH30" s="52"/>
      <c r="BN30" s="201">
        <f t="shared" si="29"/>
        <v>0.75</v>
      </c>
      <c r="BO30" s="26">
        <f t="shared" si="30"/>
        <v>4.4800000000000006E-2</v>
      </c>
      <c r="BP30" s="26">
        <f t="shared" si="26"/>
        <v>5.5750000000000001E-2</v>
      </c>
      <c r="BQ30" s="26"/>
      <c r="BR30" s="26"/>
      <c r="BS30" s="26"/>
      <c r="BT30" s="26"/>
      <c r="BU30" s="26"/>
      <c r="BV30" s="26"/>
      <c r="CB30" s="73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</row>
    <row r="31" spans="1:91">
      <c r="A31" s="14"/>
      <c r="B31" s="456">
        <f>T5</f>
        <v>0.2857142857142857</v>
      </c>
      <c r="C31" s="93">
        <f t="shared" ref="C31:M31" ca="1" si="42">U357*1000</f>
        <v>189.19995658452498</v>
      </c>
      <c r="D31" s="93">
        <f t="shared" ref="D31:I31" ca="1" si="43">V357*1000</f>
        <v>228.06302126928597</v>
      </c>
      <c r="E31" s="93">
        <f t="shared" ca="1" si="43"/>
        <v>253.97587875705418</v>
      </c>
      <c r="F31" s="93">
        <f t="shared" ca="1" si="43"/>
        <v>285.81201802593506</v>
      </c>
      <c r="G31" s="93">
        <f t="shared" ca="1" si="43"/>
        <v>287.20629694621607</v>
      </c>
      <c r="H31" s="93">
        <f t="shared" ca="1" si="43"/>
        <v>276.57653631899251</v>
      </c>
      <c r="I31" s="93">
        <f t="shared" ca="1" si="43"/>
        <v>243.93760037929167</v>
      </c>
      <c r="J31" s="93">
        <f t="shared" ca="1" si="42"/>
        <v>203.37351357791411</v>
      </c>
      <c r="K31" s="93">
        <f t="shared" ca="1" si="42"/>
        <v>185.24288450863153</v>
      </c>
      <c r="L31" s="93">
        <f t="shared" ca="1" si="42"/>
        <v>139.39603413143516</v>
      </c>
      <c r="M31" s="93">
        <f t="shared" ca="1" si="42"/>
        <v>104.59553334042695</v>
      </c>
      <c r="N31" s="93"/>
      <c r="O31" s="17"/>
      <c r="P31" s="17">
        <f t="shared" ca="1" si="33"/>
        <v>287.20629694621607</v>
      </c>
      <c r="Q31" s="6"/>
      <c r="S31">
        <f ca="1">MATCH(P31,C31:M31,0)</f>
        <v>5</v>
      </c>
      <c r="T31" s="9"/>
      <c r="AI31" s="15">
        <f ca="1">AL5+V35</f>
        <v>151.0512581168831</v>
      </c>
      <c r="AJ31">
        <v>20</v>
      </c>
      <c r="AK31" s="15">
        <f t="shared" ref="AK31:AS31" ca="1" si="44">$E$2*BO37</f>
        <v>89.967342857142867</v>
      </c>
      <c r="AL31" s="15">
        <f t="shared" ca="1" si="44"/>
        <v>84.003392857142856</v>
      </c>
      <c r="AM31" s="15">
        <f t="shared" ca="1" si="44"/>
        <v>79.743428571428581</v>
      </c>
      <c r="AN31" s="15">
        <f t="shared" ca="1" si="44"/>
        <v>74.063476190476209</v>
      </c>
      <c r="AO31" s="15">
        <f t="shared" ca="1" si="44"/>
        <v>66.111542857142865</v>
      </c>
      <c r="AP31" s="15">
        <f t="shared" ca="1" si="44"/>
        <v>62.703571428571429</v>
      </c>
      <c r="AQ31" s="15">
        <f t="shared" ca="1" si="44"/>
        <v>54.183642857142864</v>
      </c>
      <c r="AR31" s="15">
        <f t="shared" ca="1" si="44"/>
        <v>45.663714285714292</v>
      </c>
      <c r="AS31" s="15">
        <f t="shared" ca="1" si="44"/>
        <v>42.255742857142856</v>
      </c>
      <c r="AT31" s="15"/>
      <c r="AU31" s="15"/>
      <c r="AW31" s="14"/>
      <c r="AX31" s="26"/>
      <c r="AY31" s="26"/>
      <c r="AZ31" s="26"/>
      <c r="BA31" s="14"/>
      <c r="BB31" s="14"/>
      <c r="BC31" s="26"/>
      <c r="BD31" s="26"/>
      <c r="BE31" s="26"/>
      <c r="BF31" s="14"/>
      <c r="BG31" s="14"/>
      <c r="BH31" s="26"/>
      <c r="BI31" s="26"/>
      <c r="BJ31" s="26"/>
      <c r="BK31" s="14"/>
      <c r="BN31" s="201">
        <f t="shared" si="29"/>
        <v>0.8</v>
      </c>
      <c r="BO31" s="26">
        <f t="shared" si="30"/>
        <v>4.4800000000000006E-2</v>
      </c>
      <c r="CB31" s="73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</row>
    <row r="32" spans="1:91">
      <c r="B32" s="456">
        <f>T4</f>
        <v>0.25</v>
      </c>
      <c r="C32" s="93">
        <f t="shared" ref="C32:L32" ca="1" si="45">U356*1000</f>
        <v>188.76465694529708</v>
      </c>
      <c r="D32" s="93">
        <f t="shared" ca="1" si="45"/>
        <v>227.88450808229788</v>
      </c>
      <c r="E32" s="93">
        <f t="shared" ca="1" si="45"/>
        <v>254.2135292770823</v>
      </c>
      <c r="F32" s="93">
        <f t="shared" ca="1" si="45"/>
        <v>287.02473126845877</v>
      </c>
      <c r="G32" s="93">
        <f t="shared" ca="1" si="45"/>
        <v>302.52713173589973</v>
      </c>
      <c r="H32" s="93">
        <f t="shared" ca="1" si="45"/>
        <v>294.4645580073767</v>
      </c>
      <c r="I32" s="93">
        <f t="shared" ca="1" si="45"/>
        <v>267.29065368370846</v>
      </c>
      <c r="J32" s="93">
        <f t="shared" ca="1" si="45"/>
        <v>230.44239302914488</v>
      </c>
      <c r="K32" s="93">
        <f t="shared" ca="1" si="45"/>
        <v>213.25351129795567</v>
      </c>
      <c r="L32" s="93">
        <f t="shared" ca="1" si="45"/>
        <v>168.62262976600667</v>
      </c>
      <c r="M32" s="93">
        <f ca="1">AE356*1000</f>
        <v>133.36075560472406</v>
      </c>
      <c r="N32" s="93">
        <f ca="1">AF356*1000</f>
        <v>106.06743046481675</v>
      </c>
      <c r="O32" s="93"/>
      <c r="P32" s="17">
        <f t="shared" ca="1" si="33"/>
        <v>302.52713173589973</v>
      </c>
      <c r="Q32" s="176" t="s">
        <v>13</v>
      </c>
      <c r="S32">
        <f ca="1">MATCH(P32,C32:N32,0)</f>
        <v>5</v>
      </c>
      <c r="T32" s="115" t="s">
        <v>138</v>
      </c>
      <c r="U32" s="201">
        <f>U2</f>
        <v>0.2</v>
      </c>
      <c r="V32" s="201">
        <f t="shared" ref="V32:AG32" si="46">V2</f>
        <v>0.25</v>
      </c>
      <c r="W32" s="201">
        <f t="shared" si="46"/>
        <v>0.2857142857142857</v>
      </c>
      <c r="X32" s="201">
        <f t="shared" si="46"/>
        <v>0.33333333333333331</v>
      </c>
      <c r="Y32" s="201">
        <f t="shared" si="46"/>
        <v>0.4</v>
      </c>
      <c r="Z32" s="201">
        <f t="shared" si="46"/>
        <v>0.42857142857142855</v>
      </c>
      <c r="AA32" s="201">
        <f t="shared" si="46"/>
        <v>0.5</v>
      </c>
      <c r="AB32" s="201">
        <f t="shared" si="46"/>
        <v>0.5714285714285714</v>
      </c>
      <c r="AC32" s="201">
        <f t="shared" si="46"/>
        <v>0.6</v>
      </c>
      <c r="AD32" s="201">
        <f t="shared" si="46"/>
        <v>0.66666666666666663</v>
      </c>
      <c r="AE32" s="201">
        <f t="shared" si="46"/>
        <v>0.7142857142857143</v>
      </c>
      <c r="AF32" s="201">
        <f t="shared" si="46"/>
        <v>0.75</v>
      </c>
      <c r="AG32" s="201">
        <f t="shared" si="46"/>
        <v>0.8</v>
      </c>
      <c r="AI32" s="15">
        <f t="shared" ref="AI32:AI38" ca="1" si="47">AL6+V37</f>
        <v>148.57179318181818</v>
      </c>
      <c r="AJ32">
        <v>30</v>
      </c>
      <c r="AK32" s="15">
        <f t="shared" ref="AK32:AR32" ca="1" si="48">$E$2*BO39</f>
        <v>71.784600000000012</v>
      </c>
      <c r="AL32" s="15">
        <f t="shared" ca="1" si="48"/>
        <v>65.820650000000001</v>
      </c>
      <c r="AM32" s="15">
        <f t="shared" ca="1" si="48"/>
        <v>61.560685714285711</v>
      </c>
      <c r="AN32" s="15">
        <f t="shared" ca="1" si="48"/>
        <v>55.880733333333339</v>
      </c>
      <c r="AO32" s="15">
        <f t="shared" ca="1" si="48"/>
        <v>47.928799999999995</v>
      </c>
      <c r="AP32" s="15">
        <f t="shared" ca="1" si="48"/>
        <v>44.520828571428559</v>
      </c>
      <c r="AQ32" s="15">
        <f t="shared" ca="1" si="48"/>
        <v>36.000899999999994</v>
      </c>
      <c r="AR32" s="15">
        <f t="shared" ca="1" si="48"/>
        <v>27.480971428571433</v>
      </c>
      <c r="AS32" s="15"/>
      <c r="AT32" s="15"/>
      <c r="AU32" s="15"/>
      <c r="AV32">
        <v>1</v>
      </c>
      <c r="AW32" s="177"/>
      <c r="AX32" s="52"/>
      <c r="AY32" s="74"/>
      <c r="AZ32" s="52"/>
      <c r="BA32" s="178"/>
      <c r="BB32" s="177"/>
      <c r="BC32" s="52"/>
      <c r="BD32" s="52"/>
      <c r="BE32" s="52"/>
      <c r="BF32" s="178"/>
      <c r="BG32" s="15"/>
      <c r="BH32" s="52"/>
      <c r="BI32" s="66"/>
      <c r="BJ32" s="66"/>
      <c r="BK32" s="178"/>
      <c r="CB32" s="73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</row>
    <row r="33" spans="1:91">
      <c r="A33" s="9"/>
      <c r="B33" s="456">
        <f>T3</f>
        <v>0.2</v>
      </c>
      <c r="C33" s="93">
        <f t="shared" ref="C33:L33" ca="1" si="49">U355*1000</f>
        <v>187.26675911056077</v>
      </c>
      <c r="D33" s="93">
        <f t="shared" ca="1" si="49"/>
        <v>226.38252436939661</v>
      </c>
      <c r="E33" s="93">
        <f t="shared" ca="1" si="49"/>
        <v>252.9948647718565</v>
      </c>
      <c r="F33" s="93">
        <f t="shared" ca="1" si="49"/>
        <v>286.69390036040318</v>
      </c>
      <c r="G33" s="93">
        <f t="shared" ca="1" si="49"/>
        <v>313.26734993704866</v>
      </c>
      <c r="H33" s="93">
        <f t="shared" ca="1" si="49"/>
        <v>309.85266111577789</v>
      </c>
      <c r="I33" s="93">
        <f t="shared" ca="1" si="49"/>
        <v>293.43454645601798</v>
      </c>
      <c r="J33" s="93">
        <f t="shared" ca="1" si="49"/>
        <v>265.01718932746076</v>
      </c>
      <c r="K33" s="93">
        <f t="shared" ca="1" si="49"/>
        <v>250.30467476708475</v>
      </c>
      <c r="L33" s="93">
        <f t="shared" ca="1" si="49"/>
        <v>209.22934789657668</v>
      </c>
      <c r="M33" s="93">
        <f ca="1">AE355*1000</f>
        <v>175.00979216569309</v>
      </c>
      <c r="N33" s="93">
        <f ca="1">AF355*1000</f>
        <v>146.86097693638413</v>
      </c>
      <c r="O33" s="93">
        <f ca="1">AG355*1000</f>
        <v>106.16320261056208</v>
      </c>
      <c r="P33" s="17">
        <f t="shared" ca="1" si="33"/>
        <v>313.26734993704866</v>
      </c>
      <c r="S33">
        <f ca="1">MATCH(P33,C33:O33,0)</f>
        <v>5</v>
      </c>
      <c r="T33" s="201">
        <f>T3</f>
        <v>0.2</v>
      </c>
      <c r="U33" s="15">
        <f ca="1">BO35*$B$2</f>
        <v>117.73227272727276</v>
      </c>
      <c r="V33" s="15">
        <f t="shared" ref="V33:AG44" ca="1" si="50">BP35*$B$2</f>
        <v>110.95505681818182</v>
      </c>
      <c r="W33" s="15">
        <f t="shared" ca="1" si="50"/>
        <v>106.11418831168831</v>
      </c>
      <c r="X33" s="15">
        <f t="shared" ca="1" si="50"/>
        <v>99.659696969696981</v>
      </c>
      <c r="Y33" s="15">
        <f t="shared" ca="1" si="50"/>
        <v>90.623409090909092</v>
      </c>
      <c r="Z33" s="15">
        <f t="shared" ca="1" si="50"/>
        <v>86.750714285714295</v>
      </c>
      <c r="AA33" s="15">
        <f t="shared" ca="1" si="50"/>
        <v>77.068977272727281</v>
      </c>
      <c r="AB33" s="15">
        <f t="shared" ca="1" si="50"/>
        <v>67.387240259740267</v>
      </c>
      <c r="AC33" s="15">
        <f t="shared" ca="1" si="50"/>
        <v>63.514545454545463</v>
      </c>
      <c r="AD33" s="15">
        <f t="shared" ca="1" si="50"/>
        <v>54.478257575757581</v>
      </c>
      <c r="AE33" s="15">
        <f t="shared" ca="1" si="50"/>
        <v>48.023766233766231</v>
      </c>
      <c r="AF33" s="15">
        <f t="shared" ca="1" si="50"/>
        <v>43.182897727272724</v>
      </c>
      <c r="AG33" s="15">
        <f t="shared" ca="1" si="50"/>
        <v>36.405681818181812</v>
      </c>
      <c r="AI33" s="15">
        <f t="shared" ca="1" si="47"/>
        <v>147.95192694805195</v>
      </c>
      <c r="AJ33">
        <v>40</v>
      </c>
      <c r="AK33" s="15">
        <f t="shared" ref="AK33:AQ33" ca="1" si="51">$E$2*BO40</f>
        <v>67.238914285714287</v>
      </c>
      <c r="AL33" s="15">
        <f t="shared" ca="1" si="51"/>
        <v>61.274964285714283</v>
      </c>
      <c r="AM33" s="15">
        <f t="shared" ca="1" si="51"/>
        <v>57.015000000000001</v>
      </c>
      <c r="AN33" s="15">
        <f t="shared" ca="1" si="51"/>
        <v>51.335047619047636</v>
      </c>
      <c r="AO33" s="15">
        <f t="shared" ca="1" si="51"/>
        <v>43.383114285714285</v>
      </c>
      <c r="AP33" s="15">
        <f t="shared" ca="1" si="51"/>
        <v>39.975142857142856</v>
      </c>
      <c r="AQ33" s="15">
        <f t="shared" ca="1" si="51"/>
        <v>31.455214285714291</v>
      </c>
      <c r="AR33" s="15"/>
      <c r="AS33" s="15"/>
      <c r="AT33" s="15"/>
      <c r="AU33" s="15"/>
      <c r="AV33">
        <v>2</v>
      </c>
      <c r="AW33" s="177"/>
      <c r="AX33" s="52"/>
      <c r="AY33" s="52"/>
      <c r="AZ33" s="52"/>
      <c r="BA33" s="178"/>
      <c r="BB33" s="177"/>
      <c r="BC33" s="52"/>
      <c r="BD33" s="52"/>
      <c r="BE33" s="52"/>
      <c r="BF33" s="178"/>
      <c r="BG33" s="15"/>
      <c r="BH33" s="52"/>
      <c r="BI33" s="67"/>
      <c r="BJ33" s="67"/>
      <c r="BK33" s="178"/>
      <c r="CB33" s="73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</row>
    <row r="34" spans="1:91">
      <c r="A34" s="453" t="s">
        <v>367</v>
      </c>
      <c r="C34" s="456">
        <f t="shared" ref="C34:O34" si="52">U2</f>
        <v>0.2</v>
      </c>
      <c r="D34" s="456">
        <f t="shared" si="52"/>
        <v>0.25</v>
      </c>
      <c r="E34" s="456">
        <f t="shared" si="52"/>
        <v>0.2857142857142857</v>
      </c>
      <c r="F34" s="456">
        <f t="shared" si="52"/>
        <v>0.33333333333333331</v>
      </c>
      <c r="G34" s="456">
        <f t="shared" si="52"/>
        <v>0.4</v>
      </c>
      <c r="H34" s="456">
        <f t="shared" si="52"/>
        <v>0.42857142857142855</v>
      </c>
      <c r="I34" s="456">
        <f t="shared" si="52"/>
        <v>0.5</v>
      </c>
      <c r="J34" s="456">
        <f t="shared" si="52"/>
        <v>0.5714285714285714</v>
      </c>
      <c r="K34" s="456">
        <f t="shared" si="52"/>
        <v>0.6</v>
      </c>
      <c r="L34" s="456">
        <f t="shared" si="52"/>
        <v>0.66666666666666663</v>
      </c>
      <c r="M34" s="456">
        <f t="shared" si="52"/>
        <v>0.7142857142857143</v>
      </c>
      <c r="N34" s="456">
        <f t="shared" si="52"/>
        <v>0.75</v>
      </c>
      <c r="O34" s="456">
        <f t="shared" si="52"/>
        <v>0.8</v>
      </c>
      <c r="P34" s="221">
        <f ca="1">MAX(P21:P33)</f>
        <v>313.26734993704866</v>
      </c>
      <c r="Q34" s="137" t="s">
        <v>356</v>
      </c>
      <c r="T34" s="201">
        <f t="shared" ref="T34:T45" si="53">T4</f>
        <v>0.25</v>
      </c>
      <c r="U34" s="15">
        <f t="shared" ref="U34:U45" ca="1" si="54">BO36*$B$2</f>
        <v>108.69255681818184</v>
      </c>
      <c r="V34" s="15">
        <f t="shared" ca="1" si="50"/>
        <v>101.91534090909092</v>
      </c>
      <c r="W34" s="15">
        <f t="shared" ca="1" si="50"/>
        <v>97.074472402597408</v>
      </c>
      <c r="X34" s="15">
        <f t="shared" ca="1" si="50"/>
        <v>90.619981060606079</v>
      </c>
      <c r="Y34" s="15">
        <f t="shared" ca="1" si="50"/>
        <v>81.583693181818191</v>
      </c>
      <c r="Z34" s="15">
        <f t="shared" ca="1" si="50"/>
        <v>77.710998376623365</v>
      </c>
      <c r="AA34" s="15">
        <f t="shared" ca="1" si="50"/>
        <v>68.029261363636365</v>
      </c>
      <c r="AB34" s="15">
        <f t="shared" ca="1" si="50"/>
        <v>58.347524350649358</v>
      </c>
      <c r="AC34" s="15">
        <f t="shared" ca="1" si="50"/>
        <v>54.474829545454554</v>
      </c>
      <c r="AD34" s="15">
        <f t="shared" ca="1" si="50"/>
        <v>45.438541666666673</v>
      </c>
      <c r="AE34" s="15">
        <f t="shared" ca="1" si="50"/>
        <v>38.984050324675323</v>
      </c>
      <c r="AF34" s="15">
        <f t="shared" ca="1" si="50"/>
        <v>34.143181818181823</v>
      </c>
      <c r="AG34" s="15"/>
      <c r="AI34" s="15">
        <f t="shared" ca="1" si="47"/>
        <v>146.40226136363637</v>
      </c>
      <c r="AJ34">
        <v>50</v>
      </c>
      <c r="AK34" s="15">
        <f t="shared" ref="AK34:AP34" ca="1" si="55">$E$2*BO41</f>
        <v>55.874700000000018</v>
      </c>
      <c r="AL34" s="15">
        <f t="shared" ca="1" si="55"/>
        <v>49.91075</v>
      </c>
      <c r="AM34" s="15">
        <f t="shared" ca="1" si="55"/>
        <v>45.650785714285718</v>
      </c>
      <c r="AN34" s="15">
        <f t="shared" ca="1" si="55"/>
        <v>39.970833333333339</v>
      </c>
      <c r="AO34" s="15">
        <f t="shared" ca="1" si="55"/>
        <v>32.018900000000002</v>
      </c>
      <c r="AP34" s="15">
        <f t="shared" ca="1" si="55"/>
        <v>28.610928571428563</v>
      </c>
      <c r="AQ34" s="15"/>
      <c r="AR34" s="15"/>
      <c r="AS34" s="15"/>
      <c r="AT34" s="15"/>
      <c r="AU34" s="15"/>
      <c r="AV34">
        <v>3</v>
      </c>
      <c r="AW34" s="177"/>
      <c r="AX34" s="52"/>
      <c r="BA34" s="178"/>
      <c r="BB34" s="177"/>
      <c r="BC34" s="52"/>
      <c r="BF34" s="178"/>
      <c r="BG34" s="15"/>
      <c r="BH34" s="52"/>
      <c r="BJ34" s="52"/>
      <c r="BK34" s="178"/>
      <c r="BN34" t="s">
        <v>50</v>
      </c>
      <c r="BO34" s="201">
        <f>BO18</f>
        <v>0.2</v>
      </c>
      <c r="BP34" s="201">
        <f t="shared" ref="BP34:CA34" si="56">BP18</f>
        <v>0.25</v>
      </c>
      <c r="BQ34" s="201">
        <f t="shared" si="56"/>
        <v>0.2857142857142857</v>
      </c>
      <c r="BR34" s="201">
        <f t="shared" si="56"/>
        <v>0.33333333333333331</v>
      </c>
      <c r="BS34" s="201">
        <f t="shared" si="56"/>
        <v>0.4</v>
      </c>
      <c r="BT34" s="201">
        <f t="shared" si="56"/>
        <v>0.42857142857142855</v>
      </c>
      <c r="BU34" s="201">
        <f t="shared" si="56"/>
        <v>0.5</v>
      </c>
      <c r="BV34" s="201">
        <f t="shared" si="56"/>
        <v>0.5714285714285714</v>
      </c>
      <c r="BW34" s="201">
        <f t="shared" si="56"/>
        <v>0.6</v>
      </c>
      <c r="BX34" s="201">
        <f t="shared" si="56"/>
        <v>0.66666666666666663</v>
      </c>
      <c r="BY34" s="201">
        <f t="shared" si="56"/>
        <v>0.7142857142857143</v>
      </c>
      <c r="BZ34" s="201">
        <f t="shared" si="56"/>
        <v>0.75</v>
      </c>
      <c r="CA34" s="201">
        <f t="shared" si="56"/>
        <v>0.8</v>
      </c>
      <c r="CB34" s="73"/>
      <c r="CC34" s="26"/>
      <c r="CD34" s="26"/>
      <c r="CE34" s="26"/>
      <c r="CF34" s="26"/>
      <c r="CG34" s="26"/>
      <c r="CH34" s="26"/>
      <c r="CI34" s="26"/>
      <c r="CJ34" s="26"/>
      <c r="CK34" s="12"/>
      <c r="CL34" s="12"/>
      <c r="CM34" s="12"/>
    </row>
    <row r="35" spans="1:91">
      <c r="A35" s="14"/>
      <c r="B35" s="9" t="s">
        <v>10</v>
      </c>
      <c r="C35" s="17">
        <f ca="1">MAX(C21:C33)</f>
        <v>189.19995658452498</v>
      </c>
      <c r="D35" s="17">
        <f t="shared" ref="D35:O35" ca="1" si="57">MAX(D21:D33)</f>
        <v>228.06302126928597</v>
      </c>
      <c r="E35" s="17">
        <f t="shared" ca="1" si="57"/>
        <v>254.2135292770823</v>
      </c>
      <c r="F35" s="17">
        <f t="shared" ca="1" si="57"/>
        <v>287.02473126845877</v>
      </c>
      <c r="G35" s="17">
        <f t="shared" ca="1" si="57"/>
        <v>313.26734993704866</v>
      </c>
      <c r="H35" s="17">
        <f t="shared" ca="1" si="57"/>
        <v>309.85266111577789</v>
      </c>
      <c r="I35" s="17">
        <f t="shared" ca="1" si="57"/>
        <v>293.43454645601798</v>
      </c>
      <c r="J35" s="17">
        <f t="shared" ca="1" si="57"/>
        <v>265.01718932746076</v>
      </c>
      <c r="K35" s="17">
        <f t="shared" ca="1" si="57"/>
        <v>250.30467476708475</v>
      </c>
      <c r="L35" s="17">
        <f t="shared" ca="1" si="57"/>
        <v>209.22934789657668</v>
      </c>
      <c r="M35" s="17">
        <f t="shared" ca="1" si="57"/>
        <v>175.00979216569309</v>
      </c>
      <c r="N35" s="17">
        <f t="shared" ca="1" si="57"/>
        <v>146.86097693638413</v>
      </c>
      <c r="O35" s="17">
        <f t="shared" ca="1" si="57"/>
        <v>106.16320261056208</v>
      </c>
      <c r="T35" s="201">
        <f t="shared" si="53"/>
        <v>0.2857142857142857</v>
      </c>
      <c r="U35" s="15">
        <f t="shared" ca="1" si="54"/>
        <v>102.2356168831169</v>
      </c>
      <c r="V35" s="15">
        <f t="shared" ca="1" si="50"/>
        <v>95.458400974025977</v>
      </c>
      <c r="W35" s="15">
        <f t="shared" ca="1" si="50"/>
        <v>90.617532467532484</v>
      </c>
      <c r="X35" s="15">
        <f t="shared" ca="1" si="50"/>
        <v>84.163041125541142</v>
      </c>
      <c r="Y35" s="15">
        <f t="shared" ca="1" si="50"/>
        <v>75.126753246753253</v>
      </c>
      <c r="Z35" s="15">
        <f t="shared" ca="1" si="50"/>
        <v>71.254058441558442</v>
      </c>
      <c r="AA35" s="15">
        <f t="shared" ca="1" si="50"/>
        <v>61.572321428571435</v>
      </c>
      <c r="AB35" s="15">
        <f t="shared" ca="1" si="50"/>
        <v>51.890584415584428</v>
      </c>
      <c r="AC35" s="15">
        <f t="shared" ca="1" si="50"/>
        <v>48.017889610389609</v>
      </c>
      <c r="AD35" s="15">
        <f t="shared" ca="1" si="50"/>
        <v>38.981601731601735</v>
      </c>
      <c r="AE35" s="15">
        <f t="shared" ca="1" si="50"/>
        <v>32.527110389610392</v>
      </c>
      <c r="AF35" s="15"/>
      <c r="AG35" s="15"/>
      <c r="AH35" t="s">
        <v>54</v>
      </c>
      <c r="AI35" s="15">
        <f t="shared" ca="1" si="47"/>
        <v>144.85259577922079</v>
      </c>
      <c r="AJ35">
        <v>60</v>
      </c>
      <c r="AK35" s="15">
        <f ca="1">$E$2*BO42</f>
        <v>44.510485714285728</v>
      </c>
      <c r="AL35" s="15">
        <f ca="1">$E$2*BP42</f>
        <v>38.546535714285717</v>
      </c>
      <c r="AM35" s="15">
        <f ca="1">$E$2*BQ42</f>
        <v>34.286571428571435</v>
      </c>
      <c r="AN35" s="15">
        <f ca="1">$E$2*BR42</f>
        <v>28.606619047619063</v>
      </c>
      <c r="AO35" s="15">
        <f ca="1">$E$2*BS42</f>
        <v>20.654685714285716</v>
      </c>
      <c r="AP35" s="15"/>
      <c r="AQ35" s="15"/>
      <c r="AR35" s="15"/>
      <c r="AS35" s="15"/>
      <c r="AT35" s="15"/>
      <c r="AU35" s="15"/>
      <c r="AV35">
        <v>4</v>
      </c>
      <c r="AW35" s="177"/>
      <c r="AX35" s="52"/>
      <c r="AY35" s="52"/>
      <c r="AZ35" s="52"/>
      <c r="BA35" s="178"/>
      <c r="BB35" s="177"/>
      <c r="BC35" s="52"/>
      <c r="BD35" s="74"/>
      <c r="BE35" s="52"/>
      <c r="BF35" s="178"/>
      <c r="BH35" s="52"/>
      <c r="BJ35" s="52"/>
      <c r="BK35" s="178"/>
      <c r="BN35" s="201">
        <f>BN19</f>
        <v>0.2</v>
      </c>
      <c r="BO35" s="26">
        <f>($BN35*$BY$41+BO$2*$BY$42+(1-BO$2-$BN35)*$BY$43)</f>
        <v>0.57240000000000013</v>
      </c>
      <c r="BP35" s="26">
        <f t="shared" ref="BP35:CA46" si="58">($BN35*$BY$41+BP$2*$BY$42+(1-BP$2-$BN35)*$BY$43)</f>
        <v>0.53944999999999999</v>
      </c>
      <c r="BQ35" s="26">
        <f t="shared" si="58"/>
        <v>0.51591428571428566</v>
      </c>
      <c r="BR35" s="26">
        <f t="shared" si="58"/>
        <v>0.48453333333333337</v>
      </c>
      <c r="BS35" s="26">
        <f t="shared" si="58"/>
        <v>0.44059999999999999</v>
      </c>
      <c r="BT35" s="26">
        <f t="shared" si="58"/>
        <v>0.42177142857142857</v>
      </c>
      <c r="BU35" s="26">
        <f t="shared" si="58"/>
        <v>0.37470000000000003</v>
      </c>
      <c r="BV35" s="26">
        <f t="shared" si="58"/>
        <v>0.32762857142857144</v>
      </c>
      <c r="BW35" s="26">
        <f t="shared" si="58"/>
        <v>0.30880000000000002</v>
      </c>
      <c r="BX35" s="26">
        <f t="shared" si="58"/>
        <v>0.26486666666666669</v>
      </c>
      <c r="BY35" s="26">
        <f t="shared" si="58"/>
        <v>0.23348571428571427</v>
      </c>
      <c r="BZ35" s="26">
        <f t="shared" si="58"/>
        <v>0.20995</v>
      </c>
      <c r="CA35" s="26">
        <f t="shared" si="58"/>
        <v>0.17699999999999996</v>
      </c>
      <c r="CB35" s="73"/>
      <c r="CC35" s="26"/>
      <c r="CD35" s="26"/>
      <c r="CE35" s="26"/>
      <c r="CF35" s="26"/>
      <c r="CG35" s="26"/>
      <c r="CH35" s="26"/>
      <c r="CI35" s="26"/>
      <c r="CJ35" s="26"/>
      <c r="CK35" s="73"/>
      <c r="CL35" s="26"/>
      <c r="CM35" s="26"/>
    </row>
    <row r="36" spans="1:91" ht="17" thickBot="1">
      <c r="G36" s="175" t="s">
        <v>12</v>
      </c>
      <c r="I36" s="176" t="s">
        <v>13</v>
      </c>
      <c r="T36" s="201">
        <f t="shared" si="53"/>
        <v>0.33333333333333331</v>
      </c>
      <c r="U36" s="15">
        <f t="shared" ca="1" si="54"/>
        <v>93.626363636363649</v>
      </c>
      <c r="V36" s="15">
        <f t="shared" ca="1" si="50"/>
        <v>86.849147727272737</v>
      </c>
      <c r="W36" s="15">
        <f t="shared" ca="1" si="50"/>
        <v>82.008279220779229</v>
      </c>
      <c r="X36" s="15">
        <f t="shared" ca="1" si="50"/>
        <v>75.553787878787901</v>
      </c>
      <c r="Y36" s="15">
        <f t="shared" ca="1" si="50"/>
        <v>66.517500000000013</v>
      </c>
      <c r="Z36" s="15">
        <f t="shared" ca="1" si="50"/>
        <v>62.644805194805194</v>
      </c>
      <c r="AA36" s="15">
        <f t="shared" ca="1" si="50"/>
        <v>52.963068181818194</v>
      </c>
      <c r="AB36" s="15">
        <f t="shared" ca="1" si="50"/>
        <v>43.28133116883118</v>
      </c>
      <c r="AC36" s="15">
        <f t="shared" ca="1" si="50"/>
        <v>39.408636363636369</v>
      </c>
      <c r="AD36" s="15">
        <f t="shared" ca="1" si="50"/>
        <v>30.372348484848491</v>
      </c>
      <c r="AF36" s="15"/>
      <c r="AG36" s="15"/>
      <c r="AI36" s="15">
        <f t="shared" ca="1" si="47"/>
        <v>144.23272954545456</v>
      </c>
      <c r="AJ36">
        <v>70</v>
      </c>
      <c r="AK36" s="15">
        <f ca="1">$E$2*BO43</f>
        <v>39.964800000000011</v>
      </c>
      <c r="AL36" s="15">
        <f ca="1">$E$2*BP43</f>
        <v>34.000850000000007</v>
      </c>
      <c r="AM36" s="15">
        <f ca="1">$E$2*BQ43</f>
        <v>29.740885714285721</v>
      </c>
      <c r="AN36" s="15">
        <f ca="1">$E$2*BR43</f>
        <v>24.060933333333345</v>
      </c>
      <c r="AO36" s="15"/>
      <c r="AP36" s="15"/>
      <c r="AQ36" s="15"/>
      <c r="AR36" s="15"/>
      <c r="AS36" s="15"/>
      <c r="AT36" s="15"/>
      <c r="AU36" s="15"/>
      <c r="AV36">
        <v>5</v>
      </c>
      <c r="AW36" s="177"/>
      <c r="AX36" s="52"/>
      <c r="AZ36" s="52"/>
      <c r="BA36" s="178"/>
      <c r="BB36" s="177"/>
      <c r="BC36" s="52"/>
      <c r="BD36" s="66"/>
      <c r="BE36" s="66"/>
      <c r="BF36" s="178"/>
      <c r="BG36" s="15"/>
      <c r="BH36" s="52"/>
      <c r="BI36" s="67"/>
      <c r="BJ36" s="67"/>
      <c r="BK36" s="178"/>
      <c r="BN36" s="201">
        <f t="shared" ref="BN36:BN47" si="59">BN20</f>
        <v>0.25</v>
      </c>
      <c r="BO36" s="26">
        <f t="shared" ref="BO36:BO47" si="60">($BN36*$BY$41+BO$2*$BY$42+(1-BO$2-$BN36)*$BY$43)</f>
        <v>0.52845000000000009</v>
      </c>
      <c r="BP36" s="26">
        <f t="shared" si="58"/>
        <v>0.4955</v>
      </c>
      <c r="BQ36" s="26">
        <f t="shared" si="58"/>
        <v>0.47196428571428573</v>
      </c>
      <c r="BR36" s="26">
        <f t="shared" si="58"/>
        <v>0.44058333333333344</v>
      </c>
      <c r="BS36" s="26">
        <f t="shared" si="58"/>
        <v>0.39665</v>
      </c>
      <c r="BT36" s="26">
        <f t="shared" si="58"/>
        <v>0.37782142857142853</v>
      </c>
      <c r="BU36" s="26">
        <f t="shared" si="58"/>
        <v>0.33074999999999999</v>
      </c>
      <c r="BV36" s="26">
        <f t="shared" si="58"/>
        <v>0.28367857142857145</v>
      </c>
      <c r="BW36" s="26">
        <f t="shared" si="58"/>
        <v>0.26485000000000003</v>
      </c>
      <c r="BX36" s="26">
        <f t="shared" si="58"/>
        <v>0.22091666666666668</v>
      </c>
      <c r="BY36" s="26">
        <f t="shared" si="58"/>
        <v>0.18953571428571428</v>
      </c>
      <c r="BZ36" s="26">
        <f t="shared" si="58"/>
        <v>0.16600000000000001</v>
      </c>
      <c r="CB36" s="73"/>
      <c r="CC36" s="26"/>
      <c r="CD36" s="26"/>
      <c r="CE36" s="26"/>
      <c r="CF36" s="26"/>
      <c r="CG36" s="26"/>
      <c r="CH36" s="26"/>
      <c r="CI36" s="26"/>
      <c r="CJ36" s="26"/>
      <c r="CK36" s="12"/>
      <c r="CL36" s="26"/>
      <c r="CM36" s="26"/>
    </row>
    <row r="37" spans="1:91">
      <c r="A37" s="133"/>
      <c r="B37" s="133"/>
      <c r="C37" s="133"/>
      <c r="D37" s="133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5" t="s">
        <v>10</v>
      </c>
      <c r="Q37" s="22" t="s">
        <v>6</v>
      </c>
      <c r="R37" s="23">
        <f ca="1">MATCH(P51,P38:P50,0)</f>
        <v>13</v>
      </c>
      <c r="S37" s="9" t="s">
        <v>11</v>
      </c>
      <c r="T37" s="201">
        <f t="shared" si="53"/>
        <v>0.4</v>
      </c>
      <c r="U37" s="15">
        <f t="shared" ca="1" si="54"/>
        <v>81.573409090909109</v>
      </c>
      <c r="V37" s="15">
        <f t="shared" ca="1" si="50"/>
        <v>74.796193181818182</v>
      </c>
      <c r="W37" s="15">
        <f t="shared" ca="1" si="50"/>
        <v>69.955324675324675</v>
      </c>
      <c r="X37" s="15">
        <f t="shared" ca="1" si="50"/>
        <v>63.50083333333334</v>
      </c>
      <c r="Y37" s="15">
        <f t="shared" ca="1" si="50"/>
        <v>54.464545454545451</v>
      </c>
      <c r="Z37" s="15">
        <f t="shared" ca="1" si="50"/>
        <v>50.59185064935064</v>
      </c>
      <c r="AA37" s="15">
        <f t="shared" ca="1" si="50"/>
        <v>40.910113636363633</v>
      </c>
      <c r="AB37" s="15">
        <f t="shared" ca="1" si="50"/>
        <v>31.228376623376629</v>
      </c>
      <c r="AC37" s="15">
        <f t="shared" ca="1" si="50"/>
        <v>27.355681818181822</v>
      </c>
      <c r="AD37" s="15"/>
      <c r="AE37" s="15"/>
      <c r="AF37" s="15"/>
      <c r="AG37" s="15"/>
      <c r="AI37" s="15">
        <f t="shared" ca="1" si="47"/>
        <v>142.78637500000002</v>
      </c>
      <c r="AJ37">
        <v>80</v>
      </c>
      <c r="AK37" s="15">
        <f ca="1">$E$2*BO44</f>
        <v>29.358200000000011</v>
      </c>
      <c r="AL37" s="15">
        <f ca="1">$E$2*BP44</f>
        <v>23.394250000000007</v>
      </c>
      <c r="AM37" s="15">
        <f ca="1">$E$2*BQ44</f>
        <v>19.134285714285724</v>
      </c>
      <c r="AN37" s="15"/>
      <c r="AO37" s="15"/>
      <c r="AP37" s="15"/>
      <c r="AQ37" s="15"/>
      <c r="AR37" s="15"/>
      <c r="AS37" s="15"/>
      <c r="AT37" s="15"/>
      <c r="AU37" s="15"/>
      <c r="AV37">
        <v>6</v>
      </c>
      <c r="AW37" s="177"/>
      <c r="AX37" s="52"/>
      <c r="BA37" s="178"/>
      <c r="BB37" s="177"/>
      <c r="BC37" s="52"/>
      <c r="BD37" s="67"/>
      <c r="BE37" s="67"/>
      <c r="BF37" s="178"/>
      <c r="BG37" s="15"/>
      <c r="BH37" s="52"/>
      <c r="BI37" s="52"/>
      <c r="BJ37" s="52"/>
      <c r="BK37" s="178"/>
      <c r="BN37" s="201">
        <f t="shared" si="59"/>
        <v>0.2857142857142857</v>
      </c>
      <c r="BO37" s="26">
        <f t="shared" si="60"/>
        <v>0.49705714285714292</v>
      </c>
      <c r="BP37" s="26">
        <f t="shared" si="58"/>
        <v>0.46410714285714288</v>
      </c>
      <c r="BQ37" s="26">
        <f t="shared" si="58"/>
        <v>0.44057142857142861</v>
      </c>
      <c r="BR37" s="26">
        <f t="shared" si="58"/>
        <v>0.40919047619047627</v>
      </c>
      <c r="BS37" s="26">
        <f t="shared" si="58"/>
        <v>0.36525714285714289</v>
      </c>
      <c r="BT37" s="26">
        <f t="shared" si="58"/>
        <v>0.34642857142857142</v>
      </c>
      <c r="BU37" s="26">
        <f t="shared" si="58"/>
        <v>0.29935714285714288</v>
      </c>
      <c r="BV37" s="26">
        <f t="shared" si="58"/>
        <v>0.25228571428571434</v>
      </c>
      <c r="BW37" s="26">
        <f t="shared" si="58"/>
        <v>0.23345714285714286</v>
      </c>
      <c r="BX37" s="26">
        <f t="shared" si="58"/>
        <v>0.18952380952380954</v>
      </c>
      <c r="BY37" s="26">
        <f t="shared" si="58"/>
        <v>0.15814285714285714</v>
      </c>
      <c r="BZ37" s="26"/>
      <c r="CB37" s="73"/>
      <c r="CC37" s="26"/>
      <c r="CD37" s="26"/>
      <c r="CE37" s="26"/>
      <c r="CF37" s="26"/>
      <c r="CG37" s="26"/>
      <c r="CH37" s="26"/>
      <c r="CI37" s="26"/>
      <c r="CJ37" s="26"/>
      <c r="CK37" s="73"/>
      <c r="CL37" s="26"/>
      <c r="CM37" s="26"/>
    </row>
    <row r="38" spans="1:91" ht="17" thickBot="1">
      <c r="A38" s="452"/>
      <c r="B38" s="456">
        <v>0.8</v>
      </c>
      <c r="C38" s="323">
        <f ca="1">U398*1000</f>
        <v>45.971044486667871</v>
      </c>
      <c r="P38" s="17">
        <f ca="1">MAX(C38:O38)</f>
        <v>45.971044486667871</v>
      </c>
      <c r="Q38" s="49" t="s">
        <v>8</v>
      </c>
      <c r="R38" s="51">
        <f ca="1">INDEX(S38:S50,R37)</f>
        <v>6</v>
      </c>
      <c r="S38">
        <f ca="1">MATCH(P38,C38:O38,0)</f>
        <v>1</v>
      </c>
      <c r="T38" s="201">
        <f t="shared" si="53"/>
        <v>0.42857142857142855</v>
      </c>
      <c r="U38" s="15">
        <f t="shared" ca="1" si="54"/>
        <v>76.407857142857154</v>
      </c>
      <c r="V38" s="15">
        <f t="shared" ca="1" si="50"/>
        <v>69.630641233766227</v>
      </c>
      <c r="W38" s="15">
        <f t="shared" ca="1" si="50"/>
        <v>64.789772727272734</v>
      </c>
      <c r="X38" s="15">
        <f t="shared" ca="1" si="50"/>
        <v>58.335281385281405</v>
      </c>
      <c r="Y38" s="15">
        <f t="shared" ca="1" si="50"/>
        <v>49.29899350649351</v>
      </c>
      <c r="Z38" s="15">
        <f t="shared" ca="1" si="50"/>
        <v>45.426298701298698</v>
      </c>
      <c r="AA38" s="15">
        <f t="shared" ca="1" si="50"/>
        <v>35.744561688311698</v>
      </c>
      <c r="AB38" s="15">
        <f t="shared" ca="1" si="50"/>
        <v>26.062824675324684</v>
      </c>
      <c r="AC38" s="15"/>
      <c r="AD38" s="15"/>
      <c r="AE38" s="15"/>
      <c r="AF38" s="15"/>
      <c r="AG38" s="15"/>
      <c r="AI38" s="15">
        <f t="shared" ca="1" si="47"/>
        <v>141.75326461038961</v>
      </c>
      <c r="AJ38">
        <v>90</v>
      </c>
      <c r="AK38" s="15">
        <f ca="1">$E$2*BO45</f>
        <v>21.782057142857148</v>
      </c>
      <c r="AL38" s="15">
        <f ca="1">$E$2*BP45</f>
        <v>15.818107142857141</v>
      </c>
      <c r="AM38" s="15"/>
      <c r="AN38" s="15"/>
      <c r="AO38" s="15"/>
      <c r="AP38" s="15"/>
      <c r="AQ38" s="15"/>
      <c r="AR38" s="15"/>
      <c r="AS38" s="15"/>
      <c r="AT38" s="15"/>
      <c r="AU38" s="15"/>
      <c r="AV38">
        <v>7</v>
      </c>
      <c r="AW38" s="177"/>
      <c r="AX38" s="52"/>
      <c r="AY38" s="52"/>
      <c r="AZ38" s="52"/>
      <c r="BA38" s="178"/>
      <c r="BB38" s="177"/>
      <c r="BC38" s="52"/>
      <c r="BD38" s="67"/>
      <c r="BE38" s="67"/>
      <c r="BF38" s="178"/>
      <c r="BG38" s="15"/>
      <c r="BH38" s="52"/>
      <c r="BJ38" s="52"/>
      <c r="BK38" s="178"/>
      <c r="BN38" s="201">
        <f t="shared" si="59"/>
        <v>0.33333333333333331</v>
      </c>
      <c r="BO38" s="26">
        <f t="shared" si="60"/>
        <v>0.45520000000000005</v>
      </c>
      <c r="BP38" s="26">
        <f t="shared" si="58"/>
        <v>0.42225000000000001</v>
      </c>
      <c r="BQ38" s="26">
        <f t="shared" si="58"/>
        <v>0.39871428571428574</v>
      </c>
      <c r="BR38" s="26">
        <f t="shared" si="58"/>
        <v>0.3673333333333334</v>
      </c>
      <c r="BS38" s="26">
        <f t="shared" si="58"/>
        <v>0.32340000000000002</v>
      </c>
      <c r="BT38" s="26">
        <f t="shared" si="58"/>
        <v>0.30457142857142855</v>
      </c>
      <c r="BU38" s="26">
        <f t="shared" si="58"/>
        <v>0.25750000000000006</v>
      </c>
      <c r="BV38" s="26">
        <f t="shared" si="58"/>
        <v>0.21042857142857146</v>
      </c>
      <c r="BW38" s="26">
        <f t="shared" si="58"/>
        <v>0.19160000000000002</v>
      </c>
      <c r="BX38" s="26">
        <f t="shared" si="58"/>
        <v>0.1476666666666667</v>
      </c>
      <c r="BY38" s="26"/>
      <c r="BZ38" s="26"/>
      <c r="CB38" s="73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</row>
    <row r="39" spans="1:91">
      <c r="A39" s="453" t="s">
        <v>137</v>
      </c>
      <c r="B39" s="456">
        <v>0.75</v>
      </c>
      <c r="C39" s="323">
        <f ca="1">U397*1000</f>
        <v>92.075387433970718</v>
      </c>
      <c r="D39" s="323">
        <f ca="1">V397*1000</f>
        <v>56.812398242191549</v>
      </c>
      <c r="E39" s="325"/>
      <c r="F39" s="325"/>
      <c r="G39" s="325"/>
      <c r="H39" s="325"/>
      <c r="I39" s="325"/>
      <c r="J39" s="9"/>
      <c r="K39" s="93"/>
      <c r="L39" s="9"/>
      <c r="M39" s="5"/>
      <c r="N39" s="87"/>
      <c r="P39" s="17">
        <f t="shared" ref="P39:P50" ca="1" si="61">MAX(C39:O39)</f>
        <v>92.075387433970718</v>
      </c>
      <c r="Q39" s="460" t="s">
        <v>369</v>
      </c>
      <c r="R39" s="458">
        <f ca="1">INDEX(C51:O51,0,R38)</f>
        <v>0.42857142857142855</v>
      </c>
      <c r="S39">
        <f t="shared" ref="S39:S45" ca="1" si="62">MATCH(P39,C39:O39,0)</f>
        <v>1</v>
      </c>
      <c r="T39" s="201">
        <f t="shared" si="53"/>
        <v>0.5</v>
      </c>
      <c r="U39" s="15">
        <f t="shared" ca="1" si="54"/>
        <v>63.493977272727292</v>
      </c>
      <c r="V39" s="15">
        <f t="shared" ca="1" si="50"/>
        <v>56.716761363636365</v>
      </c>
      <c r="W39" s="15">
        <f t="shared" ca="1" si="50"/>
        <v>51.875892857142858</v>
      </c>
      <c r="X39" s="15">
        <f t="shared" ca="1" si="50"/>
        <v>45.421401515151523</v>
      </c>
      <c r="Y39" s="15">
        <f t="shared" ca="1" si="50"/>
        <v>36.385113636363634</v>
      </c>
      <c r="Z39" s="15">
        <f t="shared" ca="1" si="50"/>
        <v>32.512418831168823</v>
      </c>
      <c r="AA39" s="15">
        <f t="shared" ca="1" si="50"/>
        <v>22.830681818181819</v>
      </c>
      <c r="AB39" s="15"/>
      <c r="AC39" s="15"/>
      <c r="AD39" s="15"/>
      <c r="AE39" s="15"/>
      <c r="AF39" s="15"/>
      <c r="AG39" s="15"/>
      <c r="AI39" s="15"/>
      <c r="AJ39">
        <v>100</v>
      </c>
      <c r="AK39" s="15">
        <f ca="1">$E$2*BO46</f>
        <v>16.099950000000007</v>
      </c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>
        <v>8</v>
      </c>
      <c r="AW39" s="177"/>
      <c r="AX39" s="52"/>
      <c r="AY39" s="66"/>
      <c r="AZ39" s="66"/>
      <c r="BA39" s="178"/>
      <c r="BB39" s="68"/>
      <c r="BC39" s="52"/>
      <c r="BE39" s="52"/>
      <c r="BF39" s="178"/>
      <c r="BG39" s="15"/>
      <c r="BH39" s="52"/>
      <c r="BK39" s="178"/>
      <c r="BN39" s="201">
        <f t="shared" si="59"/>
        <v>0.4</v>
      </c>
      <c r="BO39" s="26">
        <f t="shared" si="60"/>
        <v>0.39660000000000006</v>
      </c>
      <c r="BP39" s="26">
        <f t="shared" si="58"/>
        <v>0.36364999999999997</v>
      </c>
      <c r="BQ39" s="26">
        <f t="shared" si="58"/>
        <v>0.3401142857142857</v>
      </c>
      <c r="BR39" s="26">
        <f t="shared" si="58"/>
        <v>0.30873333333333336</v>
      </c>
      <c r="BS39" s="26">
        <f t="shared" si="58"/>
        <v>0.26479999999999998</v>
      </c>
      <c r="BT39" s="26">
        <f t="shared" si="58"/>
        <v>0.24597142857142851</v>
      </c>
      <c r="BU39" s="26">
        <f t="shared" si="58"/>
        <v>0.19889999999999997</v>
      </c>
      <c r="BV39" s="26">
        <f t="shared" si="58"/>
        <v>0.15182857142857145</v>
      </c>
      <c r="BW39" s="26">
        <f t="shared" si="58"/>
        <v>0.13300000000000001</v>
      </c>
      <c r="BX39" s="26"/>
      <c r="BY39" s="26"/>
      <c r="BZ39" s="26"/>
      <c r="CB39" s="73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</row>
    <row r="40" spans="1:91" ht="17" thickBot="1">
      <c r="A40" s="454"/>
      <c r="B40" s="456">
        <v>0.7142857142857143</v>
      </c>
      <c r="C40" s="323">
        <f ca="1">U396*1000</f>
        <v>124.9535107642883</v>
      </c>
      <c r="D40" s="323">
        <f ca="1">V396*1000</f>
        <v>90.038178594965302</v>
      </c>
      <c r="E40" s="323">
        <f ca="1">W396*1000</f>
        <v>64.405670853135433</v>
      </c>
      <c r="F40" s="325"/>
      <c r="G40" s="325"/>
      <c r="H40" s="325"/>
      <c r="I40" s="325"/>
      <c r="J40" s="87"/>
      <c r="K40" s="87"/>
      <c r="L40" s="87"/>
      <c r="M40" s="87"/>
      <c r="N40" s="87"/>
      <c r="P40" s="17">
        <f t="shared" ca="1" si="61"/>
        <v>124.9535107642883</v>
      </c>
      <c r="Q40" s="457" t="s">
        <v>370</v>
      </c>
      <c r="R40" s="459">
        <f ca="1">INDEX(B38:B50,R37,0)</f>
        <v>0.2</v>
      </c>
      <c r="S40">
        <f t="shared" ca="1" si="62"/>
        <v>1</v>
      </c>
      <c r="T40" s="201">
        <f t="shared" si="53"/>
        <v>0.5714285714285714</v>
      </c>
      <c r="U40" s="15">
        <f t="shared" ca="1" si="54"/>
        <v>50.580097402597417</v>
      </c>
      <c r="V40" s="15">
        <f t="shared" ca="1" si="50"/>
        <v>43.802881493506504</v>
      </c>
      <c r="W40" s="15">
        <f t="shared" ca="1" si="50"/>
        <v>38.96201298701299</v>
      </c>
      <c r="X40" s="15">
        <f t="shared" ca="1" si="50"/>
        <v>32.507521645021662</v>
      </c>
      <c r="Y40" s="15">
        <f t="shared" ca="1" si="50"/>
        <v>23.47123376623377</v>
      </c>
      <c r="Z40" s="15">
        <f t="shared" ca="1" si="50"/>
        <v>19.598538961038962</v>
      </c>
      <c r="AA40" s="15"/>
      <c r="AB40" s="15"/>
      <c r="AC40" s="15"/>
      <c r="AD40" s="15"/>
      <c r="AE40" s="15"/>
      <c r="AF40" s="15"/>
      <c r="AG40" s="15"/>
      <c r="AV40">
        <v>9</v>
      </c>
      <c r="AW40" s="177"/>
      <c r="AX40" s="52"/>
      <c r="AY40" s="67"/>
      <c r="AZ40" s="67"/>
      <c r="BA40" s="178"/>
      <c r="BB40" s="177"/>
      <c r="BC40" s="52"/>
      <c r="BE40" s="52"/>
      <c r="BF40" s="178"/>
      <c r="BG40" s="15"/>
      <c r="BH40" s="52"/>
      <c r="BI40" s="52"/>
      <c r="BJ40" s="52"/>
      <c r="BK40" s="178"/>
      <c r="BN40" s="201">
        <f t="shared" si="59"/>
        <v>0.42857142857142855</v>
      </c>
      <c r="BO40" s="26">
        <f t="shared" si="60"/>
        <v>0.37148571428571431</v>
      </c>
      <c r="BP40" s="26">
        <f t="shared" si="58"/>
        <v>0.33853571428571427</v>
      </c>
      <c r="BQ40" s="26">
        <f t="shared" si="58"/>
        <v>0.315</v>
      </c>
      <c r="BR40" s="26">
        <f t="shared" si="58"/>
        <v>0.28361904761904771</v>
      </c>
      <c r="BS40" s="26">
        <f t="shared" si="58"/>
        <v>0.23968571428571428</v>
      </c>
      <c r="BT40" s="26">
        <f t="shared" si="58"/>
        <v>0.22085714285714284</v>
      </c>
      <c r="BU40" s="26">
        <f t="shared" si="58"/>
        <v>0.17378571428571432</v>
      </c>
      <c r="BV40" s="26">
        <f t="shared" si="58"/>
        <v>0.12671428571428575</v>
      </c>
      <c r="BW40" s="166" t="s">
        <v>53</v>
      </c>
      <c r="BX40" s="166" t="s">
        <v>131</v>
      </c>
      <c r="BY40" s="166" t="s">
        <v>124</v>
      </c>
      <c r="CB40" s="73"/>
      <c r="CC40" s="26"/>
      <c r="CD40" s="26"/>
      <c r="CE40" s="26"/>
      <c r="CF40" s="26"/>
      <c r="CG40" s="26"/>
      <c r="CH40" s="26"/>
      <c r="CI40" s="26"/>
      <c r="CJ40" s="26"/>
    </row>
    <row r="41" spans="1:91">
      <c r="A41" s="454"/>
      <c r="B41" s="456">
        <v>0.66666666666666663</v>
      </c>
      <c r="C41" s="323">
        <f ca="1">U395*1000</f>
        <v>168.55596569628395</v>
      </c>
      <c r="D41" s="323">
        <f ca="1">V395*1000</f>
        <v>134.30515535147953</v>
      </c>
      <c r="E41" s="323">
        <f ca="1">W395*1000</f>
        <v>109.01022780137089</v>
      </c>
      <c r="F41" s="323">
        <f ca="1">X395*1000</f>
        <v>74.300568234341767</v>
      </c>
      <c r="G41" s="325"/>
      <c r="H41" s="325"/>
      <c r="I41" s="325"/>
      <c r="J41" s="87"/>
      <c r="K41" s="87"/>
      <c r="L41" s="87"/>
      <c r="M41" s="87"/>
      <c r="N41" s="87"/>
      <c r="P41" s="17">
        <f t="shared" ca="1" si="61"/>
        <v>168.55596569628395</v>
      </c>
      <c r="Q41" s="133"/>
      <c r="S41">
        <f t="shared" ca="1" si="62"/>
        <v>1</v>
      </c>
      <c r="T41" s="201">
        <f t="shared" si="53"/>
        <v>0.6</v>
      </c>
      <c r="U41" s="15">
        <f t="shared" ca="1" si="54"/>
        <v>45.414545454545475</v>
      </c>
      <c r="V41" s="15">
        <f t="shared" ca="1" si="50"/>
        <v>38.637329545454556</v>
      </c>
      <c r="W41" s="15">
        <f t="shared" ca="1" si="50"/>
        <v>33.796461038961048</v>
      </c>
      <c r="X41" s="15">
        <f t="shared" ca="1" si="50"/>
        <v>27.341969696969713</v>
      </c>
      <c r="Y41" s="15">
        <f t="shared" ca="1" si="50"/>
        <v>18.305681818181821</v>
      </c>
      <c r="Z41" s="15"/>
      <c r="AA41" s="15"/>
      <c r="AB41" s="15"/>
      <c r="AC41" s="15"/>
      <c r="AD41" s="15"/>
      <c r="AE41" s="15"/>
      <c r="AF41" s="15"/>
      <c r="AG41" s="15"/>
      <c r="AJ41" s="180" t="s">
        <v>139</v>
      </c>
      <c r="AK41" s="15">
        <v>0</v>
      </c>
      <c r="AL41" s="15">
        <v>10</v>
      </c>
      <c r="AM41" s="15">
        <v>20</v>
      </c>
      <c r="AN41" s="15">
        <v>30</v>
      </c>
      <c r="AO41" s="15">
        <v>40</v>
      </c>
      <c r="AP41" s="15">
        <v>50</v>
      </c>
      <c r="AQ41" s="15">
        <v>60</v>
      </c>
      <c r="AR41" s="15">
        <v>70</v>
      </c>
      <c r="AS41" s="15">
        <v>80</v>
      </c>
      <c r="AT41" s="15">
        <v>90</v>
      </c>
      <c r="AU41">
        <v>100</v>
      </c>
      <c r="AV41" s="21" t="e">
        <f>INDEX(AK42:AU52,$R$31,$R$33)</f>
        <v>#VALUE!</v>
      </c>
      <c r="AW41" s="177"/>
      <c r="AX41" s="52"/>
      <c r="AY41" s="67"/>
      <c r="AZ41" s="67"/>
      <c r="BA41" s="178"/>
      <c r="BB41" s="177"/>
      <c r="BC41" s="52"/>
      <c r="BF41" s="178"/>
      <c r="BG41" s="15"/>
      <c r="BH41" s="52"/>
      <c r="BI41" s="74"/>
      <c r="BJ41" s="52"/>
      <c r="BK41" s="178"/>
      <c r="BN41" s="201">
        <f t="shared" si="59"/>
        <v>0.5</v>
      </c>
      <c r="BO41" s="26">
        <f t="shared" si="60"/>
        <v>0.30870000000000009</v>
      </c>
      <c r="BP41" s="26">
        <f t="shared" si="58"/>
        <v>0.27575</v>
      </c>
      <c r="BQ41" s="26">
        <f t="shared" si="58"/>
        <v>0.25221428571428572</v>
      </c>
      <c r="BR41" s="26">
        <f t="shared" si="58"/>
        <v>0.22083333333333338</v>
      </c>
      <c r="BS41" s="26">
        <f t="shared" si="58"/>
        <v>0.1769</v>
      </c>
      <c r="BT41" s="26">
        <f t="shared" si="58"/>
        <v>0.15807142857142853</v>
      </c>
      <c r="BU41" s="26">
        <f t="shared" si="58"/>
        <v>0.111</v>
      </c>
      <c r="BV41" s="26"/>
      <c r="BW41" s="168">
        <v>0</v>
      </c>
      <c r="BX41" s="169">
        <v>5.1999999999999998E-2</v>
      </c>
      <c r="BY41" s="169">
        <v>1E-3</v>
      </c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</row>
    <row r="42" spans="1:91">
      <c r="A42" s="454"/>
      <c r="B42" s="456">
        <v>0.6</v>
      </c>
      <c r="C42" s="323">
        <f ca="1">U394*1000</f>
        <v>203.08065679531742</v>
      </c>
      <c r="D42" s="323">
        <f ca="1">V394*1000</f>
        <v>195.82792439643219</v>
      </c>
      <c r="E42" s="323">
        <f ca="1">W394*1000</f>
        <v>171.32438364830864</v>
      </c>
      <c r="F42" s="323">
        <f ca="1">X394*1000</f>
        <v>137.36878202225333</v>
      </c>
      <c r="G42" s="323">
        <f ca="1">Y394*1000</f>
        <v>87.617830961913597</v>
      </c>
      <c r="H42" s="325"/>
      <c r="I42" s="325"/>
      <c r="J42" s="87"/>
      <c r="K42" s="87"/>
      <c r="L42" s="87"/>
      <c r="M42" s="87"/>
      <c r="N42" s="87"/>
      <c r="P42" s="17">
        <f t="shared" ca="1" si="61"/>
        <v>203.08065679531742</v>
      </c>
      <c r="Q42" s="133"/>
      <c r="S42">
        <f t="shared" ca="1" si="62"/>
        <v>1</v>
      </c>
      <c r="T42" s="201">
        <f t="shared" si="53"/>
        <v>0.66666666666666663</v>
      </c>
      <c r="U42" s="15">
        <f t="shared" ca="1" si="54"/>
        <v>33.361590909090921</v>
      </c>
      <c r="V42" s="15">
        <f t="shared" ca="1" si="50"/>
        <v>26.584375000000009</v>
      </c>
      <c r="W42" s="15">
        <f t="shared" ca="1" si="50"/>
        <v>21.743506493506505</v>
      </c>
      <c r="X42" s="15">
        <f t="shared" ca="1" si="50"/>
        <v>15.289015151515169</v>
      </c>
      <c r="Y42" s="15"/>
      <c r="Z42" s="15"/>
      <c r="AA42" s="15"/>
      <c r="AB42" s="15"/>
      <c r="AC42" s="15"/>
      <c r="AD42" s="15"/>
      <c r="AE42" s="15"/>
      <c r="AF42" s="15"/>
      <c r="AG42" s="15"/>
      <c r="AJ42">
        <v>0</v>
      </c>
      <c r="AK42" s="15">
        <f ca="1">AK3+AK29+2*AK16</f>
        <v>159.78680000000003</v>
      </c>
      <c r="AL42" s="15">
        <f t="shared" ref="AL42:AU51" ca="1" si="63">AL3+AL29+2*AL16</f>
        <v>159.77775</v>
      </c>
      <c r="AM42" s="15">
        <f t="shared" ca="1" si="63"/>
        <v>159.77128571428571</v>
      </c>
      <c r="AN42" s="15">
        <f t="shared" ca="1" si="63"/>
        <v>159.76266666666669</v>
      </c>
      <c r="AO42" s="15">
        <f t="shared" ca="1" si="63"/>
        <v>159.75060000000002</v>
      </c>
      <c r="AP42" s="15">
        <f t="shared" ca="1" si="63"/>
        <v>159.74542857142859</v>
      </c>
      <c r="AQ42" s="15">
        <f t="shared" ca="1" si="63"/>
        <v>159.73250000000002</v>
      </c>
      <c r="AR42" s="15">
        <f t="shared" ca="1" si="63"/>
        <v>159.71957142857141</v>
      </c>
      <c r="AS42" s="15">
        <f t="shared" ca="1" si="63"/>
        <v>159.71440000000001</v>
      </c>
      <c r="AT42" s="15">
        <f t="shared" ca="1" si="63"/>
        <v>159.70233333333334</v>
      </c>
      <c r="AU42" s="15">
        <f t="shared" ca="1" si="63"/>
        <v>159.69371428571429</v>
      </c>
      <c r="AV42">
        <v>11</v>
      </c>
      <c r="AW42" s="177"/>
      <c r="AX42" s="52"/>
      <c r="AY42" s="67"/>
      <c r="AZ42" s="67"/>
      <c r="BA42" s="178"/>
      <c r="BB42" s="177"/>
      <c r="BC42" s="52"/>
      <c r="BE42" s="52"/>
      <c r="BF42" s="178"/>
      <c r="BG42" s="15"/>
      <c r="BH42" s="52"/>
      <c r="BI42" s="52"/>
      <c r="BJ42" s="52"/>
      <c r="BK42" s="178"/>
      <c r="BN42" s="201">
        <f t="shared" si="59"/>
        <v>0.5714285714285714</v>
      </c>
      <c r="BO42" s="26">
        <f t="shared" si="60"/>
        <v>0.24591428571428578</v>
      </c>
      <c r="BP42" s="26">
        <f t="shared" si="58"/>
        <v>0.21296428571428574</v>
      </c>
      <c r="BQ42" s="26">
        <f t="shared" si="58"/>
        <v>0.18942857142857145</v>
      </c>
      <c r="BR42" s="26">
        <f t="shared" si="58"/>
        <v>0.15804761904761913</v>
      </c>
      <c r="BS42" s="26">
        <f t="shared" si="58"/>
        <v>0.11411428571428572</v>
      </c>
      <c r="BT42" s="26">
        <f t="shared" si="58"/>
        <v>9.5285714285714279E-2</v>
      </c>
      <c r="BU42" s="26"/>
      <c r="BV42" s="26"/>
      <c r="BW42" s="166" t="s">
        <v>132</v>
      </c>
      <c r="BX42" s="169">
        <v>0.27300000000000002</v>
      </c>
      <c r="BY42" s="169">
        <v>0.221</v>
      </c>
      <c r="CB42" s="73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</row>
    <row r="43" spans="1:91">
      <c r="A43" s="454"/>
      <c r="B43" s="456">
        <v>0.5714285714285714</v>
      </c>
      <c r="C43" s="323">
        <f t="shared" ref="C43:H43" ca="1" si="64">U393*1000</f>
        <v>205.53471994561366</v>
      </c>
      <c r="D43" s="323">
        <f t="shared" ca="1" si="64"/>
        <v>221.81811013153879</v>
      </c>
      <c r="E43" s="323">
        <f t="shared" ca="1" si="64"/>
        <v>197.82579613606424</v>
      </c>
      <c r="F43" s="323">
        <f t="shared" ca="1" si="64"/>
        <v>164.36802496339095</v>
      </c>
      <c r="G43" s="323">
        <f t="shared" ca="1" si="64"/>
        <v>115.04677080011867</v>
      </c>
      <c r="H43" s="323">
        <f t="shared" ca="1" si="64"/>
        <v>93.093189157514288</v>
      </c>
      <c r="I43" s="325"/>
      <c r="J43" s="87"/>
      <c r="K43" s="87"/>
      <c r="L43" s="87"/>
      <c r="M43" s="87"/>
      <c r="N43" s="87"/>
      <c r="P43" s="17">
        <f t="shared" ca="1" si="61"/>
        <v>221.81811013153879</v>
      </c>
      <c r="Q43" s="133"/>
      <c r="S43">
        <f t="shared" ca="1" si="62"/>
        <v>2</v>
      </c>
      <c r="T43" s="201">
        <f t="shared" si="53"/>
        <v>0.7142857142857143</v>
      </c>
      <c r="U43" s="15">
        <f t="shared" ca="1" si="54"/>
        <v>24.75233766233767</v>
      </c>
      <c r="V43" s="15">
        <f t="shared" ca="1" si="50"/>
        <v>17.97512175324675</v>
      </c>
      <c r="W43" s="15">
        <f t="shared" ca="1" si="50"/>
        <v>13.134253246753245</v>
      </c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J43">
        <v>10</v>
      </c>
      <c r="AK43" s="15">
        <f t="shared" ref="AK43:AK52" ca="1" si="65">AK4+AK30+2*AK17</f>
        <v>159.78680000000003</v>
      </c>
      <c r="AL43" s="15">
        <f t="shared" ca="1" si="63"/>
        <v>159.77775</v>
      </c>
      <c r="AM43" s="15">
        <f t="shared" ca="1" si="63"/>
        <v>159.77128571428571</v>
      </c>
      <c r="AN43" s="15">
        <f t="shared" ca="1" si="63"/>
        <v>159.76266666666669</v>
      </c>
      <c r="AO43" s="15">
        <f t="shared" ca="1" si="63"/>
        <v>159.75060000000002</v>
      </c>
      <c r="AP43" s="15">
        <f t="shared" ca="1" si="63"/>
        <v>159.74542857142856</v>
      </c>
      <c r="AQ43" s="15">
        <f t="shared" ca="1" si="63"/>
        <v>159.73249999999999</v>
      </c>
      <c r="AR43" s="15">
        <f t="shared" ca="1" si="63"/>
        <v>159.71957142857144</v>
      </c>
      <c r="AS43" s="15">
        <f t="shared" ca="1" si="63"/>
        <v>159.71440000000001</v>
      </c>
      <c r="AT43" s="15">
        <f t="shared" ca="1" si="63"/>
        <v>159.70233333333334</v>
      </c>
      <c r="AU43" s="15"/>
      <c r="AV43">
        <v>12</v>
      </c>
      <c r="AW43" s="177"/>
      <c r="AX43" s="52"/>
      <c r="AZ43" s="52"/>
      <c r="BA43" s="178"/>
      <c r="BB43" s="68"/>
      <c r="BC43" s="74"/>
      <c r="BF43" s="178"/>
      <c r="BH43" s="74"/>
      <c r="BK43" s="178"/>
      <c r="BN43" s="201">
        <f t="shared" si="59"/>
        <v>0.6</v>
      </c>
      <c r="BO43" s="26">
        <f t="shared" si="60"/>
        <v>0.22080000000000008</v>
      </c>
      <c r="BP43" s="26">
        <f t="shared" si="58"/>
        <v>0.18785000000000004</v>
      </c>
      <c r="BQ43" s="26">
        <f t="shared" si="58"/>
        <v>0.16431428571428575</v>
      </c>
      <c r="BR43" s="26">
        <f t="shared" si="58"/>
        <v>0.1329333333333334</v>
      </c>
      <c r="BS43" s="26">
        <f t="shared" si="58"/>
        <v>8.900000000000001E-2</v>
      </c>
      <c r="BT43" s="26"/>
      <c r="BU43" s="26"/>
      <c r="BV43" s="26"/>
      <c r="BW43" s="168">
        <v>90</v>
      </c>
      <c r="BX43" s="169">
        <v>0.88500000000000001</v>
      </c>
      <c r="BY43" s="169">
        <v>0.88</v>
      </c>
      <c r="CB43" s="73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</row>
    <row r="44" spans="1:91">
      <c r="A44" s="454"/>
      <c r="B44" s="456">
        <v>0.5</v>
      </c>
      <c r="C44" s="323">
        <f ca="1">U392*1000</f>
        <v>209.35877352950376</v>
      </c>
      <c r="D44" s="323">
        <f t="shared" ref="D44:I44" ca="1" si="66">V392*1000</f>
        <v>252.84040615072445</v>
      </c>
      <c r="E44" s="323">
        <f t="shared" ca="1" si="66"/>
        <v>262.65348275246873</v>
      </c>
      <c r="F44" s="323">
        <f t="shared" ca="1" si="66"/>
        <v>231.20601707396887</v>
      </c>
      <c r="G44" s="323">
        <f t="shared" ca="1" si="66"/>
        <v>183.69415199226779</v>
      </c>
      <c r="H44" s="323">
        <f t="shared" ca="1" si="66"/>
        <v>162.24854809885642</v>
      </c>
      <c r="I44" s="323">
        <f t="shared" ca="1" si="66"/>
        <v>106.00435715226752</v>
      </c>
      <c r="J44" s="87"/>
      <c r="K44" s="87"/>
      <c r="L44" s="87"/>
      <c r="M44" s="87"/>
      <c r="N44" s="87"/>
      <c r="P44" s="17">
        <f t="shared" ca="1" si="61"/>
        <v>262.65348275246873</v>
      </c>
      <c r="Q44" s="411" t="s">
        <v>12</v>
      </c>
      <c r="S44">
        <f t="shared" ca="1" si="62"/>
        <v>3</v>
      </c>
      <c r="T44" s="201">
        <f t="shared" si="53"/>
        <v>0.75</v>
      </c>
      <c r="U44" s="15">
        <f t="shared" ca="1" si="54"/>
        <v>18.295397727272736</v>
      </c>
      <c r="V44" s="15">
        <f t="shared" ca="1" si="50"/>
        <v>11.518181818181819</v>
      </c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J44">
        <v>20</v>
      </c>
      <c r="AK44" s="15">
        <f t="shared" ca="1" si="65"/>
        <v>159.7868</v>
      </c>
      <c r="AL44" s="15">
        <f t="shared" ca="1" si="63"/>
        <v>159.77775</v>
      </c>
      <c r="AM44" s="15">
        <f t="shared" ca="1" si="63"/>
        <v>159.77128571428571</v>
      </c>
      <c r="AN44" s="15">
        <f t="shared" ca="1" si="63"/>
        <v>159.76266666666669</v>
      </c>
      <c r="AO44" s="15">
        <f t="shared" ca="1" si="63"/>
        <v>159.75060000000002</v>
      </c>
      <c r="AP44" s="15">
        <f t="shared" ca="1" si="63"/>
        <v>159.74542857142856</v>
      </c>
      <c r="AQ44" s="15">
        <f t="shared" ca="1" si="63"/>
        <v>159.73250000000002</v>
      </c>
      <c r="AR44" s="15">
        <f t="shared" ca="1" si="63"/>
        <v>159.71957142857144</v>
      </c>
      <c r="AS44" s="15">
        <f t="shared" ca="1" si="63"/>
        <v>159.71439999999998</v>
      </c>
      <c r="AT44" s="15"/>
      <c r="AU44" s="15"/>
      <c r="AV44">
        <v>13</v>
      </c>
      <c r="AW44" s="68"/>
      <c r="AX44" s="52"/>
      <c r="AZ44" s="52"/>
      <c r="BA44" s="178"/>
      <c r="BB44" s="177"/>
      <c r="BC44" s="52"/>
      <c r="BE44" s="52"/>
      <c r="BF44" s="178"/>
      <c r="BG44" s="15"/>
      <c r="BH44" s="52"/>
      <c r="BI44" s="67"/>
      <c r="BJ44" s="67"/>
      <c r="BK44" s="178"/>
      <c r="BN44" s="201">
        <f t="shared" si="59"/>
        <v>0.66666666666666663</v>
      </c>
      <c r="BO44" s="26">
        <f t="shared" si="60"/>
        <v>0.16220000000000007</v>
      </c>
      <c r="BP44" s="26">
        <f t="shared" si="58"/>
        <v>0.12925000000000003</v>
      </c>
      <c r="BQ44" s="26">
        <f t="shared" si="58"/>
        <v>0.10571428571428576</v>
      </c>
      <c r="BR44" s="26">
        <f t="shared" si="58"/>
        <v>7.4333333333333418E-2</v>
      </c>
      <c r="BS44" s="26"/>
      <c r="BT44" s="26"/>
      <c r="BU44" s="26"/>
      <c r="BV44" s="26"/>
      <c r="BW44" s="26"/>
      <c r="BX44" s="26"/>
      <c r="BY44" s="26"/>
      <c r="CB44" s="73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</row>
    <row r="45" spans="1:91">
      <c r="A45" s="454"/>
      <c r="B45" s="456">
        <v>0.42857142857142855</v>
      </c>
      <c r="C45" s="323">
        <f ca="1">U391*1000</f>
        <v>211.36939509360573</v>
      </c>
      <c r="D45" s="323">
        <f t="shared" ref="D45:J45" ca="1" si="67">V391*1000</f>
        <v>257.89810877785447</v>
      </c>
      <c r="E45" s="323">
        <f t="shared" ca="1" si="67"/>
        <v>288.27437946463033</v>
      </c>
      <c r="F45" s="323">
        <f t="shared" ca="1" si="67"/>
        <v>295.31753367094893</v>
      </c>
      <c r="G45" s="323">
        <f t="shared" ca="1" si="67"/>
        <v>251.48487127056563</v>
      </c>
      <c r="H45" s="323">
        <f t="shared" ca="1" si="67"/>
        <v>231.10916535734322</v>
      </c>
      <c r="I45" s="323">
        <f t="shared" ca="1" si="67"/>
        <v>176.61826461419457</v>
      </c>
      <c r="J45" s="407">
        <f t="shared" ca="1" si="67"/>
        <v>117.45176516828536</v>
      </c>
      <c r="K45" s="87"/>
      <c r="L45" s="87"/>
      <c r="M45" s="87"/>
      <c r="N45" s="87"/>
      <c r="P45" s="17">
        <f t="shared" ca="1" si="61"/>
        <v>295.31753367094893</v>
      </c>
      <c r="Q45" s="133"/>
      <c r="S45">
        <f t="shared" ca="1" si="62"/>
        <v>4</v>
      </c>
      <c r="T45" s="201">
        <f t="shared" si="53"/>
        <v>0.8</v>
      </c>
      <c r="U45" s="15">
        <f t="shared" ca="1" si="54"/>
        <v>9.2556818181818201</v>
      </c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J45">
        <v>30</v>
      </c>
      <c r="AK45" s="15">
        <f t="shared" ca="1" si="65"/>
        <v>159.78680000000003</v>
      </c>
      <c r="AL45" s="15">
        <f t="shared" ca="1" si="63"/>
        <v>159.77775</v>
      </c>
      <c r="AM45" s="15">
        <f t="shared" ca="1" si="63"/>
        <v>159.77128571428571</v>
      </c>
      <c r="AN45" s="15">
        <f t="shared" ca="1" si="63"/>
        <v>159.76266666666669</v>
      </c>
      <c r="AO45" s="15">
        <f t="shared" ca="1" si="63"/>
        <v>159.75059999999999</v>
      </c>
      <c r="AP45" s="15">
        <f t="shared" ca="1" si="63"/>
        <v>159.74542857142856</v>
      </c>
      <c r="AQ45" s="15">
        <f t="shared" ca="1" si="63"/>
        <v>159.73249999999999</v>
      </c>
      <c r="AR45" s="15">
        <f t="shared" ca="1" si="63"/>
        <v>159.71957142857144</v>
      </c>
      <c r="AS45" s="15"/>
      <c r="AT45" s="15"/>
      <c r="AU45" s="15"/>
      <c r="AV45">
        <v>14</v>
      </c>
      <c r="AW45" s="68"/>
      <c r="AX45" s="74"/>
      <c r="BA45" s="178"/>
      <c r="BB45" s="177"/>
      <c r="BC45" s="52"/>
      <c r="BD45" s="52"/>
      <c r="BE45" s="52"/>
      <c r="BF45" s="178"/>
      <c r="BG45" s="15"/>
      <c r="BH45" s="52"/>
      <c r="BJ45" s="52"/>
      <c r="BK45" s="178"/>
      <c r="BN45" s="201">
        <f t="shared" si="59"/>
        <v>0.7142857142857143</v>
      </c>
      <c r="BO45" s="26">
        <f t="shared" si="60"/>
        <v>0.12034285714285717</v>
      </c>
      <c r="BP45" s="26">
        <f t="shared" si="58"/>
        <v>8.7392857142857133E-2</v>
      </c>
      <c r="BQ45" s="26">
        <f t="shared" si="58"/>
        <v>6.3857142857142848E-2</v>
      </c>
      <c r="BR45" s="26"/>
      <c r="BS45" s="26"/>
      <c r="BT45" s="26"/>
      <c r="BU45" s="26"/>
      <c r="BV45" s="26"/>
      <c r="BW45" s="26"/>
      <c r="BX45" s="26"/>
      <c r="BY45" s="26"/>
      <c r="CB45" s="73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</row>
    <row r="46" spans="1:91">
      <c r="A46" s="454"/>
      <c r="B46" s="456">
        <v>0.4</v>
      </c>
      <c r="C46" s="93">
        <f ca="1">U390*1000</f>
        <v>211.87547596529208</v>
      </c>
      <c r="D46" s="93">
        <f t="shared" ref="D46:K46" ca="1" si="68">V390*1000</f>
        <v>259.1876411415393</v>
      </c>
      <c r="E46" s="93">
        <f t="shared" ca="1" si="68"/>
        <v>290.58243509743761</v>
      </c>
      <c r="F46" s="93">
        <f t="shared" ca="1" si="68"/>
        <v>319.36512772368411</v>
      </c>
      <c r="G46" s="93">
        <f t="shared" ca="1" si="68"/>
        <v>277.82633397628098</v>
      </c>
      <c r="H46" s="93">
        <f t="shared" ca="1" si="68"/>
        <v>258.17836585494928</v>
      </c>
      <c r="I46" s="93">
        <f t="shared" ca="1" si="68"/>
        <v>204.85416811877002</v>
      </c>
      <c r="J46" s="93">
        <f t="shared" ca="1" si="68"/>
        <v>146.11040599439707</v>
      </c>
      <c r="K46" s="93">
        <f t="shared" ca="1" si="68"/>
        <v>121.48463796047508</v>
      </c>
      <c r="L46" s="87"/>
      <c r="M46" s="87"/>
      <c r="N46" s="87"/>
      <c r="O46" s="9"/>
      <c r="P46" s="17">
        <f t="shared" ca="1" si="61"/>
        <v>319.36512772368411</v>
      </c>
      <c r="Q46" s="133"/>
      <c r="S46">
        <f ca="1">MATCH(P46,C46:K46,0)</f>
        <v>4</v>
      </c>
      <c r="T46" s="9"/>
      <c r="AJ46">
        <v>40</v>
      </c>
      <c r="AK46" s="15">
        <f t="shared" ca="1" si="65"/>
        <v>159.7868</v>
      </c>
      <c r="AL46" s="15">
        <f t="shared" ca="1" si="63"/>
        <v>159.77775</v>
      </c>
      <c r="AM46" s="15">
        <f t="shared" ca="1" si="63"/>
        <v>159.77128571428571</v>
      </c>
      <c r="AN46" s="15">
        <f t="shared" ca="1" si="63"/>
        <v>159.76266666666669</v>
      </c>
      <c r="AO46" s="15">
        <f t="shared" ca="1" si="63"/>
        <v>159.75059999999999</v>
      </c>
      <c r="AP46" s="15">
        <f t="shared" ca="1" si="63"/>
        <v>159.74542857142856</v>
      </c>
      <c r="AQ46" s="15">
        <f t="shared" ca="1" si="63"/>
        <v>159.73249999999999</v>
      </c>
      <c r="AR46" s="15"/>
      <c r="AS46" s="15"/>
      <c r="AT46" s="15"/>
      <c r="AU46" s="15"/>
      <c r="AV46">
        <v>15</v>
      </c>
      <c r="AW46" s="177"/>
      <c r="AX46" s="52"/>
      <c r="AZ46" s="52"/>
      <c r="BA46" s="178"/>
      <c r="BB46" s="177"/>
      <c r="BC46" s="52"/>
      <c r="BD46" s="67"/>
      <c r="BE46" s="67"/>
      <c r="BF46" s="178"/>
      <c r="BG46" s="15"/>
      <c r="BH46" s="52"/>
      <c r="BI46" s="67"/>
      <c r="BJ46" s="67"/>
      <c r="BK46" s="178"/>
      <c r="BN46" s="201">
        <f t="shared" si="59"/>
        <v>0.75</v>
      </c>
      <c r="BO46" s="26">
        <f t="shared" si="60"/>
        <v>8.8950000000000043E-2</v>
      </c>
      <c r="BP46" s="26">
        <f t="shared" si="58"/>
        <v>5.6000000000000001E-2</v>
      </c>
      <c r="BQ46" s="26"/>
      <c r="BR46" s="26"/>
      <c r="BS46" s="26"/>
      <c r="BT46" s="26"/>
      <c r="BU46" s="26"/>
      <c r="BV46" s="26"/>
      <c r="CB46" s="73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</row>
    <row r="47" spans="1:91">
      <c r="A47" s="452"/>
      <c r="B47" s="456">
        <v>0.33333333333333331</v>
      </c>
      <c r="C47" s="93">
        <f ca="1">U389*1000</f>
        <v>212.58645059337721</v>
      </c>
      <c r="D47" s="93">
        <f t="shared" ref="D47:L47" ca="1" si="69">V389*1000</f>
        <v>261.12228804670451</v>
      </c>
      <c r="E47" s="93">
        <f t="shared" ca="1" si="69"/>
        <v>294.13605643638715</v>
      </c>
      <c r="F47" s="93">
        <f t="shared" ca="1" si="69"/>
        <v>335.10285365390848</v>
      </c>
      <c r="G47" s="93">
        <f t="shared" ca="1" si="69"/>
        <v>335.24269848365924</v>
      </c>
      <c r="H47" s="93">
        <f t="shared" ca="1" si="69"/>
        <v>318.33860864747476</v>
      </c>
      <c r="I47" s="93">
        <f t="shared" ca="1" si="69"/>
        <v>269.93740892874172</v>
      </c>
      <c r="J47" s="93">
        <f t="shared" ca="1" si="69"/>
        <v>213.9403213939683</v>
      </c>
      <c r="K47" s="93">
        <f t="shared" ca="1" si="69"/>
        <v>189.61545039413059</v>
      </c>
      <c r="L47" s="93">
        <f t="shared" ca="1" si="69"/>
        <v>129.23847754273183</v>
      </c>
      <c r="N47" s="87"/>
      <c r="P47" s="17">
        <f t="shared" ca="1" si="61"/>
        <v>335.24269848365924</v>
      </c>
      <c r="Q47" s="133"/>
      <c r="S47">
        <f ca="1">MATCH(P47,C47:L47,0)</f>
        <v>5</v>
      </c>
      <c r="T47" s="20" t="s">
        <v>140</v>
      </c>
      <c r="U47" s="201">
        <f>U17</f>
        <v>0.2</v>
      </c>
      <c r="V47" s="201">
        <f t="shared" ref="V47:AG47" si="70">V17</f>
        <v>0.25</v>
      </c>
      <c r="W47" s="201">
        <f t="shared" si="70"/>
        <v>0.2857142857142857</v>
      </c>
      <c r="X47" s="201">
        <f t="shared" si="70"/>
        <v>0.33333333333333331</v>
      </c>
      <c r="Y47" s="201">
        <f t="shared" si="70"/>
        <v>0.4</v>
      </c>
      <c r="Z47" s="201">
        <f t="shared" si="70"/>
        <v>0.42857142857142855</v>
      </c>
      <c r="AA47" s="201">
        <f t="shared" si="70"/>
        <v>0.5</v>
      </c>
      <c r="AB47" s="201">
        <f t="shared" si="70"/>
        <v>0.5714285714285714</v>
      </c>
      <c r="AC47" s="201">
        <f t="shared" si="70"/>
        <v>0.6</v>
      </c>
      <c r="AD47" s="201">
        <f t="shared" si="70"/>
        <v>0.66666666666666663</v>
      </c>
      <c r="AE47" s="201">
        <f t="shared" si="70"/>
        <v>0.7142857142857143</v>
      </c>
      <c r="AF47" s="201">
        <f t="shared" si="70"/>
        <v>0.75</v>
      </c>
      <c r="AG47" s="201">
        <f t="shared" si="70"/>
        <v>0.8</v>
      </c>
      <c r="AJ47">
        <v>50</v>
      </c>
      <c r="AK47" s="15">
        <f t="shared" ca="1" si="65"/>
        <v>159.78680000000003</v>
      </c>
      <c r="AL47" s="15">
        <f t="shared" ca="1" si="63"/>
        <v>159.77775</v>
      </c>
      <c r="AM47" s="15">
        <f t="shared" ca="1" si="63"/>
        <v>159.77128571428571</v>
      </c>
      <c r="AN47" s="15">
        <f t="shared" ca="1" si="63"/>
        <v>159.76266666666669</v>
      </c>
      <c r="AO47" s="15">
        <f t="shared" ca="1" si="63"/>
        <v>159.75059999999999</v>
      </c>
      <c r="AP47" s="15">
        <f t="shared" ca="1" si="63"/>
        <v>159.74542857142856</v>
      </c>
      <c r="AQ47" s="15"/>
      <c r="AR47" s="15"/>
      <c r="AS47" s="15"/>
      <c r="AT47" s="15"/>
      <c r="AU47" s="15"/>
      <c r="AV47">
        <v>16</v>
      </c>
      <c r="AW47" s="177"/>
      <c r="AX47" s="52"/>
      <c r="AY47" s="67"/>
      <c r="AZ47" s="67"/>
      <c r="BA47" s="178"/>
      <c r="BB47" s="177"/>
      <c r="BC47" s="52"/>
      <c r="BD47" s="67"/>
      <c r="BE47" s="67"/>
      <c r="BF47" s="178"/>
      <c r="BG47" s="15"/>
      <c r="BH47" s="52"/>
      <c r="BK47" s="178"/>
      <c r="BN47" s="201">
        <f t="shared" si="59"/>
        <v>0.8</v>
      </c>
      <c r="BO47" s="26">
        <f t="shared" si="60"/>
        <v>4.5000000000000005E-2</v>
      </c>
      <c r="CB47" s="73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</row>
    <row r="48" spans="1:91">
      <c r="A48" s="454"/>
      <c r="B48" s="456">
        <v>0.2857142857142857</v>
      </c>
      <c r="C48" s="93">
        <f ca="1">U388*1000</f>
        <v>212.73454430855062</v>
      </c>
      <c r="D48" s="93">
        <f t="shared" ref="D48:M48" ca="1" si="71">V388*1000</f>
        <v>261.75402585764198</v>
      </c>
      <c r="E48" s="93">
        <f t="shared" ca="1" si="71"/>
        <v>295.46316731947724</v>
      </c>
      <c r="F48" s="93">
        <f t="shared" ca="1" si="71"/>
        <v>338.09325617228632</v>
      </c>
      <c r="G48" s="93">
        <f t="shared" ca="1" si="71"/>
        <v>369.77810731825321</v>
      </c>
      <c r="H48" s="93">
        <f t="shared" ca="1" si="71"/>
        <v>356.09229051070287</v>
      </c>
      <c r="I48" s="93">
        <f t="shared" ca="1" si="71"/>
        <v>314.06966048833806</v>
      </c>
      <c r="J48" s="93">
        <f t="shared" ca="1" si="71"/>
        <v>261.84339873156443</v>
      </c>
      <c r="K48" s="93">
        <f t="shared" ca="1" si="71"/>
        <v>238.50021380486305</v>
      </c>
      <c r="L48" s="93">
        <f t="shared" ca="1" si="71"/>
        <v>178.60439359146491</v>
      </c>
      <c r="M48" s="93">
        <f t="shared" ca="1" si="71"/>
        <v>132.87185918214055</v>
      </c>
      <c r="N48" s="87"/>
      <c r="O48" s="6"/>
      <c r="P48" s="17">
        <f t="shared" ca="1" si="61"/>
        <v>369.77810731825321</v>
      </c>
      <c r="Q48" s="133"/>
      <c r="S48">
        <f ca="1">MATCH(P48,C48:M48,0)</f>
        <v>5</v>
      </c>
      <c r="T48" s="201">
        <f>T18</f>
        <v>0.2</v>
      </c>
      <c r="U48" s="15">
        <f ca="1">U3+U33+2*U18</f>
        <v>181.57590909090914</v>
      </c>
      <c r="V48" s="15">
        <f t="shared" ref="V48:AE48" ca="1" si="72">V3+V33+2*V18</f>
        <v>181.56562500000001</v>
      </c>
      <c r="W48" s="15">
        <f t="shared" ca="1" si="72"/>
        <v>181.55827922077921</v>
      </c>
      <c r="X48" s="15">
        <f t="shared" ca="1" si="72"/>
        <v>181.54848484848486</v>
      </c>
      <c r="Y48" s="15">
        <f t="shared" ca="1" si="72"/>
        <v>181.53477272727275</v>
      </c>
      <c r="Z48" s="15">
        <f t="shared" ca="1" si="72"/>
        <v>181.5288961038961</v>
      </c>
      <c r="AA48" s="15">
        <f t="shared" ca="1" si="72"/>
        <v>181.51420454545459</v>
      </c>
      <c r="AB48" s="15">
        <f t="shared" ca="1" si="72"/>
        <v>181.49951298701299</v>
      </c>
      <c r="AC48" s="15">
        <f t="shared" ca="1" si="72"/>
        <v>181.49363636363637</v>
      </c>
      <c r="AD48" s="15">
        <f t="shared" ca="1" si="72"/>
        <v>181.47992424242426</v>
      </c>
      <c r="AE48" s="15">
        <f t="shared" ca="1" si="72"/>
        <v>181.47012987012988</v>
      </c>
      <c r="AF48" s="15">
        <f ca="1">AF3+AF33+2*AF18</f>
        <v>181.46278409090911</v>
      </c>
      <c r="AG48" s="15">
        <f ca="1">AG3+AG33+2*AG18</f>
        <v>181.45250000000001</v>
      </c>
      <c r="AJ48">
        <v>60</v>
      </c>
      <c r="AK48" s="15">
        <f t="shared" ca="1" si="65"/>
        <v>159.78680000000003</v>
      </c>
      <c r="AL48" s="15">
        <f t="shared" ca="1" si="63"/>
        <v>159.77775</v>
      </c>
      <c r="AM48" s="15">
        <f t="shared" ca="1" si="63"/>
        <v>159.77128571428571</v>
      </c>
      <c r="AN48" s="15">
        <f t="shared" ca="1" si="63"/>
        <v>159.76266666666669</v>
      </c>
      <c r="AO48" s="15">
        <f t="shared" ca="1" si="63"/>
        <v>159.75059999999999</v>
      </c>
      <c r="AP48" s="15"/>
      <c r="AQ48" s="15"/>
      <c r="AR48" s="15"/>
      <c r="AS48" s="15"/>
      <c r="AT48" s="15"/>
      <c r="AU48" s="15"/>
      <c r="CB48" s="73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</row>
    <row r="49" spans="1:91">
      <c r="A49" s="454"/>
      <c r="B49" s="456">
        <v>0.25</v>
      </c>
      <c r="C49" s="93">
        <f ca="1">U387*1000</f>
        <v>212.62989110691893</v>
      </c>
      <c r="D49" s="93">
        <f t="shared" ref="D49:L49" ca="1" si="73">V387*1000</f>
        <v>261.82866000740307</v>
      </c>
      <c r="E49" s="93">
        <f t="shared" ca="1" si="73"/>
        <v>295.86382550054168</v>
      </c>
      <c r="F49" s="93">
        <f t="shared" ca="1" si="73"/>
        <v>339.35106363359932</v>
      </c>
      <c r="G49" s="93">
        <f t="shared" ca="1" si="73"/>
        <v>389.50368210997095</v>
      </c>
      <c r="H49" s="93">
        <f t="shared" ca="1" si="73"/>
        <v>379.1231184344976</v>
      </c>
      <c r="I49" s="93">
        <f t="shared" ca="1" si="73"/>
        <v>344.13671661777471</v>
      </c>
      <c r="J49" s="93">
        <f t="shared" ca="1" si="73"/>
        <v>296.69458102502398</v>
      </c>
      <c r="K49" s="93">
        <f t="shared" ca="1" si="73"/>
        <v>274.56389579611795</v>
      </c>
      <c r="L49" s="93">
        <f t="shared" ca="1" si="73"/>
        <v>216.93759939530821</v>
      </c>
      <c r="M49" s="93">
        <f ca="1">AE387*1000</f>
        <v>170.11464046178853</v>
      </c>
      <c r="N49" s="93">
        <f ca="1">AF387*1000</f>
        <v>134.15478046440614</v>
      </c>
      <c r="O49" s="208"/>
      <c r="P49" s="17">
        <f t="shared" ca="1" si="61"/>
        <v>389.50368210997095</v>
      </c>
      <c r="Q49" s="412" t="s">
        <v>13</v>
      </c>
      <c r="S49">
        <f ca="1">MATCH(P49,C49:N49,0)</f>
        <v>5</v>
      </c>
      <c r="T49" s="201">
        <f t="shared" ref="T49:T60" si="74">T19</f>
        <v>0.25</v>
      </c>
      <c r="U49" s="15">
        <f t="shared" ref="U49:U60" ca="1" si="75">U4+U34+2*U19</f>
        <v>181.57590909090914</v>
      </c>
      <c r="V49" s="15">
        <f t="shared" ref="V49:AE54" ca="1" si="76">V4+V34+2*V19</f>
        <v>181.56562500000001</v>
      </c>
      <c r="W49" s="15">
        <f t="shared" ca="1" si="76"/>
        <v>181.55827922077921</v>
      </c>
      <c r="X49" s="15">
        <f t="shared" ca="1" si="76"/>
        <v>181.54848484848486</v>
      </c>
      <c r="Y49" s="15">
        <f t="shared" ca="1" si="76"/>
        <v>181.53477272727275</v>
      </c>
      <c r="Z49" s="15">
        <f t="shared" ca="1" si="76"/>
        <v>181.5288961038961</v>
      </c>
      <c r="AA49" s="15">
        <f t="shared" ca="1" si="76"/>
        <v>181.51420454545456</v>
      </c>
      <c r="AB49" s="15">
        <f t="shared" ca="1" si="76"/>
        <v>181.49951298701299</v>
      </c>
      <c r="AC49" s="15">
        <f t="shared" ca="1" si="76"/>
        <v>181.4936363636364</v>
      </c>
      <c r="AD49" s="15">
        <f t="shared" ca="1" si="76"/>
        <v>181.47992424242423</v>
      </c>
      <c r="AE49" s="15">
        <f t="shared" ca="1" si="76"/>
        <v>181.47012987012988</v>
      </c>
      <c r="AF49" s="15">
        <f ca="1">AF4+AF34+2*AF19</f>
        <v>181.46278409090911</v>
      </c>
      <c r="AG49" s="15"/>
      <c r="AJ49">
        <v>70</v>
      </c>
      <c r="AK49" s="15">
        <f t="shared" ca="1" si="65"/>
        <v>159.78680000000003</v>
      </c>
      <c r="AL49" s="15">
        <f t="shared" ca="1" si="63"/>
        <v>159.77775000000003</v>
      </c>
      <c r="AM49" s="15">
        <f t="shared" ca="1" si="63"/>
        <v>159.77128571428574</v>
      </c>
      <c r="AN49" s="15">
        <f t="shared" ca="1" si="63"/>
        <v>159.76266666666669</v>
      </c>
      <c r="AO49" s="15"/>
      <c r="AP49" s="15"/>
      <c r="AQ49" s="15"/>
      <c r="AR49" s="15"/>
      <c r="AS49" s="15"/>
      <c r="AT49" s="15"/>
      <c r="AU49" s="15"/>
      <c r="CB49" s="73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</row>
    <row r="50" spans="1:91">
      <c r="A50" s="452"/>
      <c r="B50" s="456">
        <v>0.2</v>
      </c>
      <c r="C50" s="93">
        <f ca="1">U386*1000</f>
        <v>212.05609541401023</v>
      </c>
      <c r="D50" s="93">
        <f t="shared" ref="D50:O50" ca="1" si="77">V386*1000</f>
        <v>261.22198171651246</v>
      </c>
      <c r="E50" s="93">
        <f t="shared" ca="1" si="77"/>
        <v>295.44693903284787</v>
      </c>
      <c r="F50" s="93">
        <f t="shared" ca="1" si="77"/>
        <v>339.65615716950253</v>
      </c>
      <c r="G50" s="93">
        <f t="shared" ca="1" si="77"/>
        <v>397.82325360871391</v>
      </c>
      <c r="H50" s="93">
        <f t="shared" ca="1" si="77"/>
        <v>398.93530118656406</v>
      </c>
      <c r="I50" s="93">
        <f t="shared" ca="1" si="77"/>
        <v>377.79697856212317</v>
      </c>
      <c r="J50" s="93">
        <f t="shared" ca="1" si="77"/>
        <v>341.20963125910583</v>
      </c>
      <c r="K50" s="93">
        <f t="shared" ca="1" si="77"/>
        <v>322.26726876262171</v>
      </c>
      <c r="L50" s="93">
        <f t="shared" ca="1" si="77"/>
        <v>269.38278541684258</v>
      </c>
      <c r="M50" s="93">
        <f t="shared" ca="1" si="77"/>
        <v>224.72726609673154</v>
      </c>
      <c r="N50" s="93">
        <f t="shared" ca="1" si="77"/>
        <v>187.00501182903969</v>
      </c>
      <c r="O50" s="93">
        <f t="shared" ca="1" si="77"/>
        <v>133.08651275214814</v>
      </c>
      <c r="P50" s="17">
        <f t="shared" ca="1" si="61"/>
        <v>398.93530118656406</v>
      </c>
      <c r="Q50" s="133"/>
      <c r="S50">
        <f ca="1">MATCH(P50,C50:O50,0)</f>
        <v>6</v>
      </c>
      <c r="T50" s="201">
        <f t="shared" si="74"/>
        <v>0.2857142857142857</v>
      </c>
      <c r="U50" s="15">
        <f t="shared" ca="1" si="75"/>
        <v>181.57590909090911</v>
      </c>
      <c r="V50" s="15">
        <f t="shared" ca="1" si="76"/>
        <v>181.56562500000001</v>
      </c>
      <c r="W50" s="15">
        <f t="shared" ca="1" si="76"/>
        <v>181.55827922077921</v>
      </c>
      <c r="X50" s="15">
        <f t="shared" ca="1" si="76"/>
        <v>181.54848484848486</v>
      </c>
      <c r="Y50" s="15">
        <f t="shared" ca="1" si="76"/>
        <v>181.5347727272727</v>
      </c>
      <c r="Z50" s="15">
        <f t="shared" ca="1" si="76"/>
        <v>181.5288961038961</v>
      </c>
      <c r="AA50" s="15">
        <f t="shared" ca="1" si="76"/>
        <v>181.51420454545456</v>
      </c>
      <c r="AB50" s="15">
        <f t="shared" ca="1" si="76"/>
        <v>181.49951298701299</v>
      </c>
      <c r="AC50" s="15">
        <f t="shared" ca="1" si="76"/>
        <v>181.49363636363637</v>
      </c>
      <c r="AD50" s="15">
        <f t="shared" ca="1" si="76"/>
        <v>181.47992424242423</v>
      </c>
      <c r="AE50" s="15">
        <f t="shared" ca="1" si="76"/>
        <v>181.47012987012988</v>
      </c>
      <c r="AF50" s="15"/>
      <c r="AG50" s="15"/>
      <c r="AJ50">
        <v>80</v>
      </c>
      <c r="AK50" s="15">
        <f t="shared" ca="1" si="65"/>
        <v>159.78680000000003</v>
      </c>
      <c r="AL50" s="15">
        <f t="shared" ca="1" si="63"/>
        <v>159.77775</v>
      </c>
      <c r="AM50" s="15">
        <f t="shared" ca="1" si="63"/>
        <v>159.77128571428574</v>
      </c>
      <c r="AN50" s="15"/>
      <c r="AO50" s="15"/>
      <c r="AP50" s="15"/>
      <c r="AQ50" s="15"/>
      <c r="AR50" s="15"/>
      <c r="AS50" s="15"/>
      <c r="AT50" s="15"/>
      <c r="AU50" s="15"/>
      <c r="BN50" t="s">
        <v>18</v>
      </c>
      <c r="BO50" s="201">
        <f>BO34</f>
        <v>0.2</v>
      </c>
      <c r="BP50" s="201">
        <f t="shared" ref="BP50:CA50" si="78">BP34</f>
        <v>0.25</v>
      </c>
      <c r="BQ50" s="201">
        <f t="shared" si="78"/>
        <v>0.2857142857142857</v>
      </c>
      <c r="BR50" s="201">
        <f t="shared" si="78"/>
        <v>0.33333333333333331</v>
      </c>
      <c r="BS50" s="201">
        <f t="shared" si="78"/>
        <v>0.4</v>
      </c>
      <c r="BT50" s="201">
        <f t="shared" si="78"/>
        <v>0.42857142857142855</v>
      </c>
      <c r="BU50" s="201">
        <f t="shared" si="78"/>
        <v>0.5</v>
      </c>
      <c r="BV50" s="201">
        <f t="shared" si="78"/>
        <v>0.5714285714285714</v>
      </c>
      <c r="BW50" s="201">
        <f t="shared" si="78"/>
        <v>0.6</v>
      </c>
      <c r="BX50" s="201">
        <f t="shared" si="78"/>
        <v>0.66666666666666663</v>
      </c>
      <c r="BY50" s="201">
        <f t="shared" si="78"/>
        <v>0.7142857142857143</v>
      </c>
      <c r="BZ50" s="201">
        <f t="shared" si="78"/>
        <v>0.75</v>
      </c>
      <c r="CA50" s="201">
        <f t="shared" si="78"/>
        <v>0.8</v>
      </c>
      <c r="CB50" s="73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</row>
    <row r="51" spans="1:91">
      <c r="A51" s="453" t="s">
        <v>368</v>
      </c>
      <c r="B51" s="133"/>
      <c r="C51" s="455">
        <v>0.2</v>
      </c>
      <c r="D51" s="455">
        <v>0.25</v>
      </c>
      <c r="E51" s="455">
        <v>0.2857142857142857</v>
      </c>
      <c r="F51" s="455">
        <v>0.33333333333333331</v>
      </c>
      <c r="G51" s="455">
        <v>0.4</v>
      </c>
      <c r="H51" s="455">
        <v>0.42857142857142855</v>
      </c>
      <c r="I51" s="455">
        <v>0.5</v>
      </c>
      <c r="J51" s="455">
        <v>0.5714285714285714</v>
      </c>
      <c r="K51" s="455">
        <v>0.6</v>
      </c>
      <c r="L51" s="455">
        <v>0.66666666666666663</v>
      </c>
      <c r="M51" s="455">
        <v>0.7142857142857143</v>
      </c>
      <c r="N51" s="455">
        <v>0.75</v>
      </c>
      <c r="O51" s="455">
        <v>0.8</v>
      </c>
      <c r="P51" s="221">
        <f ca="1">MAX(P39:P50)</f>
        <v>398.93530118656406</v>
      </c>
      <c r="Q51" s="137" t="s">
        <v>357</v>
      </c>
      <c r="T51" s="201">
        <f t="shared" si="74"/>
        <v>0.33333333333333331</v>
      </c>
      <c r="U51" s="15">
        <f t="shared" ca="1" si="75"/>
        <v>181.57590909090914</v>
      </c>
      <c r="V51" s="15">
        <f t="shared" ca="1" si="76"/>
        <v>181.56562500000004</v>
      </c>
      <c r="W51" s="15">
        <f t="shared" ca="1" si="76"/>
        <v>181.55827922077921</v>
      </c>
      <c r="X51" s="15">
        <f t="shared" ca="1" si="76"/>
        <v>181.54848484848486</v>
      </c>
      <c r="Y51" s="15">
        <f t="shared" ca="1" si="76"/>
        <v>181.53477272727275</v>
      </c>
      <c r="Z51" s="15">
        <f t="shared" ca="1" si="76"/>
        <v>181.5288961038961</v>
      </c>
      <c r="AA51" s="15">
        <f t="shared" ca="1" si="76"/>
        <v>181.51420454545456</v>
      </c>
      <c r="AB51" s="15">
        <f t="shared" ca="1" si="76"/>
        <v>181.49951298701299</v>
      </c>
      <c r="AC51" s="15">
        <f t="shared" ca="1" si="76"/>
        <v>181.49363636363637</v>
      </c>
      <c r="AD51" s="15">
        <f t="shared" ca="1" si="76"/>
        <v>181.47992424242426</v>
      </c>
      <c r="AF51" s="15"/>
      <c r="AG51" s="15"/>
      <c r="AJ51">
        <v>90</v>
      </c>
      <c r="AK51" s="15">
        <f t="shared" ca="1" si="65"/>
        <v>159.7868</v>
      </c>
      <c r="AL51" s="15">
        <f t="shared" ca="1" si="63"/>
        <v>159.77775</v>
      </c>
      <c r="AM51" s="15"/>
      <c r="AN51" s="15"/>
      <c r="AO51" s="15"/>
      <c r="AP51" s="15"/>
      <c r="AQ51" s="15"/>
      <c r="AR51" s="15"/>
      <c r="AS51" s="15"/>
      <c r="AT51" s="15"/>
      <c r="AU51" s="15"/>
      <c r="BC51" s="9"/>
      <c r="BD51" s="9"/>
      <c r="BE51" s="9"/>
      <c r="BF51" s="9"/>
      <c r="BG51" s="9"/>
      <c r="BN51" s="201">
        <f>BN35</f>
        <v>0.2</v>
      </c>
      <c r="BO51" s="17">
        <f>BO3+BO35+2*BO19</f>
        <v>0.88280000000000014</v>
      </c>
      <c r="BP51" s="17">
        <f t="shared" ref="BP51:CA52" si="79">BP3+BP35+2*BP19</f>
        <v>0.88275000000000003</v>
      </c>
      <c r="BQ51" s="17">
        <f t="shared" si="79"/>
        <v>0.88271428571428567</v>
      </c>
      <c r="BR51" s="17">
        <f t="shared" si="79"/>
        <v>0.88266666666666671</v>
      </c>
      <c r="BS51" s="17">
        <f t="shared" si="79"/>
        <v>0.88260000000000005</v>
      </c>
      <c r="BT51" s="17">
        <f t="shared" si="79"/>
        <v>0.88257142857142856</v>
      </c>
      <c r="BU51" s="17">
        <f t="shared" si="79"/>
        <v>0.88250000000000006</v>
      </c>
      <c r="BV51" s="17">
        <f t="shared" si="79"/>
        <v>0.88242857142857134</v>
      </c>
      <c r="BW51" s="17">
        <f t="shared" si="79"/>
        <v>0.88239999999999996</v>
      </c>
      <c r="BX51" s="17">
        <f t="shared" si="79"/>
        <v>0.88233333333333341</v>
      </c>
      <c r="BY51" s="17">
        <f t="shared" si="79"/>
        <v>0.88228571428571423</v>
      </c>
      <c r="BZ51" s="17">
        <f t="shared" si="79"/>
        <v>0.88224999999999998</v>
      </c>
      <c r="CA51" s="17">
        <f t="shared" si="79"/>
        <v>0.88219999999999998</v>
      </c>
      <c r="CB51" s="73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</row>
    <row r="52" spans="1:91">
      <c r="A52" s="133"/>
      <c r="B52" s="135" t="s">
        <v>10</v>
      </c>
      <c r="C52" s="17">
        <f ca="1">MAX(C38:C50)</f>
        <v>212.73454430855062</v>
      </c>
      <c r="D52" s="17">
        <f t="shared" ref="D52:O52" ca="1" si="80">MAX(D38:D50)</f>
        <v>261.82866000740307</v>
      </c>
      <c r="E52" s="17">
        <f t="shared" ca="1" si="80"/>
        <v>295.86382550054168</v>
      </c>
      <c r="F52" s="17">
        <f t="shared" ca="1" si="80"/>
        <v>339.65615716950253</v>
      </c>
      <c r="G52" s="17">
        <f t="shared" ca="1" si="80"/>
        <v>397.82325360871391</v>
      </c>
      <c r="H52" s="17">
        <f t="shared" ca="1" si="80"/>
        <v>398.93530118656406</v>
      </c>
      <c r="I52" s="17">
        <f t="shared" ca="1" si="80"/>
        <v>377.79697856212317</v>
      </c>
      <c r="J52" s="17">
        <f t="shared" ca="1" si="80"/>
        <v>341.20963125910583</v>
      </c>
      <c r="K52" s="17">
        <f t="shared" ca="1" si="80"/>
        <v>322.26726876262171</v>
      </c>
      <c r="L52" s="17">
        <f t="shared" ca="1" si="80"/>
        <v>269.38278541684258</v>
      </c>
      <c r="M52" s="17">
        <f t="shared" ca="1" si="80"/>
        <v>224.72726609673154</v>
      </c>
      <c r="N52" s="17">
        <f t="shared" ca="1" si="80"/>
        <v>187.00501182903969</v>
      </c>
      <c r="O52" s="17">
        <f t="shared" ca="1" si="80"/>
        <v>133.08651275214814</v>
      </c>
      <c r="T52" s="201">
        <f t="shared" si="74"/>
        <v>0.4</v>
      </c>
      <c r="U52" s="15">
        <f t="shared" ca="1" si="75"/>
        <v>181.57590909090914</v>
      </c>
      <c r="V52" s="15">
        <f t="shared" ca="1" si="76"/>
        <v>181.56562500000004</v>
      </c>
      <c r="W52" s="15">
        <f t="shared" ca="1" si="76"/>
        <v>181.55827922077921</v>
      </c>
      <c r="X52" s="15">
        <f t="shared" ca="1" si="76"/>
        <v>181.54848484848486</v>
      </c>
      <c r="Y52" s="15">
        <f t="shared" ca="1" si="76"/>
        <v>181.53477272727275</v>
      </c>
      <c r="Z52" s="15">
        <f t="shared" ca="1" si="76"/>
        <v>181.5288961038961</v>
      </c>
      <c r="AA52" s="15">
        <f t="shared" ca="1" si="76"/>
        <v>181.51420454545456</v>
      </c>
      <c r="AB52" s="15">
        <f t="shared" ca="1" si="76"/>
        <v>181.49951298701299</v>
      </c>
      <c r="AC52" s="15">
        <f t="shared" ca="1" si="76"/>
        <v>181.4936363636364</v>
      </c>
      <c r="AD52" s="15"/>
      <c r="AE52" s="15"/>
      <c r="AF52" s="15"/>
      <c r="AG52" s="15"/>
      <c r="AJ52">
        <v>100</v>
      </c>
      <c r="AK52" s="15">
        <f t="shared" ca="1" si="65"/>
        <v>159.78680000000003</v>
      </c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BC52" s="52"/>
      <c r="BN52" s="201">
        <f t="shared" ref="BN52:BN63" si="81">BN36</f>
        <v>0.25</v>
      </c>
      <c r="BO52" s="17">
        <f>BO4+BO36+2*BO20</f>
        <v>0.88280000000000014</v>
      </c>
      <c r="BP52" s="17">
        <f t="shared" ref="BP52:BX52" si="82">BP4+BP36+2*BP20</f>
        <v>0.88275000000000003</v>
      </c>
      <c r="BQ52" s="17">
        <f t="shared" si="82"/>
        <v>0.88271428571428567</v>
      </c>
      <c r="BR52" s="17">
        <f t="shared" si="82"/>
        <v>0.88266666666666682</v>
      </c>
      <c r="BS52" s="17">
        <f t="shared" si="82"/>
        <v>0.88260000000000005</v>
      </c>
      <c r="BT52" s="17">
        <f t="shared" si="82"/>
        <v>0.88257142857142856</v>
      </c>
      <c r="BU52" s="17">
        <f t="shared" si="82"/>
        <v>0.88249999999999995</v>
      </c>
      <c r="BV52" s="17">
        <f t="shared" si="82"/>
        <v>0.88242857142857134</v>
      </c>
      <c r="BW52" s="17">
        <f t="shared" si="82"/>
        <v>0.88240000000000007</v>
      </c>
      <c r="BX52" s="17">
        <f t="shared" si="82"/>
        <v>0.88233333333333319</v>
      </c>
      <c r="BY52" s="17">
        <f>BY4+BY36+2*BY20</f>
        <v>0.88228571428571434</v>
      </c>
      <c r="BZ52" s="17">
        <f t="shared" si="79"/>
        <v>0.88225000000000009</v>
      </c>
      <c r="CB52" s="73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</row>
    <row r="53" spans="1:91" ht="17" thickBot="1">
      <c r="A53" s="3"/>
      <c r="B53" s="133"/>
      <c r="C53" s="133"/>
      <c r="D53" s="133"/>
      <c r="E53" s="133"/>
      <c r="F53" s="133"/>
      <c r="G53" s="175" t="s">
        <v>12</v>
      </c>
      <c r="I53" s="176" t="s">
        <v>13</v>
      </c>
      <c r="J53" s="133"/>
      <c r="K53" s="133"/>
      <c r="L53" s="133"/>
      <c r="M53" s="133"/>
      <c r="N53" s="133"/>
      <c r="O53" s="133"/>
      <c r="Q53" s="133"/>
      <c r="T53" s="201">
        <f t="shared" si="74"/>
        <v>0.42857142857142855</v>
      </c>
      <c r="U53" s="15">
        <f t="shared" ca="1" si="75"/>
        <v>181.57590909090911</v>
      </c>
      <c r="V53" s="15">
        <f t="shared" ca="1" si="76"/>
        <v>181.56562499999998</v>
      </c>
      <c r="W53" s="15">
        <f t="shared" ca="1" si="76"/>
        <v>181.55827922077921</v>
      </c>
      <c r="X53" s="15">
        <f t="shared" ca="1" si="76"/>
        <v>181.54848484848486</v>
      </c>
      <c r="Y53" s="15">
        <f t="shared" ca="1" si="76"/>
        <v>181.53477272727275</v>
      </c>
      <c r="Z53" s="15">
        <f t="shared" ca="1" si="76"/>
        <v>181.5288961038961</v>
      </c>
      <c r="AA53" s="15">
        <f t="shared" ca="1" si="76"/>
        <v>181.51420454545456</v>
      </c>
      <c r="AB53" s="15">
        <f t="shared" ca="1" si="76"/>
        <v>181.49951298701299</v>
      </c>
      <c r="AC53" s="15"/>
      <c r="AD53" s="15"/>
      <c r="AE53" s="15"/>
      <c r="AF53" s="15"/>
      <c r="AG53" s="15"/>
      <c r="AU53" t="s">
        <v>141</v>
      </c>
      <c r="BC53" s="52"/>
      <c r="BN53" s="201">
        <f t="shared" si="81"/>
        <v>0.2857142857142857</v>
      </c>
      <c r="BO53" s="17">
        <f>BO5+BO37+2*BO21</f>
        <v>0.88280000000000003</v>
      </c>
      <c r="BP53" s="17">
        <f t="shared" ref="BP53:BW53" si="83">BP5+BP37+2*BP21</f>
        <v>0.88275000000000003</v>
      </c>
      <c r="BQ53" s="17">
        <f t="shared" si="83"/>
        <v>0.88271428571428567</v>
      </c>
      <c r="BR53" s="17">
        <f t="shared" si="83"/>
        <v>0.88266666666666671</v>
      </c>
      <c r="BS53" s="17">
        <f t="shared" si="83"/>
        <v>0.88260000000000005</v>
      </c>
      <c r="BT53" s="17">
        <f t="shared" si="83"/>
        <v>0.88257142857142856</v>
      </c>
      <c r="BU53" s="17">
        <f t="shared" si="83"/>
        <v>0.88249999999999995</v>
      </c>
      <c r="BV53" s="17">
        <f t="shared" si="83"/>
        <v>0.88242857142857134</v>
      </c>
      <c r="BW53" s="17">
        <f t="shared" si="83"/>
        <v>0.88239999999999985</v>
      </c>
      <c r="BX53" s="17">
        <f>BX5+BX37+2*BX21</f>
        <v>0.88233333333333341</v>
      </c>
      <c r="BY53" s="17">
        <f>BY5+BY37+2*BY21</f>
        <v>0.88228571428571423</v>
      </c>
      <c r="CB53" s="73"/>
      <c r="CC53" s="17"/>
      <c r="CD53" s="17"/>
      <c r="CE53" s="17"/>
      <c r="CF53" s="17"/>
      <c r="CG53" s="17"/>
      <c r="CH53" s="17"/>
      <c r="CI53" s="17"/>
      <c r="CJ53" s="17"/>
    </row>
    <row r="54" spans="1:91">
      <c r="A54" s="14"/>
      <c r="P54" s="135" t="s">
        <v>10</v>
      </c>
      <c r="Q54" s="22" t="s">
        <v>6</v>
      </c>
      <c r="R54" s="23">
        <f ca="1">MATCH(P68,P55:P67,0)</f>
        <v>13</v>
      </c>
      <c r="S54" s="9" t="s">
        <v>11</v>
      </c>
      <c r="T54" s="201">
        <f t="shared" si="74"/>
        <v>0.5</v>
      </c>
      <c r="U54" s="15">
        <f t="shared" ca="1" si="75"/>
        <v>181.57590909090914</v>
      </c>
      <c r="V54" s="15">
        <f t="shared" ca="1" si="76"/>
        <v>181.56562500000001</v>
      </c>
      <c r="W54" s="15">
        <f t="shared" ca="1" si="76"/>
        <v>181.55827922077921</v>
      </c>
      <c r="X54" s="15">
        <f t="shared" ca="1" si="76"/>
        <v>181.54848484848486</v>
      </c>
      <c r="Y54" s="15">
        <f t="shared" ca="1" si="76"/>
        <v>181.53477272727275</v>
      </c>
      <c r="Z54" s="15">
        <f t="shared" ca="1" si="76"/>
        <v>181.5288961038961</v>
      </c>
      <c r="AA54" s="15">
        <f t="shared" ca="1" si="76"/>
        <v>181.51420454545456</v>
      </c>
      <c r="AB54" s="15"/>
      <c r="AC54" s="15"/>
      <c r="AD54" s="15"/>
      <c r="AE54" s="15"/>
      <c r="AF54" s="15"/>
      <c r="AG54" s="15"/>
      <c r="AM54" s="100" t="s">
        <v>142</v>
      </c>
      <c r="AN54" t="s">
        <v>120</v>
      </c>
      <c r="AU54" t="s">
        <v>143</v>
      </c>
      <c r="BC54" s="52"/>
      <c r="BN54" s="201">
        <f t="shared" si="81"/>
        <v>0.33333333333333331</v>
      </c>
      <c r="BO54" s="17">
        <f>BO6+BO38+2*BO22</f>
        <v>0.88280000000000014</v>
      </c>
      <c r="BP54" s="17">
        <f t="shared" ref="BP54:BU54" si="84">BP6+BP38+2*BP22</f>
        <v>0.88275000000000003</v>
      </c>
      <c r="BQ54" s="17">
        <f t="shared" si="84"/>
        <v>0.88271428571428567</v>
      </c>
      <c r="BR54" s="17">
        <f t="shared" si="84"/>
        <v>0.88266666666666682</v>
      </c>
      <c r="BS54" s="17">
        <f t="shared" si="84"/>
        <v>0.88260000000000005</v>
      </c>
      <c r="BT54" s="17">
        <f t="shared" si="84"/>
        <v>0.88257142857142856</v>
      </c>
      <c r="BU54" s="17">
        <f t="shared" si="84"/>
        <v>0.88249999999999995</v>
      </c>
      <c r="BV54" s="17">
        <f t="shared" ref="BV54:BW56" si="85">BV6+BV38+2*BV22</f>
        <v>0.88242857142857134</v>
      </c>
      <c r="BW54" s="17">
        <f t="shared" si="85"/>
        <v>0.88240000000000007</v>
      </c>
      <c r="BX54" s="17">
        <f>BY6+BX38+2*BX22</f>
        <v>0.44166666666666665</v>
      </c>
      <c r="BY54" s="17"/>
    </row>
    <row r="55" spans="1:91" ht="17" thickBot="1">
      <c r="A55" s="454"/>
      <c r="B55" s="456">
        <v>0.8</v>
      </c>
      <c r="C55" s="323">
        <f ca="1">U432*1000</f>
        <v>35.707434828037407</v>
      </c>
      <c r="P55" s="17">
        <f ca="1">MAX(C55:O55)</f>
        <v>35.707434828037407</v>
      </c>
      <c r="Q55" s="49" t="s">
        <v>8</v>
      </c>
      <c r="R55" s="51">
        <f ca="1">INDEX(S55:S67,R54)</f>
        <v>6</v>
      </c>
      <c r="S55">
        <f ca="1">MATCH(P55,C55:O55,0)</f>
        <v>1</v>
      </c>
      <c r="T55" s="201">
        <f t="shared" si="74"/>
        <v>0.5714285714285714</v>
      </c>
      <c r="U55" s="15">
        <f t="shared" ca="1" si="75"/>
        <v>181.57590909090911</v>
      </c>
      <c r="V55" s="15">
        <f t="shared" ref="V55:X57" ca="1" si="86">V10+V40+2*V25</f>
        <v>181.56562500000001</v>
      </c>
      <c r="W55" s="15">
        <f t="shared" ca="1" si="86"/>
        <v>181.55827922077921</v>
      </c>
      <c r="X55" s="15">
        <f t="shared" ca="1" si="86"/>
        <v>181.54848484848486</v>
      </c>
      <c r="Y55" s="15">
        <f ca="1">Y10+Y40+2*Y25</f>
        <v>181.5347727272727</v>
      </c>
      <c r="Z55" s="15">
        <f ca="1">Z10+Z40+2*Z25</f>
        <v>181.5288961038961</v>
      </c>
      <c r="AA55" s="15"/>
      <c r="AB55" s="15"/>
      <c r="AC55" s="15"/>
      <c r="AD55" s="15"/>
      <c r="AE55" s="15"/>
      <c r="AF55" s="15"/>
      <c r="AG55" s="15"/>
      <c r="AJ55" s="150" t="s">
        <v>5</v>
      </c>
      <c r="AK55" s="181" t="s">
        <v>44</v>
      </c>
      <c r="AL55" s="182" t="s">
        <v>45</v>
      </c>
      <c r="AM55" s="183" t="s">
        <v>46</v>
      </c>
      <c r="AN55" s="174">
        <v>20</v>
      </c>
      <c r="AO55" s="174">
        <v>30</v>
      </c>
      <c r="AP55" s="174">
        <v>40</v>
      </c>
      <c r="AQ55" s="174">
        <v>50</v>
      </c>
      <c r="AR55" s="174">
        <v>60</v>
      </c>
      <c r="AS55" s="174">
        <v>70</v>
      </c>
      <c r="AT55" s="174">
        <v>80</v>
      </c>
      <c r="AU55" s="9" t="s">
        <v>10</v>
      </c>
      <c r="AV55" s="9"/>
      <c r="BC55" s="52"/>
      <c r="BN55" s="201">
        <f t="shared" si="81"/>
        <v>0.4</v>
      </c>
      <c r="BO55" s="17">
        <f t="shared" ref="BO55:BU55" si="87">BO7+BO39+2*BO22</f>
        <v>0.88280000000000014</v>
      </c>
      <c r="BP55" s="17">
        <f t="shared" si="87"/>
        <v>0.88275000000000003</v>
      </c>
      <c r="BQ55" s="17">
        <f t="shared" si="87"/>
        <v>0.88271428571428567</v>
      </c>
      <c r="BR55" s="17">
        <f t="shared" si="87"/>
        <v>0.88266666666666682</v>
      </c>
      <c r="BS55" s="17">
        <f t="shared" si="87"/>
        <v>0.88260000000000005</v>
      </c>
      <c r="BT55" s="17">
        <f t="shared" si="87"/>
        <v>0.88257142857142856</v>
      </c>
      <c r="BU55" s="17">
        <f t="shared" si="87"/>
        <v>0.88249999999999995</v>
      </c>
      <c r="BV55" s="17">
        <f t="shared" si="85"/>
        <v>0.88242857142857156</v>
      </c>
      <c r="BW55" s="17">
        <f t="shared" si="85"/>
        <v>0.88240000000000007</v>
      </c>
      <c r="BX55" s="17"/>
      <c r="BY55" s="17"/>
    </row>
    <row r="56" spans="1:91">
      <c r="A56" s="454"/>
      <c r="B56" s="456">
        <v>0.75</v>
      </c>
      <c r="C56" s="323">
        <f ca="1">U431*1000</f>
        <v>71.556814348756234</v>
      </c>
      <c r="D56" s="323">
        <f ca="1">V431*1000</f>
        <v>44.13356194887325</v>
      </c>
      <c r="E56" s="325"/>
      <c r="F56" s="325"/>
      <c r="G56" s="325"/>
      <c r="H56" s="325"/>
      <c r="I56" s="325"/>
      <c r="J56" s="9"/>
      <c r="K56" s="323"/>
      <c r="L56" s="9"/>
      <c r="M56" s="5"/>
      <c r="N56" s="325"/>
      <c r="P56" s="17">
        <f t="shared" ref="P56:P67" ca="1" si="88">MAX(C56:O56)</f>
        <v>71.556814348756234</v>
      </c>
      <c r="Q56" s="460" t="s">
        <v>369</v>
      </c>
      <c r="R56" s="458">
        <f ca="1">INDEX(C68:O68,0,R55)</f>
        <v>0.42857142857142855</v>
      </c>
      <c r="S56">
        <f t="shared" ref="S56:S62" ca="1" si="89">MATCH(P56,C56:O56,0)</f>
        <v>1</v>
      </c>
      <c r="T56" s="201">
        <f t="shared" si="74"/>
        <v>0.6</v>
      </c>
      <c r="U56" s="15">
        <f t="shared" ca="1" si="75"/>
        <v>181.57590909090914</v>
      </c>
      <c r="V56" s="15">
        <f t="shared" ca="1" si="86"/>
        <v>181.56562500000001</v>
      </c>
      <c r="W56" s="15">
        <f t="shared" ca="1" si="86"/>
        <v>181.55827922077924</v>
      </c>
      <c r="X56" s="15">
        <f t="shared" ca="1" si="86"/>
        <v>181.54848484848486</v>
      </c>
      <c r="Y56" s="15">
        <f ca="1">Y11+Y41+2*Y26</f>
        <v>181.53477272727275</v>
      </c>
      <c r="Z56" s="15"/>
      <c r="AA56" s="15"/>
      <c r="AB56" s="15"/>
      <c r="AC56" s="15"/>
      <c r="AD56" s="15"/>
      <c r="AE56" s="15"/>
      <c r="AF56" s="15"/>
      <c r="AG56" s="15"/>
      <c r="AJ56" s="160">
        <v>1</v>
      </c>
      <c r="AK56" s="184">
        <f>G5</f>
        <v>0.5</v>
      </c>
      <c r="AL56" s="184">
        <f>H5</f>
        <v>1</v>
      </c>
      <c r="AM56" s="184">
        <v>0.2</v>
      </c>
      <c r="AN56" s="26">
        <v>0.80200512020391346</v>
      </c>
      <c r="AO56" s="26">
        <v>0.87184792761530416</v>
      </c>
      <c r="AP56" s="26">
        <v>0.90659028531465802</v>
      </c>
      <c r="AQ56" s="26">
        <v>0.90000357400449238</v>
      </c>
      <c r="AR56" s="26">
        <v>0.84099693670800613</v>
      </c>
      <c r="AS56" s="26">
        <v>0.71891954409584424</v>
      </c>
      <c r="AT56" s="26">
        <v>0.53115516887741065</v>
      </c>
      <c r="AU56" s="26">
        <f>MAX(AN56:AT56)</f>
        <v>0.90659028531465802</v>
      </c>
      <c r="AV56" s="26"/>
      <c r="BC56" s="52"/>
      <c r="BN56" s="201">
        <f t="shared" si="81"/>
        <v>0.42857142857142855</v>
      </c>
      <c r="BO56" s="17">
        <f t="shared" ref="BO56:BT56" si="90">BO8+BO40+2*BO23</f>
        <v>0.88280000000000003</v>
      </c>
      <c r="BP56" s="17">
        <f t="shared" si="90"/>
        <v>0.88275000000000003</v>
      </c>
      <c r="BQ56" s="17">
        <f t="shared" si="90"/>
        <v>0.88271428571428567</v>
      </c>
      <c r="BR56" s="17">
        <f t="shared" si="90"/>
        <v>0.88266666666666682</v>
      </c>
      <c r="BS56" s="17">
        <f t="shared" si="90"/>
        <v>0.88260000000000005</v>
      </c>
      <c r="BT56" s="17">
        <f t="shared" si="90"/>
        <v>0.88257142857142856</v>
      </c>
      <c r="BU56" s="17">
        <f>BU8+BU40+2*BU23</f>
        <v>0.88249999999999995</v>
      </c>
      <c r="BV56" s="17">
        <f t="shared" si="85"/>
        <v>0.88242857142857134</v>
      </c>
      <c r="BW56" s="17"/>
      <c r="BX56" s="17"/>
      <c r="BY56" s="17"/>
    </row>
    <row r="57" spans="1:91" ht="17" thickBot="1">
      <c r="A57" s="454"/>
      <c r="B57" s="456">
        <v>0.7142857142857143</v>
      </c>
      <c r="C57" s="323">
        <f ca="1">U430*1000</f>
        <v>97.224342413091037</v>
      </c>
      <c r="D57" s="323">
        <f t="shared" ref="D57:E57" ca="1" si="91">V430*1000</f>
        <v>69.950846361739181</v>
      </c>
      <c r="E57" s="323">
        <f t="shared" ca="1" si="91"/>
        <v>50.039371848891903</v>
      </c>
      <c r="F57" s="325"/>
      <c r="G57" s="325"/>
      <c r="H57" s="325"/>
      <c r="I57" s="325"/>
      <c r="J57" s="325"/>
      <c r="K57" s="325"/>
      <c r="L57" s="325"/>
      <c r="M57" s="325"/>
      <c r="N57" s="325"/>
      <c r="P57" s="17">
        <f t="shared" ca="1" si="88"/>
        <v>97.224342413091037</v>
      </c>
      <c r="Q57" s="457" t="s">
        <v>370</v>
      </c>
      <c r="R57" s="459">
        <f ca="1">INDEX(B55:B67,R54,0)</f>
        <v>0.2</v>
      </c>
      <c r="S57">
        <f t="shared" ca="1" si="89"/>
        <v>1</v>
      </c>
      <c r="T57" s="201">
        <f t="shared" si="74"/>
        <v>0.66666666666666663</v>
      </c>
      <c r="U57" s="15">
        <f t="shared" ca="1" si="75"/>
        <v>181.57590909090911</v>
      </c>
      <c r="V57" s="15">
        <f t="shared" ca="1" si="86"/>
        <v>181.56562500000004</v>
      </c>
      <c r="W57" s="15">
        <f t="shared" ca="1" si="86"/>
        <v>181.55827922077924</v>
      </c>
      <c r="X57" s="15">
        <f t="shared" ca="1" si="86"/>
        <v>181.54848484848486</v>
      </c>
      <c r="Y57" s="15"/>
      <c r="Z57" s="15"/>
      <c r="AA57" s="15"/>
      <c r="AB57" s="15"/>
      <c r="AC57" s="15"/>
      <c r="AD57" s="15"/>
      <c r="AE57" s="15"/>
      <c r="AF57" s="15"/>
      <c r="AG57" s="15"/>
      <c r="AJ57" s="160">
        <v>2</v>
      </c>
      <c r="AK57" s="184">
        <f t="shared" ref="AK57:AK62" si="92">G6</f>
        <v>0.5</v>
      </c>
      <c r="AL57" s="184">
        <f t="shared" ref="AL57:AM62" si="93">H6</f>
        <v>0.7</v>
      </c>
      <c r="AM57" s="184">
        <f t="shared" si="93"/>
        <v>0.1</v>
      </c>
      <c r="AN57" s="26">
        <v>0.90841320026628336</v>
      </c>
      <c r="AO57" s="26">
        <v>1.0671715083374289</v>
      </c>
      <c r="AP57" s="26">
        <v>1.2033172033477426</v>
      </c>
      <c r="AQ57" s="26">
        <v>1.2683899865529182</v>
      </c>
      <c r="AR57" s="26">
        <v>1.1793139394228742</v>
      </c>
      <c r="AS57" s="26">
        <v>0.9136108422834387</v>
      </c>
      <c r="AT57" s="26">
        <v>0.52228761715574934</v>
      </c>
      <c r="AU57" s="26">
        <f t="shared" ref="AU57:AU63" si="94">MAX(AN57:AT57)</f>
        <v>1.2683899865529182</v>
      </c>
      <c r="AV57" s="26"/>
      <c r="BC57" s="52"/>
      <c r="BN57" s="201">
        <f t="shared" si="81"/>
        <v>0.5</v>
      </c>
      <c r="BO57" s="17">
        <f t="shared" ref="BO57:BR58" si="95">BO9+BO41+2*BO24</f>
        <v>0.88280000000000014</v>
      </c>
      <c r="BP57" s="17">
        <f t="shared" si="95"/>
        <v>0.88275000000000003</v>
      </c>
      <c r="BQ57" s="17">
        <f t="shared" si="95"/>
        <v>0.88271428571428567</v>
      </c>
      <c r="BR57" s="17">
        <f t="shared" si="95"/>
        <v>0.88266666666666682</v>
      </c>
      <c r="BS57" s="17">
        <f t="shared" ref="BS57:BT59" si="96">BS9+BS41+2*BS24</f>
        <v>0.88260000000000005</v>
      </c>
      <c r="BT57" s="17">
        <f t="shared" si="96"/>
        <v>0.88257142857142856</v>
      </c>
      <c r="BU57" s="17">
        <f>BU9+BU41+2*BU24</f>
        <v>0.88249999999999995</v>
      </c>
      <c r="BV57" s="17"/>
      <c r="BW57" s="17"/>
      <c r="BX57" s="17"/>
      <c r="BY57" s="17"/>
    </row>
    <row r="58" spans="1:91">
      <c r="A58" s="452"/>
      <c r="B58" s="456">
        <v>0.66666666666666663</v>
      </c>
      <c r="C58" s="323">
        <f ca="1">U429*1000</f>
        <v>131.54156466100218</v>
      </c>
      <c r="D58" s="323">
        <f t="shared" ref="D58:F58" ca="1" si="97">V429*1000</f>
        <v>104.49043857128582</v>
      </c>
      <c r="E58" s="323">
        <f t="shared" ca="1" si="97"/>
        <v>84.70659633446725</v>
      </c>
      <c r="F58" s="323">
        <f t="shared" ca="1" si="97"/>
        <v>57.743733004073441</v>
      </c>
      <c r="G58" s="325"/>
      <c r="H58" s="325"/>
      <c r="I58" s="325"/>
      <c r="J58" s="325"/>
      <c r="K58" s="325"/>
      <c r="L58" s="325"/>
      <c r="M58" s="325"/>
      <c r="N58" s="325"/>
      <c r="P58" s="17">
        <f t="shared" ca="1" si="88"/>
        <v>131.54156466100218</v>
      </c>
      <c r="S58">
        <f t="shared" ca="1" si="89"/>
        <v>1</v>
      </c>
      <c r="T58" s="201">
        <f t="shared" si="74"/>
        <v>0.7142857142857143</v>
      </c>
      <c r="U58" s="15">
        <f t="shared" ca="1" si="75"/>
        <v>181.57590909090911</v>
      </c>
      <c r="V58" s="15">
        <f ca="1">V13+V43+2*V28</f>
        <v>181.56562500000001</v>
      </c>
      <c r="W58" s="15">
        <f ca="1">W13+W43+2*W28</f>
        <v>181.55827922077921</v>
      </c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J58" s="160">
        <v>3</v>
      </c>
      <c r="AK58" s="184">
        <f t="shared" si="92"/>
        <v>0.5</v>
      </c>
      <c r="AL58" s="184">
        <f t="shared" si="93"/>
        <v>0.8</v>
      </c>
      <c r="AM58" s="184">
        <f t="shared" si="93"/>
        <v>0.1</v>
      </c>
      <c r="AN58" s="26">
        <v>0.35283179860242214</v>
      </c>
      <c r="AO58" s="26">
        <v>0.37528709646592556</v>
      </c>
      <c r="AP58" s="26">
        <v>0.39347563486043635</v>
      </c>
      <c r="AQ58" s="26">
        <v>0.40553253721771215</v>
      </c>
      <c r="AR58" s="26">
        <v>0.40832081473584464</v>
      </c>
      <c r="AS58" s="26">
        <v>0.35671192120752943</v>
      </c>
      <c r="AT58" s="26">
        <v>0.2302365520372851</v>
      </c>
      <c r="AU58" s="26">
        <f t="shared" si="94"/>
        <v>0.40832081473584464</v>
      </c>
      <c r="AV58" s="26"/>
      <c r="BC58" s="52"/>
      <c r="BN58" s="201">
        <f t="shared" si="81"/>
        <v>0.5714285714285714</v>
      </c>
      <c r="BO58" s="17">
        <f t="shared" si="95"/>
        <v>0.88280000000000003</v>
      </c>
      <c r="BP58" s="17">
        <f t="shared" si="95"/>
        <v>0.88275000000000003</v>
      </c>
      <c r="BQ58" s="17">
        <f t="shared" si="95"/>
        <v>0.88271428571428567</v>
      </c>
      <c r="BR58" s="17">
        <f t="shared" si="95"/>
        <v>0.88266666666666671</v>
      </c>
      <c r="BS58" s="17">
        <f t="shared" si="96"/>
        <v>0.88259999999999994</v>
      </c>
      <c r="BT58" s="17">
        <f t="shared" si="96"/>
        <v>0.88257142857142856</v>
      </c>
      <c r="BU58" s="17"/>
      <c r="BV58" s="17"/>
      <c r="BW58" s="17"/>
      <c r="BX58" s="17"/>
      <c r="BY58" s="17"/>
    </row>
    <row r="59" spans="1:91">
      <c r="A59" s="454"/>
      <c r="B59" s="456">
        <v>0.6</v>
      </c>
      <c r="C59" s="323">
        <f ca="1">U428*1000</f>
        <v>179.48557046822816</v>
      </c>
      <c r="D59" s="323">
        <f t="shared" ref="D59:G59" ca="1" si="98">V428*1000</f>
        <v>153.12203914181421</v>
      </c>
      <c r="E59" s="323">
        <f t="shared" ca="1" si="98"/>
        <v>133.54661959044003</v>
      </c>
      <c r="F59" s="323">
        <f t="shared" ca="1" si="98"/>
        <v>106.7973346236022</v>
      </c>
      <c r="G59" s="323">
        <f t="shared" ca="1" si="98"/>
        <v>68.138402051023405</v>
      </c>
      <c r="H59" s="325"/>
      <c r="I59" s="325"/>
      <c r="J59" s="325"/>
      <c r="K59" s="325"/>
      <c r="L59" s="325"/>
      <c r="M59" s="325"/>
      <c r="N59" s="325"/>
      <c r="P59" s="17">
        <f t="shared" ca="1" si="88"/>
        <v>179.48557046822816</v>
      </c>
      <c r="S59">
        <f t="shared" ca="1" si="89"/>
        <v>1</v>
      </c>
      <c r="T59" s="201">
        <f t="shared" si="74"/>
        <v>0.75</v>
      </c>
      <c r="U59" s="15">
        <f t="shared" ca="1" si="75"/>
        <v>181.57590909090911</v>
      </c>
      <c r="V59" s="15">
        <f ca="1">V14+V44+2*V29</f>
        <v>181.56562500000004</v>
      </c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J59" s="160">
        <v>4</v>
      </c>
      <c r="AK59" s="184">
        <f t="shared" si="92"/>
        <v>0.5</v>
      </c>
      <c r="AL59" s="184">
        <f t="shared" si="93"/>
        <v>0.9</v>
      </c>
      <c r="AM59" s="184">
        <f t="shared" si="93"/>
        <v>0.1</v>
      </c>
      <c r="AN59" s="26">
        <v>5.912467535970483E-2</v>
      </c>
      <c r="AO59" s="26">
        <v>7.5862236949664333E-2</v>
      </c>
      <c r="AP59" s="26">
        <v>9.2500222290231623E-2</v>
      </c>
      <c r="AQ59" s="26">
        <v>0.10886680547134658</v>
      </c>
      <c r="AR59" s="26">
        <v>0.12463809014848878</v>
      </c>
      <c r="AS59" s="26">
        <v>0.13904464223741839</v>
      </c>
      <c r="AT59" s="26">
        <v>0.14966035054863389</v>
      </c>
      <c r="AU59" s="26">
        <f t="shared" si="94"/>
        <v>0.14966035054863389</v>
      </c>
      <c r="AV59" s="26"/>
      <c r="BC59" s="52"/>
      <c r="BN59" s="201">
        <f t="shared" si="81"/>
        <v>0.6</v>
      </c>
      <c r="BO59" s="17">
        <f t="shared" ref="BO59:BP62" si="99">BO11+BO43+2*BO26</f>
        <v>0.88280000000000014</v>
      </c>
      <c r="BP59" s="17">
        <f t="shared" si="99"/>
        <v>0.88275000000000015</v>
      </c>
      <c r="BQ59" s="17">
        <f t="shared" ref="BQ59:BR61" si="100">BQ11+BQ43+2*BQ26</f>
        <v>0.88271428571428578</v>
      </c>
      <c r="BR59" s="17">
        <f t="shared" si="100"/>
        <v>0.88266666666666682</v>
      </c>
      <c r="BS59" s="17">
        <f t="shared" si="96"/>
        <v>0.88260000000000005</v>
      </c>
      <c r="BT59" s="17"/>
      <c r="BU59" s="17"/>
      <c r="BV59" s="17"/>
      <c r="BW59" s="17"/>
      <c r="BX59" s="17"/>
      <c r="BY59" s="17"/>
    </row>
    <row r="60" spans="1:91">
      <c r="A60" s="454"/>
      <c r="B60" s="456">
        <v>0.5714285714285714</v>
      </c>
      <c r="C60" s="323">
        <f ca="1">U427*1000</f>
        <v>183.71545800682358</v>
      </c>
      <c r="D60" s="323">
        <f t="shared" ref="D60:H60" ca="1" si="101">V427*1000</f>
        <v>174.08581143751169</v>
      </c>
      <c r="E60" s="323">
        <f t="shared" ca="1" si="101"/>
        <v>154.61262996561794</v>
      </c>
      <c r="F60" s="323">
        <f t="shared" ca="1" si="101"/>
        <v>127.96758982850385</v>
      </c>
      <c r="G60" s="323">
        <f t="shared" ca="1" si="101"/>
        <v>89.39647468380619</v>
      </c>
      <c r="H60" s="323">
        <f t="shared" ca="1" si="101"/>
        <v>72.425938611002806</v>
      </c>
      <c r="I60" s="325"/>
      <c r="J60" s="325"/>
      <c r="K60" s="325"/>
      <c r="L60" s="325"/>
      <c r="M60" s="325"/>
      <c r="N60" s="325"/>
      <c r="P60" s="17">
        <f t="shared" ca="1" si="88"/>
        <v>183.71545800682358</v>
      </c>
      <c r="S60">
        <f t="shared" ca="1" si="89"/>
        <v>1</v>
      </c>
      <c r="T60" s="201">
        <f t="shared" si="74"/>
        <v>0.8</v>
      </c>
      <c r="U60" s="15">
        <f t="shared" ca="1" si="75"/>
        <v>181.57590909090911</v>
      </c>
      <c r="V60" s="15">
        <f t="shared" ref="V60:AE60" si="102">V15+V45+2*V30</f>
        <v>0</v>
      </c>
      <c r="W60" s="15">
        <f t="shared" si="102"/>
        <v>0</v>
      </c>
      <c r="X60" s="15">
        <f t="shared" si="102"/>
        <v>0</v>
      </c>
      <c r="Y60" s="15">
        <f t="shared" si="102"/>
        <v>0</v>
      </c>
      <c r="Z60" s="15">
        <f t="shared" si="102"/>
        <v>0</v>
      </c>
      <c r="AA60" s="15">
        <f t="shared" si="102"/>
        <v>0</v>
      </c>
      <c r="AB60" s="15">
        <f t="shared" si="102"/>
        <v>0</v>
      </c>
      <c r="AC60" s="15">
        <f t="shared" si="102"/>
        <v>0</v>
      </c>
      <c r="AD60" s="15">
        <f t="shared" si="102"/>
        <v>0</v>
      </c>
      <c r="AE60" s="15">
        <f t="shared" si="102"/>
        <v>0</v>
      </c>
      <c r="AF60" s="15"/>
      <c r="AG60" s="15"/>
      <c r="AJ60" s="167">
        <v>5</v>
      </c>
      <c r="AK60" s="184">
        <f t="shared" si="92"/>
        <v>-0.1</v>
      </c>
      <c r="AL60" s="184">
        <f t="shared" si="93"/>
        <v>0.4</v>
      </c>
      <c r="AM60" s="184">
        <f t="shared" si="93"/>
        <v>0.1</v>
      </c>
      <c r="AN60" s="26">
        <v>0.41307496284508799</v>
      </c>
      <c r="AO60" s="26">
        <v>0.42541318690948726</v>
      </c>
      <c r="AP60" s="26">
        <v>0.41873939747885358</v>
      </c>
      <c r="AQ60" s="26">
        <v>0.38838285062036698</v>
      </c>
      <c r="AR60" s="26">
        <v>0.33387362209352112</v>
      </c>
      <c r="AS60" s="26">
        <v>0.26034559625351317</v>
      </c>
      <c r="AT60" s="26">
        <v>0.17838061036052374</v>
      </c>
      <c r="AU60" s="26">
        <f t="shared" si="94"/>
        <v>0.42541318690948726</v>
      </c>
      <c r="AV60" s="26"/>
      <c r="BC60" s="52"/>
      <c r="BN60" s="201">
        <f t="shared" si="81"/>
        <v>0.66666666666666663</v>
      </c>
      <c r="BO60" s="17">
        <f t="shared" si="99"/>
        <v>0.88280000000000014</v>
      </c>
      <c r="BP60" s="17">
        <f t="shared" si="99"/>
        <v>0.88275000000000003</v>
      </c>
      <c r="BQ60" s="17">
        <f t="shared" si="100"/>
        <v>0.88271428571428578</v>
      </c>
      <c r="BR60" s="17">
        <f t="shared" si="100"/>
        <v>0.88266666666666682</v>
      </c>
      <c r="BS60" s="17"/>
      <c r="BT60" s="17"/>
      <c r="BU60" s="17"/>
      <c r="BV60" s="17"/>
      <c r="BW60" s="17"/>
      <c r="BX60" s="17"/>
      <c r="BY60" s="17"/>
    </row>
    <row r="61" spans="1:91">
      <c r="A61" s="454"/>
      <c r="B61" s="456">
        <v>0.5</v>
      </c>
      <c r="C61" s="323">
        <f ca="1">U426*1000</f>
        <v>191.11558400333155</v>
      </c>
      <c r="D61" s="323">
        <f t="shared" ref="D61:I61" ca="1" si="103">V426*1000</f>
        <v>222.1129025708251</v>
      </c>
      <c r="E61" s="323">
        <f t="shared" ca="1" si="103"/>
        <v>207.73893112161269</v>
      </c>
      <c r="F61" s="323">
        <f t="shared" ca="1" si="103"/>
        <v>181.3967892564653</v>
      </c>
      <c r="G61" s="323">
        <f t="shared" ca="1" si="103"/>
        <v>143.07692057079558</v>
      </c>
      <c r="H61" s="323">
        <f t="shared" ca="1" si="103"/>
        <v>126.155938639574</v>
      </c>
      <c r="I61" s="323">
        <f t="shared" ca="1" si="103"/>
        <v>82.593662921012992</v>
      </c>
      <c r="J61" s="323"/>
      <c r="K61" s="323"/>
      <c r="L61" s="325"/>
      <c r="M61" s="325"/>
      <c r="N61" s="325"/>
      <c r="P61" s="17">
        <f t="shared" ca="1" si="88"/>
        <v>222.1129025708251</v>
      </c>
      <c r="Q61" s="179" t="s">
        <v>12</v>
      </c>
      <c r="S61">
        <f t="shared" ca="1" si="89"/>
        <v>2</v>
      </c>
      <c r="AJ61" s="170">
        <v>6</v>
      </c>
      <c r="AK61" s="184">
        <f t="shared" si="92"/>
        <v>0.2</v>
      </c>
      <c r="AL61" s="184">
        <f t="shared" si="93"/>
        <v>0.4</v>
      </c>
      <c r="AM61" s="184">
        <f t="shared" si="93"/>
        <v>0.3</v>
      </c>
      <c r="AN61" s="26">
        <v>0.98983881647458183</v>
      </c>
      <c r="AO61" s="26">
        <v>1.0806322960432664</v>
      </c>
      <c r="AP61" s="26">
        <v>1.1718047125373541</v>
      </c>
      <c r="AQ61" s="26">
        <v>1.263573560870475</v>
      </c>
      <c r="AR61" s="26">
        <v>1.3563615897549297</v>
      </c>
      <c r="AS61" s="26">
        <v>1.4511119906919563</v>
      </c>
      <c r="AT61" s="26">
        <v>1.5504303914219544</v>
      </c>
      <c r="AU61" s="26">
        <f t="shared" si="94"/>
        <v>1.5504303914219544</v>
      </c>
      <c r="AV61" s="26"/>
      <c r="BC61" s="52"/>
      <c r="BN61" s="201">
        <f t="shared" si="81"/>
        <v>0.7142857142857143</v>
      </c>
      <c r="BO61" s="17">
        <f t="shared" si="99"/>
        <v>0.88280000000000003</v>
      </c>
      <c r="BP61" s="17">
        <f t="shared" si="99"/>
        <v>0.88275000000000003</v>
      </c>
      <c r="BQ61" s="17">
        <f t="shared" si="100"/>
        <v>0.88271428571428567</v>
      </c>
      <c r="BR61" s="17"/>
      <c r="BS61" s="17"/>
      <c r="BT61" s="17"/>
      <c r="BU61" s="17"/>
      <c r="BV61" s="17"/>
      <c r="BW61" s="17"/>
      <c r="BX61" s="17"/>
      <c r="BY61" s="17"/>
    </row>
    <row r="62" spans="1:91">
      <c r="A62" s="454"/>
      <c r="B62" s="456">
        <v>0.42857142857142855</v>
      </c>
      <c r="C62" s="323">
        <f ca="1">U425*1000</f>
        <v>195.47816560614618</v>
      </c>
      <c r="D62" s="323">
        <f t="shared" ref="D62:J62" ca="1" si="104">V425*1000</f>
        <v>230.4655729951848</v>
      </c>
      <c r="E62" s="323">
        <f t="shared" ca="1" si="104"/>
        <v>251.80279418154862</v>
      </c>
      <c r="F62" s="323">
        <f t="shared" ca="1" si="104"/>
        <v>235.80250817874446</v>
      </c>
      <c r="G62" s="323">
        <f t="shared" ca="1" si="104"/>
        <v>197.79067045191232</v>
      </c>
      <c r="H62" s="323">
        <f t="shared" ca="1" si="104"/>
        <v>180.92609406653128</v>
      </c>
      <c r="I62" s="323">
        <f t="shared" ca="1" si="104"/>
        <v>137.32150606473328</v>
      </c>
      <c r="J62" s="323">
        <f t="shared" ca="1" si="104"/>
        <v>91.742479845606184</v>
      </c>
      <c r="K62" s="325"/>
      <c r="L62" s="325"/>
      <c r="M62" s="325"/>
      <c r="N62" s="325"/>
      <c r="P62" s="17">
        <f t="shared" ca="1" si="88"/>
        <v>251.80279418154862</v>
      </c>
      <c r="S62">
        <f t="shared" ca="1" si="89"/>
        <v>3</v>
      </c>
      <c r="T62" s="85" t="s">
        <v>144</v>
      </c>
      <c r="U62" s="201">
        <f>U47</f>
        <v>0.2</v>
      </c>
      <c r="V62" s="201">
        <f t="shared" ref="V62:AG62" si="105">V47</f>
        <v>0.25</v>
      </c>
      <c r="W62" s="201">
        <f t="shared" si="105"/>
        <v>0.2857142857142857</v>
      </c>
      <c r="X62" s="201">
        <f t="shared" si="105"/>
        <v>0.33333333333333331</v>
      </c>
      <c r="Y62" s="201">
        <f t="shared" si="105"/>
        <v>0.4</v>
      </c>
      <c r="Z62" s="201">
        <f t="shared" si="105"/>
        <v>0.42857142857142855</v>
      </c>
      <c r="AA62" s="201">
        <f t="shared" si="105"/>
        <v>0.5</v>
      </c>
      <c r="AB62" s="201">
        <f t="shared" si="105"/>
        <v>0.5714285714285714</v>
      </c>
      <c r="AC62" s="201">
        <f t="shared" si="105"/>
        <v>0.6</v>
      </c>
      <c r="AD62" s="201">
        <f t="shared" si="105"/>
        <v>0.66666666666666663</v>
      </c>
      <c r="AE62" s="201">
        <f t="shared" si="105"/>
        <v>0.7142857142857143</v>
      </c>
      <c r="AF62" s="201">
        <f t="shared" si="105"/>
        <v>0.75</v>
      </c>
      <c r="AG62" s="201">
        <f t="shared" si="105"/>
        <v>0.8</v>
      </c>
      <c r="AJ62" s="170">
        <v>7</v>
      </c>
      <c r="AK62" s="184">
        <f t="shared" si="92"/>
        <v>0.1</v>
      </c>
      <c r="AL62" s="184">
        <f t="shared" si="93"/>
        <v>-0.6</v>
      </c>
      <c r="AM62" s="184">
        <f t="shared" si="93"/>
        <v>0.2</v>
      </c>
      <c r="AN62" s="26">
        <v>0.28382259889886552</v>
      </c>
      <c r="AO62" s="26">
        <v>0.24013833926013622</v>
      </c>
      <c r="AP62" s="26">
        <v>0.19931421086491358</v>
      </c>
      <c r="AQ62" s="26">
        <v>0.16132157256545451</v>
      </c>
      <c r="AR62" s="26">
        <v>0.12584062728460385</v>
      </c>
      <c r="AS62" s="26">
        <v>9.2494005944666613E-2</v>
      </c>
      <c r="AT62" s="26">
        <v>6.0931113914305286E-2</v>
      </c>
      <c r="AU62" s="26">
        <f t="shared" si="94"/>
        <v>0.28382259889886552</v>
      </c>
      <c r="AV62" s="26"/>
      <c r="BC62" s="52"/>
      <c r="BN62" s="201">
        <f t="shared" si="81"/>
        <v>0.75</v>
      </c>
      <c r="BO62" s="17">
        <f t="shared" si="99"/>
        <v>0.88280000000000014</v>
      </c>
      <c r="BP62" s="17">
        <f t="shared" si="99"/>
        <v>0.88275000000000015</v>
      </c>
      <c r="BQ62" s="17"/>
      <c r="BR62" s="17"/>
      <c r="BS62" s="17"/>
      <c r="BT62" s="17"/>
      <c r="BU62" s="17"/>
      <c r="BV62" s="17"/>
    </row>
    <row r="63" spans="1:91">
      <c r="A63" s="454"/>
      <c r="B63" s="456">
        <v>0.4</v>
      </c>
      <c r="C63" s="323">
        <f ca="1">U424*1000</f>
        <v>196.60149114349284</v>
      </c>
      <c r="D63" s="323">
        <f t="shared" ref="D63:K63" ca="1" si="106">V424*1000</f>
        <v>232.71398290137947</v>
      </c>
      <c r="E63" s="323">
        <f t="shared" ca="1" si="106"/>
        <v>255.26109294287713</v>
      </c>
      <c r="F63" s="323">
        <f t="shared" ca="1" si="106"/>
        <v>257.94215119136118</v>
      </c>
      <c r="G63" s="323">
        <f t="shared" ca="1" si="106"/>
        <v>220.07346273945618</v>
      </c>
      <c r="H63" s="323">
        <f t="shared" ca="1" si="106"/>
        <v>203.23323969549787</v>
      </c>
      <c r="I63" s="323">
        <f t="shared" ca="1" si="106"/>
        <v>159.60054777931518</v>
      </c>
      <c r="J63" s="323">
        <f t="shared" ca="1" si="106"/>
        <v>113.87716975581057</v>
      </c>
      <c r="K63" s="323">
        <f t="shared" ca="1" si="106"/>
        <v>95.028463062592934</v>
      </c>
      <c r="L63" s="325"/>
      <c r="M63" s="325"/>
      <c r="N63" s="325"/>
      <c r="O63" s="9"/>
      <c r="P63" s="17">
        <f t="shared" ca="1" si="88"/>
        <v>257.94215119136118</v>
      </c>
      <c r="S63">
        <f ca="1">MATCH(P63,C63:K63,0)</f>
        <v>4</v>
      </c>
      <c r="T63" s="201">
        <f>T48</f>
        <v>0.2</v>
      </c>
      <c r="U63" s="17">
        <f ca="1">(U18-$AC$1+$AA$1)</f>
        <v>6.1293181818181814</v>
      </c>
      <c r="V63" s="17">
        <f t="shared" ref="V63:AG63" ca="1" si="107">(V18-$AC$1+$AA$1)</f>
        <v>8.3815340909090903</v>
      </c>
      <c r="W63" s="17">
        <f t="shared" ca="1" si="107"/>
        <v>9.9902597402597397</v>
      </c>
      <c r="X63" s="17">
        <f t="shared" ca="1" si="107"/>
        <v>12.135227272727274</v>
      </c>
      <c r="Y63" s="17">
        <f t="shared" ca="1" si="107"/>
        <v>15.13818181818182</v>
      </c>
      <c r="Z63" s="17">
        <f t="shared" ca="1" si="107"/>
        <v>16.425162337662339</v>
      </c>
      <c r="AA63" s="17">
        <f t="shared" ca="1" si="107"/>
        <v>19.642613636363638</v>
      </c>
      <c r="AB63" s="17">
        <f t="shared" ca="1" si="107"/>
        <v>22.860064935064933</v>
      </c>
      <c r="AC63" s="17">
        <f t="shared" ca="1" si="107"/>
        <v>24.147045454545459</v>
      </c>
      <c r="AD63" s="17">
        <f t="shared" ca="1" si="107"/>
        <v>27.150000000000006</v>
      </c>
      <c r="AE63" s="17">
        <f t="shared" ca="1" si="107"/>
        <v>29.294967532467531</v>
      </c>
      <c r="AF63" s="17">
        <f t="shared" ca="1" si="107"/>
        <v>30.903693181818184</v>
      </c>
      <c r="AG63" s="17">
        <f t="shared" ca="1" si="107"/>
        <v>33.155909090909098</v>
      </c>
      <c r="AM63" s="9" t="s">
        <v>145</v>
      </c>
      <c r="AN63" s="26">
        <f>MIN(AN56:AN62)</f>
        <v>5.912467535970483E-2</v>
      </c>
      <c r="AO63" s="26">
        <f t="shared" ref="AO63:AT63" si="108">MIN(AO56:AO62)</f>
        <v>7.5862236949664333E-2</v>
      </c>
      <c r="AP63" s="26">
        <f t="shared" si="108"/>
        <v>9.2500222290231623E-2</v>
      </c>
      <c r="AQ63" s="26">
        <f t="shared" si="108"/>
        <v>0.10886680547134658</v>
      </c>
      <c r="AR63" s="26">
        <f t="shared" si="108"/>
        <v>0.12463809014848878</v>
      </c>
      <c r="AS63" s="26">
        <f t="shared" si="108"/>
        <v>9.2494005944666613E-2</v>
      </c>
      <c r="AT63" s="26">
        <f t="shared" si="108"/>
        <v>6.0931113914305286E-2</v>
      </c>
      <c r="AU63" s="140">
        <f t="shared" si="94"/>
        <v>0.12463809014848878</v>
      </c>
      <c r="AV63" s="26"/>
      <c r="BC63" s="52"/>
      <c r="BN63" s="201">
        <f t="shared" si="81"/>
        <v>0.8</v>
      </c>
      <c r="BO63" s="17">
        <f>BO15+BO47+2*BO30</f>
        <v>0.88280000000000014</v>
      </c>
    </row>
    <row r="64" spans="1:91">
      <c r="A64" s="453" t="s">
        <v>137</v>
      </c>
      <c r="B64" s="456">
        <v>0.33333333333333331</v>
      </c>
      <c r="C64" s="323">
        <f ca="1">U423*1000</f>
        <v>198.043843740695</v>
      </c>
      <c r="D64" s="323">
        <f t="shared" ref="D64:L64" ca="1" si="109">V423*1000</f>
        <v>236.02164556761755</v>
      </c>
      <c r="E64" s="323">
        <f t="shared" ca="1" si="109"/>
        <v>260.63421451038795</v>
      </c>
      <c r="F64" s="323">
        <f t="shared" ca="1" si="109"/>
        <v>289.77654609983773</v>
      </c>
      <c r="G64" s="323">
        <f t="shared" ca="1" si="109"/>
        <v>273.32420004929543</v>
      </c>
      <c r="H64" s="323">
        <f t="shared" ca="1" si="109"/>
        <v>256.54305989115107</v>
      </c>
      <c r="I64" s="323">
        <f t="shared" ca="1" si="109"/>
        <v>212.80147102088853</v>
      </c>
      <c r="J64" s="323">
        <f t="shared" ca="1" si="109"/>
        <v>166.63747131682399</v>
      </c>
      <c r="K64" s="323">
        <f t="shared" ca="1" si="109"/>
        <v>147.52857725406824</v>
      </c>
      <c r="L64" s="323">
        <f t="shared" ca="1" si="109"/>
        <v>101.58188403748647</v>
      </c>
      <c r="N64" s="325"/>
      <c r="P64" s="17">
        <f t="shared" ca="1" si="88"/>
        <v>289.77654609983773</v>
      </c>
      <c r="S64">
        <f ca="1">MATCH(P64,C64:L64,0)</f>
        <v>4</v>
      </c>
      <c r="T64" s="201">
        <f t="shared" ref="T64:T75" si="110">T49</f>
        <v>0.25</v>
      </c>
      <c r="U64" s="17">
        <f t="shared" ref="U64:AC75" ca="1" si="111">(U19-$AC$1+$AA$1)</f>
        <v>6.1293181818181814</v>
      </c>
      <c r="V64" s="17">
        <f t="shared" ca="1" si="111"/>
        <v>8.3815340909090903</v>
      </c>
      <c r="W64" s="17">
        <f t="shared" ca="1" si="111"/>
        <v>9.9902597402597362</v>
      </c>
      <c r="X64" s="17">
        <f t="shared" ca="1" si="111"/>
        <v>12.135227272727272</v>
      </c>
      <c r="Y64" s="17">
        <f t="shared" ca="1" si="111"/>
        <v>15.13818181818182</v>
      </c>
      <c r="Z64" s="17">
        <f t="shared" ref="Z64:AE66" ca="1" si="112">(Z19-$AC$1+$AA$1)</f>
        <v>16.425162337662336</v>
      </c>
      <c r="AA64" s="17">
        <f t="shared" ca="1" si="112"/>
        <v>19.642613636363638</v>
      </c>
      <c r="AB64" s="17">
        <f t="shared" ca="1" si="112"/>
        <v>22.86006493506493</v>
      </c>
      <c r="AC64" s="17">
        <f t="shared" ca="1" si="112"/>
        <v>24.147045454545459</v>
      </c>
      <c r="AD64" s="17">
        <f ca="1">(AD19-$AC$1+$AA$1)</f>
        <v>27.15</v>
      </c>
      <c r="AE64" s="17">
        <f ca="1">(AE19-$AC$1+$AA$1)</f>
        <v>29.294967532467531</v>
      </c>
      <c r="AF64" s="17">
        <f ca="1">(AF19-$AC$1+$AA$1)</f>
        <v>30.903693181818184</v>
      </c>
      <c r="AG64" s="17"/>
      <c r="AM64" s="68" t="s">
        <v>146</v>
      </c>
      <c r="AP64" s="26"/>
      <c r="AQ64" s="26"/>
      <c r="AR64" s="26"/>
      <c r="AS64" s="26"/>
      <c r="AT64" s="26"/>
      <c r="BC64" s="52"/>
    </row>
    <row r="65" spans="1:55">
      <c r="A65" s="454"/>
      <c r="B65" s="456">
        <v>0.2857142857142857</v>
      </c>
      <c r="C65" s="323">
        <f ca="1">U422*1000</f>
        <v>198.07003014771161</v>
      </c>
      <c r="D65" s="323">
        <f t="shared" ref="D65:M65" ca="1" si="113">V422*1000</f>
        <v>236.8354812625951</v>
      </c>
      <c r="E65" s="323">
        <f t="shared" ca="1" si="113"/>
        <v>262.41170235371726</v>
      </c>
      <c r="F65" s="323">
        <f t="shared" ca="1" si="113"/>
        <v>293.5386259942764</v>
      </c>
      <c r="G65" s="323">
        <f t="shared" ca="1" si="113"/>
        <v>312.88455354673397</v>
      </c>
      <c r="H65" s="323">
        <f t="shared" ca="1" si="113"/>
        <v>296.14374810049651</v>
      </c>
      <c r="I65" s="323">
        <f t="shared" ca="1" si="113"/>
        <v>252.26130563260236</v>
      </c>
      <c r="J65" s="323">
        <f t="shared" ca="1" si="113"/>
        <v>205.64873865547804</v>
      </c>
      <c r="K65" s="323">
        <f t="shared" ca="1" si="113"/>
        <v>186.28377200348311</v>
      </c>
      <c r="L65" s="323">
        <f t="shared" ca="1" si="113"/>
        <v>139.58751519498156</v>
      </c>
      <c r="M65" s="323">
        <f t="shared" ca="1" si="113"/>
        <v>104.99810442501609</v>
      </c>
      <c r="N65" s="325"/>
      <c r="O65" s="6"/>
      <c r="P65" s="17">
        <f t="shared" ca="1" si="88"/>
        <v>312.88455354673397</v>
      </c>
      <c r="S65">
        <f ca="1">MATCH(P65,C65:M65,0)</f>
        <v>5</v>
      </c>
      <c r="T65" s="201">
        <f t="shared" si="110"/>
        <v>0.2857142857142857</v>
      </c>
      <c r="U65" s="17">
        <f t="shared" ca="1" si="111"/>
        <v>6.1293181818181814</v>
      </c>
      <c r="V65" s="17">
        <f t="shared" ca="1" si="111"/>
        <v>8.3815340909090903</v>
      </c>
      <c r="W65" s="17">
        <f t="shared" ca="1" si="111"/>
        <v>9.9902597402597397</v>
      </c>
      <c r="X65" s="17">
        <f t="shared" ca="1" si="111"/>
        <v>12.135227272727274</v>
      </c>
      <c r="Y65" s="17">
        <f t="shared" ca="1" si="111"/>
        <v>15.13818181818182</v>
      </c>
      <c r="Z65" s="17">
        <f t="shared" ca="1" si="112"/>
        <v>16.425162337662339</v>
      </c>
      <c r="AA65" s="17">
        <f t="shared" ca="1" si="112"/>
        <v>19.642613636363638</v>
      </c>
      <c r="AB65" s="17">
        <f t="shared" ca="1" si="112"/>
        <v>22.86006493506493</v>
      </c>
      <c r="AC65" s="17">
        <f t="shared" ca="1" si="112"/>
        <v>24.147045454545452</v>
      </c>
      <c r="AD65" s="17">
        <f t="shared" ca="1" si="112"/>
        <v>27.15</v>
      </c>
      <c r="AE65" s="17">
        <f t="shared" ca="1" si="112"/>
        <v>29.294967532467531</v>
      </c>
      <c r="AF65" s="17"/>
      <c r="AG65" s="17"/>
      <c r="AL65" s="9"/>
      <c r="AN65" s="26"/>
      <c r="AO65" s="26"/>
      <c r="AP65" s="26"/>
      <c r="AQ65" s="26"/>
      <c r="AR65" s="26"/>
      <c r="AS65" s="26"/>
      <c r="AT65" s="26"/>
      <c r="BC65" s="52"/>
    </row>
    <row r="66" spans="1:55">
      <c r="A66" s="454"/>
      <c r="B66" s="456">
        <v>0.25</v>
      </c>
      <c r="C66" s="323">
        <f ca="1">U421*1000</f>
        <v>197.47000892398231</v>
      </c>
      <c r="D66" s="323">
        <f t="shared" ref="D66:N66" ca="1" si="114">V421*1000</f>
        <v>236.55374003769691</v>
      </c>
      <c r="E66" s="323">
        <f t="shared" ca="1" si="114"/>
        <v>262.61670156419501</v>
      </c>
      <c r="F66" s="323">
        <f t="shared" ca="1" si="114"/>
        <v>294.83813272288933</v>
      </c>
      <c r="G66" s="323">
        <f t="shared" ca="1" si="114"/>
        <v>334.29710661431022</v>
      </c>
      <c r="H66" s="323">
        <f t="shared" ca="1" si="114"/>
        <v>327.07572195081315</v>
      </c>
      <c r="I66" s="323">
        <f t="shared" ca="1" si="114"/>
        <v>283.02595071872099</v>
      </c>
      <c r="J66" s="323">
        <f t="shared" ca="1" si="114"/>
        <v>235.96050308914388</v>
      </c>
      <c r="K66" s="323">
        <f t="shared" ca="1" si="114"/>
        <v>216.34433065898182</v>
      </c>
      <c r="L66" s="323">
        <f t="shared" ca="1" si="114"/>
        <v>168.92498499086923</v>
      </c>
      <c r="M66" s="323">
        <f t="shared" ca="1" si="114"/>
        <v>133.71393694732004</v>
      </c>
      <c r="N66" s="323">
        <f t="shared" ca="1" si="114"/>
        <v>106.61189644486511</v>
      </c>
      <c r="O66" s="208"/>
      <c r="P66" s="17">
        <f t="shared" ca="1" si="88"/>
        <v>334.29710661431022</v>
      </c>
      <c r="Q66" s="176" t="s">
        <v>13</v>
      </c>
      <c r="S66">
        <f ca="1">MATCH(P66,C66:N66,0)</f>
        <v>5</v>
      </c>
      <c r="T66" s="201">
        <f t="shared" si="110"/>
        <v>0.33333333333333331</v>
      </c>
      <c r="U66" s="17">
        <f t="shared" ca="1" si="111"/>
        <v>6.1293181818181814</v>
      </c>
      <c r="V66" s="17">
        <f t="shared" ca="1" si="111"/>
        <v>8.3815340909090903</v>
      </c>
      <c r="W66" s="17">
        <f t="shared" ca="1" si="111"/>
        <v>9.9902597402597397</v>
      </c>
      <c r="X66" s="17">
        <f t="shared" ca="1" si="111"/>
        <v>12.135227272727274</v>
      </c>
      <c r="Y66" s="17">
        <f t="shared" ca="1" si="111"/>
        <v>15.13818181818182</v>
      </c>
      <c r="Z66" s="17">
        <f t="shared" ca="1" si="112"/>
        <v>16.425162337662336</v>
      </c>
      <c r="AA66" s="17">
        <f t="shared" ca="1" si="112"/>
        <v>19.642613636363638</v>
      </c>
      <c r="AB66" s="17">
        <f t="shared" ca="1" si="112"/>
        <v>22.86006493506493</v>
      </c>
      <c r="AC66" s="17">
        <f ca="1">(AC21-$AC$1+$AA$1)</f>
        <v>24.147045454545452</v>
      </c>
      <c r="AD66" s="17">
        <f ca="1">(AD21-$AC$1+$AA$1)</f>
        <v>27.15</v>
      </c>
      <c r="AF66" s="17"/>
      <c r="AG66" s="17"/>
      <c r="AM66" s="100" t="s">
        <v>142</v>
      </c>
      <c r="AN66" t="s">
        <v>120</v>
      </c>
      <c r="AR66" t="s">
        <v>147</v>
      </c>
      <c r="BC66" s="52"/>
    </row>
    <row r="67" spans="1:55">
      <c r="A67" s="452"/>
      <c r="B67" s="456">
        <v>0.2</v>
      </c>
      <c r="C67" s="323">
        <f ca="1">U420*1000</f>
        <v>195.49158989703665</v>
      </c>
      <c r="D67" s="323">
        <f t="shared" ref="D67:O67" ca="1" si="115">V420*1000</f>
        <v>234.61309549806404</v>
      </c>
      <c r="E67" s="323">
        <f t="shared" ca="1" si="115"/>
        <v>261.0333454313926</v>
      </c>
      <c r="F67" s="323">
        <f t="shared" ca="1" si="115"/>
        <v>294.28619212299839</v>
      </c>
      <c r="G67" s="323">
        <f t="shared" ca="1" si="115"/>
        <v>336.62042929675835</v>
      </c>
      <c r="H67" s="323">
        <f t="shared" ca="1" si="115"/>
        <v>352.94575197872689</v>
      </c>
      <c r="I67" s="323">
        <f t="shared" ca="1" si="115"/>
        <v>328.60677202511488</v>
      </c>
      <c r="J67" s="323">
        <f t="shared" ca="1" si="115"/>
        <v>280.63361102490586</v>
      </c>
      <c r="K67" s="323">
        <f t="shared" ca="1" si="115"/>
        <v>260.53156989631333</v>
      </c>
      <c r="L67" s="323">
        <f t="shared" ca="1" si="115"/>
        <v>211.74350606363802</v>
      </c>
      <c r="M67" s="323">
        <f t="shared" ca="1" si="115"/>
        <v>175.37762153223284</v>
      </c>
      <c r="N67" s="323">
        <f t="shared" ca="1" si="115"/>
        <v>147.3250253543213</v>
      </c>
      <c r="O67" s="323">
        <f t="shared" ca="1" si="115"/>
        <v>106.99146116148171</v>
      </c>
      <c r="P67" s="17">
        <f t="shared" ca="1" si="88"/>
        <v>352.94575197872689</v>
      </c>
      <c r="S67">
        <f ca="1">MATCH(P67,C67:O67,0)</f>
        <v>6</v>
      </c>
      <c r="T67" s="201">
        <f t="shared" si="110"/>
        <v>0.4</v>
      </c>
      <c r="U67" s="17">
        <f t="shared" ca="1" si="111"/>
        <v>6.1293181818181814</v>
      </c>
      <c r="V67" s="17">
        <f t="shared" ca="1" si="111"/>
        <v>8.3815340909090903</v>
      </c>
      <c r="W67" s="17">
        <f t="shared" ca="1" si="111"/>
        <v>9.9902597402597362</v>
      </c>
      <c r="X67" s="17">
        <f t="shared" ca="1" si="111"/>
        <v>12.135227272727272</v>
      </c>
      <c r="Y67" s="17">
        <f t="shared" ca="1" si="111"/>
        <v>15.13818181818182</v>
      </c>
      <c r="Z67" s="17">
        <f t="shared" ca="1" si="111"/>
        <v>16.425162337662336</v>
      </c>
      <c r="AA67" s="17">
        <f t="shared" ca="1" si="111"/>
        <v>19.642613636363638</v>
      </c>
      <c r="AB67" s="17">
        <f t="shared" ca="1" si="111"/>
        <v>22.860064935064933</v>
      </c>
      <c r="AC67" s="17">
        <f t="shared" ca="1" si="111"/>
        <v>24.147045454545459</v>
      </c>
      <c r="AD67" s="17"/>
      <c r="AE67" s="17"/>
      <c r="AF67" s="17"/>
      <c r="AG67" s="17"/>
      <c r="AJ67" s="185" t="s">
        <v>5</v>
      </c>
      <c r="AK67" s="181" t="s">
        <v>44</v>
      </c>
      <c r="AL67" s="182" t="s">
        <v>45</v>
      </c>
      <c r="AM67" s="183" t="s">
        <v>46</v>
      </c>
      <c r="AN67" s="174">
        <v>20</v>
      </c>
      <c r="AO67" s="174">
        <v>30</v>
      </c>
      <c r="AP67" s="174">
        <v>40</v>
      </c>
      <c r="AQ67" s="174">
        <v>50</v>
      </c>
      <c r="AR67" s="174">
        <v>60</v>
      </c>
      <c r="AS67" s="174">
        <v>70</v>
      </c>
      <c r="AT67" s="174">
        <v>80</v>
      </c>
      <c r="AU67" s="9" t="s">
        <v>10</v>
      </c>
      <c r="AV67" s="9"/>
      <c r="BC67" s="52"/>
    </row>
    <row r="68" spans="1:55">
      <c r="A68" s="453" t="s">
        <v>367</v>
      </c>
      <c r="B68" s="452"/>
      <c r="C68" s="455">
        <v>0.2</v>
      </c>
      <c r="D68" s="455">
        <v>0.25</v>
      </c>
      <c r="E68" s="455">
        <v>0.2857142857142857</v>
      </c>
      <c r="F68" s="455">
        <v>0.33333333333333331</v>
      </c>
      <c r="G68" s="455">
        <v>0.4</v>
      </c>
      <c r="H68" s="455">
        <v>0.42857142857142855</v>
      </c>
      <c r="I68" s="455">
        <v>0.5</v>
      </c>
      <c r="J68" s="455">
        <v>0.5714285714285714</v>
      </c>
      <c r="K68" s="455">
        <v>0.6</v>
      </c>
      <c r="L68" s="455">
        <v>0.66666666666666663</v>
      </c>
      <c r="M68" s="455">
        <v>0.7142857142857143</v>
      </c>
      <c r="N68" s="455">
        <v>0.75</v>
      </c>
      <c r="O68" s="455">
        <v>0.8</v>
      </c>
      <c r="P68" s="221">
        <f ca="1">MAX(P56:P67)</f>
        <v>352.94575197872689</v>
      </c>
      <c r="Q68" s="137" t="s">
        <v>358</v>
      </c>
      <c r="T68" s="201">
        <f t="shared" si="110"/>
        <v>0.42857142857142855</v>
      </c>
      <c r="U68" s="17">
        <f t="shared" ca="1" si="111"/>
        <v>6.1293181818181814</v>
      </c>
      <c r="V68" s="17">
        <f t="shared" ca="1" si="111"/>
        <v>8.3815340909090903</v>
      </c>
      <c r="W68" s="17">
        <f t="shared" ca="1" si="111"/>
        <v>9.9902597402597397</v>
      </c>
      <c r="X68" s="17">
        <f t="shared" ca="1" si="111"/>
        <v>12.135227272727272</v>
      </c>
      <c r="Y68" s="17">
        <f t="shared" ca="1" si="111"/>
        <v>15.13818181818182</v>
      </c>
      <c r="Z68" s="17">
        <f t="shared" ca="1" si="111"/>
        <v>16.425162337662336</v>
      </c>
      <c r="AA68" s="17">
        <f t="shared" ca="1" si="111"/>
        <v>19.642613636363638</v>
      </c>
      <c r="AB68" s="17">
        <f t="shared" ca="1" si="111"/>
        <v>22.86006493506493</v>
      </c>
      <c r="AC68" s="17"/>
      <c r="AD68" s="17"/>
      <c r="AE68" s="17"/>
      <c r="AF68" s="17"/>
      <c r="AG68" s="17"/>
      <c r="AJ68" s="160">
        <v>1</v>
      </c>
      <c r="AK68" s="184">
        <v>1</v>
      </c>
      <c r="AL68" s="184">
        <v>0</v>
      </c>
      <c r="AM68" s="186">
        <v>0.2</v>
      </c>
      <c r="AN68" s="52">
        <f>AN56*1000</f>
        <v>802.00512020391341</v>
      </c>
      <c r="AO68" s="52">
        <f t="shared" ref="AO68:AT68" si="116">AO56*1000</f>
        <v>871.84792761530412</v>
      </c>
      <c r="AP68" s="52">
        <f t="shared" si="116"/>
        <v>906.59028531465799</v>
      </c>
      <c r="AQ68" s="52">
        <f t="shared" si="116"/>
        <v>900.00357400449241</v>
      </c>
      <c r="AR68" s="52">
        <f t="shared" si="116"/>
        <v>840.99693670800616</v>
      </c>
      <c r="AS68" s="52">
        <f t="shared" si="116"/>
        <v>718.91954409584423</v>
      </c>
      <c r="AT68" s="52">
        <f t="shared" si="116"/>
        <v>531.15516887741069</v>
      </c>
      <c r="AU68" s="52">
        <f>MAX(AN68:AT68)</f>
        <v>906.59028531465799</v>
      </c>
      <c r="AV68" s="26"/>
    </row>
    <row r="69" spans="1:55">
      <c r="B69" s="9" t="s">
        <v>10</v>
      </c>
      <c r="C69" s="17">
        <f ca="1">MAX(C55:C67)</f>
        <v>198.07003014771161</v>
      </c>
      <c r="D69" s="17">
        <f t="shared" ref="D69:O69" ca="1" si="117">MAX(D55:D67)</f>
        <v>236.8354812625951</v>
      </c>
      <c r="E69" s="17">
        <f t="shared" ca="1" si="117"/>
        <v>262.61670156419501</v>
      </c>
      <c r="F69" s="17">
        <f t="shared" ca="1" si="117"/>
        <v>294.83813272288933</v>
      </c>
      <c r="G69" s="17">
        <f t="shared" ca="1" si="117"/>
        <v>336.62042929675835</v>
      </c>
      <c r="H69" s="17">
        <f t="shared" ca="1" si="117"/>
        <v>352.94575197872689</v>
      </c>
      <c r="I69" s="17">
        <f t="shared" ca="1" si="117"/>
        <v>328.60677202511488</v>
      </c>
      <c r="J69" s="17">
        <f t="shared" ca="1" si="117"/>
        <v>280.63361102490586</v>
      </c>
      <c r="K69" s="17">
        <f t="shared" ca="1" si="117"/>
        <v>260.53156989631333</v>
      </c>
      <c r="L69" s="17">
        <f t="shared" ca="1" si="117"/>
        <v>211.74350606363802</v>
      </c>
      <c r="M69" s="17">
        <f t="shared" ca="1" si="117"/>
        <v>175.37762153223284</v>
      </c>
      <c r="N69" s="17">
        <f t="shared" ca="1" si="117"/>
        <v>147.3250253543213</v>
      </c>
      <c r="O69" s="17">
        <f t="shared" ca="1" si="117"/>
        <v>106.99146116148171</v>
      </c>
      <c r="T69" s="201">
        <f t="shared" si="110"/>
        <v>0.5</v>
      </c>
      <c r="U69" s="17">
        <f t="shared" ca="1" si="111"/>
        <v>6.1293181818181814</v>
      </c>
      <c r="V69" s="17">
        <f t="shared" ca="1" si="111"/>
        <v>8.3815340909090903</v>
      </c>
      <c r="W69" s="17">
        <f t="shared" ca="1" si="111"/>
        <v>9.9902597402597362</v>
      </c>
      <c r="X69" s="17">
        <f t="shared" ca="1" si="111"/>
        <v>12.135227272727272</v>
      </c>
      <c r="Y69" s="17">
        <f t="shared" ca="1" si="111"/>
        <v>15.13818181818182</v>
      </c>
      <c r="Z69" s="17">
        <f t="shared" ca="1" si="111"/>
        <v>16.425162337662336</v>
      </c>
      <c r="AA69" s="17">
        <f t="shared" ca="1" si="111"/>
        <v>19.642613636363638</v>
      </c>
      <c r="AB69" s="17"/>
      <c r="AC69" s="17"/>
      <c r="AD69" s="17"/>
      <c r="AE69" s="17"/>
      <c r="AF69" s="17"/>
      <c r="AG69" s="17"/>
      <c r="AJ69" s="160">
        <v>2</v>
      </c>
      <c r="AK69" s="184">
        <v>1</v>
      </c>
      <c r="AL69" s="184">
        <v>2</v>
      </c>
      <c r="AM69" s="186">
        <v>0</v>
      </c>
      <c r="AN69" s="52">
        <f t="shared" ref="AN69:AT74" si="118">AN57*1000</f>
        <v>908.41320026628341</v>
      </c>
      <c r="AO69" s="52">
        <f t="shared" si="118"/>
        <v>1067.1715083374288</v>
      </c>
      <c r="AP69" s="52">
        <f t="shared" si="118"/>
        <v>1203.3172033477426</v>
      </c>
      <c r="AQ69" s="52">
        <f t="shared" si="118"/>
        <v>1268.3899865529183</v>
      </c>
      <c r="AR69" s="52">
        <f t="shared" si="118"/>
        <v>1179.3139394228742</v>
      </c>
      <c r="AS69" s="52">
        <f t="shared" si="118"/>
        <v>913.61084228343873</v>
      </c>
      <c r="AT69" s="52">
        <f t="shared" si="118"/>
        <v>522.28761715574933</v>
      </c>
      <c r="AU69" s="52">
        <f t="shared" ref="AU69:AU75" si="119">MAX(AN69:AT69)</f>
        <v>1268.3899865529183</v>
      </c>
      <c r="AV69" s="26"/>
      <c r="BC69" s="52"/>
    </row>
    <row r="70" spans="1:55" ht="17" thickBot="1">
      <c r="B70" s="73"/>
      <c r="C70" s="207"/>
      <c r="D70" s="207"/>
      <c r="E70" s="207"/>
      <c r="F70" s="207"/>
      <c r="G70" s="175" t="s">
        <v>12</v>
      </c>
      <c r="I70" s="176" t="s">
        <v>13</v>
      </c>
      <c r="J70" s="207"/>
      <c r="K70" s="87"/>
      <c r="L70" s="87"/>
      <c r="M70" s="87"/>
      <c r="N70" s="87"/>
      <c r="T70" s="201">
        <f t="shared" si="110"/>
        <v>0.5714285714285714</v>
      </c>
      <c r="U70" s="17">
        <f t="shared" ca="1" si="111"/>
        <v>6.1293181818181814</v>
      </c>
      <c r="V70" s="17">
        <f t="shared" ca="1" si="111"/>
        <v>8.3815340909090903</v>
      </c>
      <c r="W70" s="17">
        <f t="shared" ca="1" si="111"/>
        <v>9.9902597402597362</v>
      </c>
      <c r="X70" s="17">
        <f t="shared" ca="1" si="111"/>
        <v>12.135227272727272</v>
      </c>
      <c r="Y70" s="17">
        <f t="shared" ca="1" si="111"/>
        <v>15.13818181818182</v>
      </c>
      <c r="Z70" s="17">
        <f t="shared" ca="1" si="111"/>
        <v>16.425162337662336</v>
      </c>
      <c r="AA70" s="17"/>
      <c r="AB70" s="17"/>
      <c r="AC70" s="17"/>
      <c r="AD70" s="17"/>
      <c r="AE70" s="17"/>
      <c r="AF70" s="17"/>
      <c r="AG70" s="17"/>
      <c r="AJ70" s="160">
        <v>3</v>
      </c>
      <c r="AK70" s="184">
        <v>1</v>
      </c>
      <c r="AL70" s="184">
        <v>0</v>
      </c>
      <c r="AM70" s="186">
        <v>0</v>
      </c>
      <c r="AN70" s="52">
        <f t="shared" si="118"/>
        <v>352.83179860242217</v>
      </c>
      <c r="AO70" s="52">
        <f t="shared" si="118"/>
        <v>375.28709646592557</v>
      </c>
      <c r="AP70" s="52">
        <f t="shared" si="118"/>
        <v>393.47563486043634</v>
      </c>
      <c r="AQ70" s="52">
        <f t="shared" si="118"/>
        <v>405.53253721771216</v>
      </c>
      <c r="AR70" s="52">
        <f t="shared" si="118"/>
        <v>408.32081473584464</v>
      </c>
      <c r="AS70" s="52">
        <f t="shared" si="118"/>
        <v>356.71192120752943</v>
      </c>
      <c r="AT70" s="52">
        <f t="shared" si="118"/>
        <v>230.23655203728509</v>
      </c>
      <c r="AU70" s="52">
        <f t="shared" si="119"/>
        <v>408.32081473584464</v>
      </c>
      <c r="AV70" s="26"/>
    </row>
    <row r="71" spans="1:55">
      <c r="B71" s="73"/>
      <c r="C71" s="207"/>
      <c r="D71" s="207"/>
      <c r="E71" s="207"/>
      <c r="F71" s="207"/>
      <c r="G71" s="207"/>
      <c r="H71" s="87"/>
      <c r="I71" s="87"/>
      <c r="J71" s="87"/>
      <c r="K71" s="87"/>
      <c r="L71" s="87"/>
      <c r="M71" s="87"/>
      <c r="N71" s="87"/>
      <c r="T71" s="201">
        <f t="shared" si="110"/>
        <v>0.6</v>
      </c>
      <c r="U71" s="17">
        <f t="shared" ca="1" si="111"/>
        <v>6.1293181818181814</v>
      </c>
      <c r="V71" s="17">
        <f t="shared" ca="1" si="111"/>
        <v>8.3815340909090903</v>
      </c>
      <c r="W71" s="17">
        <f t="shared" ca="1" si="111"/>
        <v>9.9902597402597397</v>
      </c>
      <c r="X71" s="17">
        <f t="shared" ca="1" si="111"/>
        <v>12.135227272727274</v>
      </c>
      <c r="Y71" s="17">
        <f t="shared" ca="1" si="111"/>
        <v>15.13818181818182</v>
      </c>
      <c r="Z71" s="17"/>
      <c r="AA71" s="17"/>
      <c r="AB71" s="17"/>
      <c r="AC71" s="17"/>
      <c r="AD71" s="17"/>
      <c r="AE71" s="17"/>
      <c r="AF71" s="17"/>
      <c r="AG71" s="17"/>
      <c r="AJ71" s="160">
        <v>4</v>
      </c>
      <c r="AK71" s="184">
        <v>1</v>
      </c>
      <c r="AL71" s="184">
        <v>0</v>
      </c>
      <c r="AM71" s="186">
        <v>4</v>
      </c>
      <c r="AN71" s="52">
        <f t="shared" si="118"/>
        <v>59.124675359704831</v>
      </c>
      <c r="AO71" s="52">
        <f t="shared" si="118"/>
        <v>75.862236949664336</v>
      </c>
      <c r="AP71" s="52">
        <f t="shared" si="118"/>
        <v>92.500222290231619</v>
      </c>
      <c r="AQ71" s="52">
        <f t="shared" si="118"/>
        <v>108.86680547134658</v>
      </c>
      <c r="AR71" s="52">
        <f t="shared" si="118"/>
        <v>124.63809014848879</v>
      </c>
      <c r="AS71" s="52">
        <f t="shared" si="118"/>
        <v>139.04464223741837</v>
      </c>
      <c r="AT71" s="52">
        <f t="shared" si="118"/>
        <v>149.66035054863389</v>
      </c>
      <c r="AU71" s="52">
        <f t="shared" si="119"/>
        <v>149.66035054863389</v>
      </c>
      <c r="AV71" s="26"/>
    </row>
    <row r="72" spans="1:55">
      <c r="B72" s="73"/>
      <c r="C72" s="207"/>
      <c r="D72" s="207"/>
      <c r="E72" s="207"/>
      <c r="F72" s="207"/>
      <c r="G72" s="207"/>
      <c r="H72" s="207"/>
      <c r="I72" s="207"/>
      <c r="J72" s="207"/>
      <c r="K72" s="87"/>
      <c r="L72" s="87"/>
      <c r="M72" s="87"/>
      <c r="N72" s="87"/>
      <c r="O72" s="9"/>
      <c r="T72" s="201">
        <f t="shared" si="110"/>
        <v>0.66666666666666663</v>
      </c>
      <c r="U72" s="17">
        <f t="shared" ca="1" si="111"/>
        <v>6.1293181818181814</v>
      </c>
      <c r="V72" s="17">
        <f t="shared" ca="1" si="111"/>
        <v>8.3815340909090903</v>
      </c>
      <c r="W72" s="17">
        <f t="shared" ca="1" si="111"/>
        <v>9.9902597402597362</v>
      </c>
      <c r="X72" s="17">
        <f t="shared" ca="1" si="111"/>
        <v>12.135227272727272</v>
      </c>
      <c r="Y72" s="17"/>
      <c r="Z72" s="17"/>
      <c r="AA72" s="17"/>
      <c r="AB72" s="17"/>
      <c r="AC72" s="17"/>
      <c r="AD72" s="17"/>
      <c r="AE72" s="17"/>
      <c r="AF72" s="17"/>
      <c r="AG72" s="17"/>
      <c r="AJ72" s="167">
        <v>5</v>
      </c>
      <c r="AK72" s="184">
        <v>-1</v>
      </c>
      <c r="AL72" s="184">
        <v>-2</v>
      </c>
      <c r="AM72" s="186">
        <v>0</v>
      </c>
      <c r="AN72" s="52">
        <f t="shared" si="118"/>
        <v>413.07496284508801</v>
      </c>
      <c r="AO72" s="52">
        <f t="shared" si="118"/>
        <v>425.41318690948725</v>
      </c>
      <c r="AP72" s="52">
        <f t="shared" si="118"/>
        <v>418.73939747885356</v>
      </c>
      <c r="AQ72" s="52">
        <f t="shared" si="118"/>
        <v>388.38285062036698</v>
      </c>
      <c r="AR72" s="52">
        <f t="shared" si="118"/>
        <v>333.87362209352113</v>
      </c>
      <c r="AS72" s="52">
        <f t="shared" si="118"/>
        <v>260.34559625351318</v>
      </c>
      <c r="AT72" s="52">
        <f t="shared" si="118"/>
        <v>178.38061036052375</v>
      </c>
      <c r="AU72" s="52">
        <f t="shared" si="119"/>
        <v>425.41318690948725</v>
      </c>
      <c r="AV72" s="26"/>
    </row>
    <row r="73" spans="1:55">
      <c r="B73" s="73"/>
      <c r="C73" s="207"/>
      <c r="D73" s="207"/>
      <c r="E73" s="207"/>
      <c r="F73" s="207"/>
      <c r="G73" s="207"/>
      <c r="H73" s="207"/>
      <c r="I73" s="207"/>
      <c r="J73" s="207"/>
      <c r="K73" s="87"/>
      <c r="L73" s="87"/>
      <c r="M73" s="87"/>
      <c r="N73" s="87"/>
      <c r="T73" s="201">
        <f t="shared" si="110"/>
        <v>0.7142857142857143</v>
      </c>
      <c r="U73" s="17">
        <f t="shared" ca="1" si="111"/>
        <v>6.1293181818181814</v>
      </c>
      <c r="V73" s="17">
        <f t="shared" ca="1" si="111"/>
        <v>8.3815340909090903</v>
      </c>
      <c r="W73" s="17">
        <f t="shared" ca="1" si="111"/>
        <v>9.9902597402597362</v>
      </c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J73" s="170">
        <v>6</v>
      </c>
      <c r="AK73" s="184">
        <v>1</v>
      </c>
      <c r="AL73" s="184">
        <v>0.5</v>
      </c>
      <c r="AM73" s="186">
        <v>0</v>
      </c>
      <c r="AN73" s="52">
        <f t="shared" si="118"/>
        <v>989.83881647458179</v>
      </c>
      <c r="AO73" s="52">
        <f t="shared" si="118"/>
        <v>1080.6322960432665</v>
      </c>
      <c r="AP73" s="52">
        <f t="shared" si="118"/>
        <v>1171.8047125373541</v>
      </c>
      <c r="AQ73" s="52">
        <f t="shared" si="118"/>
        <v>1263.5735608704749</v>
      </c>
      <c r="AR73" s="52">
        <f t="shared" si="118"/>
        <v>1356.3615897549298</v>
      </c>
      <c r="AS73" s="52">
        <f t="shared" si="118"/>
        <v>1451.1119906919562</v>
      </c>
      <c r="AT73" s="52">
        <f t="shared" si="118"/>
        <v>1550.4303914219545</v>
      </c>
      <c r="AU73" s="52">
        <f t="shared" si="119"/>
        <v>1550.4303914219545</v>
      </c>
      <c r="AV73" s="26"/>
    </row>
    <row r="74" spans="1:55">
      <c r="B74" s="73"/>
      <c r="C74" s="207"/>
      <c r="D74" s="207"/>
      <c r="E74" s="207"/>
      <c r="F74" s="207"/>
      <c r="G74" s="207"/>
      <c r="H74" s="207"/>
      <c r="I74" s="207"/>
      <c r="J74" s="207"/>
      <c r="K74" s="87"/>
      <c r="L74" s="87"/>
      <c r="M74" s="87"/>
      <c r="N74" s="87"/>
      <c r="O74" s="9"/>
      <c r="T74" s="201">
        <f t="shared" si="110"/>
        <v>0.75</v>
      </c>
      <c r="U74" s="17">
        <f t="shared" ca="1" si="111"/>
        <v>6.1293181818181814</v>
      </c>
      <c r="V74" s="17">
        <f t="shared" ca="1" si="111"/>
        <v>8.3815340909090903</v>
      </c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J74" s="170">
        <v>7</v>
      </c>
      <c r="AK74" s="184">
        <v>0</v>
      </c>
      <c r="AL74" s="184">
        <v>7</v>
      </c>
      <c r="AM74" s="186">
        <v>0</v>
      </c>
      <c r="AN74" s="52">
        <f t="shared" si="118"/>
        <v>283.82259889886552</v>
      </c>
      <c r="AO74" s="52">
        <f t="shared" si="118"/>
        <v>240.13833926013623</v>
      </c>
      <c r="AP74" s="52">
        <f t="shared" si="118"/>
        <v>199.31421086491358</v>
      </c>
      <c r="AQ74" s="52">
        <f t="shared" si="118"/>
        <v>161.32157256545452</v>
      </c>
      <c r="AR74" s="52">
        <f t="shared" si="118"/>
        <v>125.84062728460385</v>
      </c>
      <c r="AS74" s="52">
        <f t="shared" si="118"/>
        <v>92.494005944666611</v>
      </c>
      <c r="AT74" s="52">
        <f t="shared" si="118"/>
        <v>60.931113914305286</v>
      </c>
      <c r="AU74" s="52">
        <f t="shared" si="119"/>
        <v>283.82259889886552</v>
      </c>
      <c r="AV74" s="26"/>
    </row>
    <row r="75" spans="1:55">
      <c r="B75" s="73"/>
      <c r="C75" s="207"/>
      <c r="D75" s="207"/>
      <c r="E75" s="207"/>
      <c r="F75" s="207"/>
      <c r="G75" s="207"/>
      <c r="H75" s="207"/>
      <c r="I75" s="207"/>
      <c r="J75" s="207"/>
      <c r="N75" s="87"/>
      <c r="T75" s="201">
        <f t="shared" si="110"/>
        <v>0.8</v>
      </c>
      <c r="U75" s="17">
        <f t="shared" ca="1" si="111"/>
        <v>6.1293181818181814</v>
      </c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M75" s="9" t="s">
        <v>145</v>
      </c>
      <c r="AN75" s="52">
        <f>MIN(AN68:AN74)</f>
        <v>59.124675359704831</v>
      </c>
      <c r="AO75" s="52">
        <f t="shared" ref="AO75:AT75" si="120">MIN(AO68:AO74)</f>
        <v>75.862236949664336</v>
      </c>
      <c r="AP75" s="52">
        <f t="shared" si="120"/>
        <v>92.500222290231619</v>
      </c>
      <c r="AQ75" s="52">
        <f t="shared" si="120"/>
        <v>108.86680547134658</v>
      </c>
      <c r="AR75" s="52">
        <f t="shared" si="120"/>
        <v>124.63809014848879</v>
      </c>
      <c r="AS75" s="52">
        <f t="shared" si="120"/>
        <v>92.494005944666611</v>
      </c>
      <c r="AT75" s="52">
        <f t="shared" si="120"/>
        <v>60.931113914305286</v>
      </c>
      <c r="AU75" s="4">
        <f t="shared" si="119"/>
        <v>124.63809014848879</v>
      </c>
      <c r="AV75" s="26"/>
    </row>
    <row r="76" spans="1:55">
      <c r="B76" s="73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87"/>
      <c r="O76" s="6"/>
      <c r="AM76" s="68" t="s">
        <v>148</v>
      </c>
      <c r="AP76" s="26"/>
      <c r="AQ76" s="26"/>
      <c r="AR76" s="26"/>
      <c r="AS76" s="26"/>
      <c r="AT76" s="26"/>
    </row>
    <row r="77" spans="1:55">
      <c r="B77" s="9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87"/>
      <c r="P77" s="9"/>
      <c r="T77" s="85" t="s">
        <v>149</v>
      </c>
      <c r="U77" s="201">
        <f>U62</f>
        <v>0.2</v>
      </c>
      <c r="V77" s="201">
        <f t="shared" ref="V77:AG77" si="121">V62</f>
        <v>0.25</v>
      </c>
      <c r="W77" s="201">
        <f t="shared" si="121"/>
        <v>0.2857142857142857</v>
      </c>
      <c r="X77" s="201">
        <f t="shared" si="121"/>
        <v>0.33333333333333331</v>
      </c>
      <c r="Y77" s="201">
        <f t="shared" si="121"/>
        <v>0.4</v>
      </c>
      <c r="Z77" s="201">
        <f t="shared" si="121"/>
        <v>0.42857142857142855</v>
      </c>
      <c r="AA77" s="201">
        <f t="shared" si="121"/>
        <v>0.5</v>
      </c>
      <c r="AB77" s="201">
        <f t="shared" si="121"/>
        <v>0.5714285714285714</v>
      </c>
      <c r="AC77" s="201">
        <f t="shared" si="121"/>
        <v>0.6</v>
      </c>
      <c r="AD77" s="201">
        <f t="shared" si="121"/>
        <v>0.66666666666666663</v>
      </c>
      <c r="AE77" s="201">
        <f t="shared" si="121"/>
        <v>0.7142857142857143</v>
      </c>
      <c r="AF77" s="201">
        <f t="shared" si="121"/>
        <v>0.75</v>
      </c>
      <c r="AG77" s="201">
        <f t="shared" si="121"/>
        <v>0.8</v>
      </c>
      <c r="AN77" t="s">
        <v>59</v>
      </c>
    </row>
    <row r="78" spans="1:55">
      <c r="B78" s="73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87"/>
      <c r="O78" s="15"/>
      <c r="P78" s="15"/>
      <c r="T78" s="201">
        <f>T63</f>
        <v>0.2</v>
      </c>
      <c r="U78" s="17">
        <f ca="1">U63/U33</f>
        <v>5.2061495457721853E-2</v>
      </c>
      <c r="V78" s="17">
        <f t="shared" ref="V78:AG79" ca="1" si="122">V63/V33</f>
        <v>7.5539901751784225E-2</v>
      </c>
      <c r="W78" s="17">
        <f t="shared" ca="1" si="122"/>
        <v>9.414631444869026E-2</v>
      </c>
      <c r="X78" s="17">
        <f t="shared" ca="1" si="122"/>
        <v>0.12176664832140892</v>
      </c>
      <c r="Y78" s="17">
        <f t="shared" ca="1" si="122"/>
        <v>0.1670449387199274</v>
      </c>
      <c r="Z78" s="17">
        <f t="shared" ca="1" si="122"/>
        <v>0.18933748814523776</v>
      </c>
      <c r="AA78" s="17">
        <f t="shared" ca="1" si="122"/>
        <v>0.25487056311716039</v>
      </c>
      <c r="AB78" s="17">
        <f t="shared" ca="1" si="122"/>
        <v>0.3392343245835876</v>
      </c>
      <c r="AC78" s="17">
        <f t="shared" ca="1" si="122"/>
        <v>0.38018134715025909</v>
      </c>
      <c r="AD78" s="17">
        <f t="shared" ca="1" si="122"/>
        <v>0.49836395670777756</v>
      </c>
      <c r="AE78" s="17">
        <f t="shared" ca="1" si="122"/>
        <v>0.61000978952520801</v>
      </c>
      <c r="AF78" s="17">
        <f t="shared" ca="1" si="122"/>
        <v>0.71564658251964763</v>
      </c>
      <c r="AG78" s="17">
        <f t="shared" ca="1" si="122"/>
        <v>0.91073446327683649</v>
      </c>
    </row>
    <row r="79" spans="1:55">
      <c r="B79" s="73"/>
      <c r="C79" s="174"/>
      <c r="D79" s="174"/>
      <c r="E79" s="174"/>
      <c r="F79" s="174"/>
      <c r="G79" s="174"/>
      <c r="H79" s="174"/>
      <c r="I79" s="174"/>
      <c r="J79" s="174"/>
      <c r="K79" s="205"/>
      <c r="L79" s="174"/>
      <c r="M79" s="174"/>
      <c r="N79" s="206"/>
      <c r="T79" s="201">
        <f t="shared" ref="T79:T90" si="123">T64</f>
        <v>0.25</v>
      </c>
      <c r="U79" s="17">
        <f t="shared" ref="U79:AE90" ca="1" si="124">U64/U34</f>
        <v>5.6391333144100657E-2</v>
      </c>
      <c r="V79" s="17">
        <f t="shared" ca="1" si="124"/>
        <v>8.2240161453077693E-2</v>
      </c>
      <c r="W79" s="17">
        <f t="shared" ca="1" si="124"/>
        <v>0.10291335603480888</v>
      </c>
      <c r="X79" s="17">
        <f t="shared" ca="1" si="124"/>
        <v>0.13391337242292412</v>
      </c>
      <c r="Y79" s="17">
        <f t="shared" ca="1" si="124"/>
        <v>0.18555401487457457</v>
      </c>
      <c r="Z79" s="17">
        <f t="shared" ca="1" si="124"/>
        <v>0.21136213252670386</v>
      </c>
      <c r="AA79" s="17">
        <f t="shared" ca="1" si="124"/>
        <v>0.28873771730914588</v>
      </c>
      <c r="AB79" s="17">
        <f ca="1">AB64/AB34</f>
        <v>0.39179151454110522</v>
      </c>
      <c r="AC79" s="17">
        <f ca="1">AC64/AC34</f>
        <v>0.44326977534453466</v>
      </c>
      <c r="AD79" s="17">
        <f ca="1">AD64/AD34</f>
        <v>0.59751037344398328</v>
      </c>
      <c r="AE79" s="17">
        <f ca="1">AE64/AE34</f>
        <v>0.75146033540606749</v>
      </c>
      <c r="AF79" s="17">
        <f t="shared" ca="1" si="122"/>
        <v>0.90512048192771077</v>
      </c>
      <c r="AG79" s="26"/>
    </row>
    <row r="80" spans="1:55">
      <c r="B80" s="73"/>
      <c r="G80" s="9"/>
      <c r="H80" s="9"/>
      <c r="K80" s="9"/>
      <c r="T80" s="201">
        <f t="shared" si="123"/>
        <v>0.2857142857142857</v>
      </c>
      <c r="U80" s="17">
        <f t="shared" ca="1" si="124"/>
        <v>5.9952865436569511E-2</v>
      </c>
      <c r="V80" s="17">
        <f t="shared" ca="1" si="124"/>
        <v>8.78030011542901E-2</v>
      </c>
      <c r="W80" s="17">
        <f t="shared" ca="1" si="124"/>
        <v>0.11024643320363162</v>
      </c>
      <c r="X80" s="17">
        <f t="shared" ca="1" si="124"/>
        <v>0.14418712905853601</v>
      </c>
      <c r="Y80" s="17">
        <f t="shared" ca="1" si="124"/>
        <v>0.20150187734668337</v>
      </c>
      <c r="Z80" s="17">
        <f t="shared" ca="1" si="124"/>
        <v>0.23051546391752578</v>
      </c>
      <c r="AA80" s="17">
        <f t="shared" ca="1" si="124"/>
        <v>0.31901694106418516</v>
      </c>
      <c r="AB80" s="17">
        <f t="shared" ca="1" si="124"/>
        <v>0.44054360135900317</v>
      </c>
      <c r="AC80" s="17">
        <f t="shared" ca="1" si="124"/>
        <v>0.50287602496634431</v>
      </c>
      <c r="AD80" s="17">
        <f t="shared" ca="1" si="124"/>
        <v>0.69648241206030137</v>
      </c>
      <c r="AE80" s="17">
        <f t="shared" ca="1" si="124"/>
        <v>0.90063233965672973</v>
      </c>
      <c r="AF80" s="26"/>
      <c r="AG80" s="26"/>
    </row>
    <row r="81" spans="2:33">
      <c r="B81" s="26"/>
      <c r="T81" s="201">
        <f t="shared" si="123"/>
        <v>0.33333333333333331</v>
      </c>
      <c r="U81" s="17">
        <f t="shared" ca="1" si="124"/>
        <v>6.5465729349736365E-2</v>
      </c>
      <c r="V81" s="17">
        <f t="shared" ca="1" si="124"/>
        <v>9.6506808762581386E-2</v>
      </c>
      <c r="W81" s="17">
        <f t="shared" ca="1" si="124"/>
        <v>0.12182013615191685</v>
      </c>
      <c r="X81" s="17">
        <f t="shared" ca="1" si="124"/>
        <v>0.16061705989110706</v>
      </c>
      <c r="Y81" s="17">
        <f t="shared" ca="1" si="124"/>
        <v>0.22758194186765615</v>
      </c>
      <c r="Z81" s="17">
        <f t="shared" ca="1" si="124"/>
        <v>0.26219512195121947</v>
      </c>
      <c r="AA81" s="17">
        <f t="shared" ca="1" si="124"/>
        <v>0.37087378640776691</v>
      </c>
      <c r="AB81" s="17">
        <f t="shared" ca="1" si="124"/>
        <v>0.52817379497623873</v>
      </c>
      <c r="AC81" s="17">
        <f t="shared" ca="1" si="124"/>
        <v>0.61273486430062618</v>
      </c>
      <c r="AD81" s="17">
        <f t="shared" ca="1" si="124"/>
        <v>0.89390519187358897</v>
      </c>
      <c r="AF81" s="26"/>
      <c r="AG81" s="26"/>
    </row>
    <row r="82" spans="2:33">
      <c r="T82" s="201">
        <f t="shared" si="123"/>
        <v>0.4</v>
      </c>
      <c r="U82" s="17">
        <f t="shared" ca="1" si="124"/>
        <v>7.5138678769541084E-2</v>
      </c>
      <c r="V82" s="17">
        <f t="shared" ca="1" si="124"/>
        <v>0.11205829781383198</v>
      </c>
      <c r="W82" s="17">
        <f t="shared" ca="1" si="124"/>
        <v>0.14280913978494617</v>
      </c>
      <c r="X82" s="17">
        <f t="shared" ca="1" si="124"/>
        <v>0.19110343338371841</v>
      </c>
      <c r="Y82" s="17">
        <f t="shared" ca="1" si="124"/>
        <v>0.2779456193353475</v>
      </c>
      <c r="Z82" s="17">
        <f t="shared" ca="1" si="124"/>
        <v>0.32466023928446974</v>
      </c>
      <c r="AA82" s="17">
        <f t="shared" ca="1" si="124"/>
        <v>0.48014077425842139</v>
      </c>
      <c r="AB82" s="17">
        <f t="shared" ca="1" si="124"/>
        <v>0.73202860368837019</v>
      </c>
      <c r="AC82" s="17">
        <f t="shared" ca="1" si="124"/>
        <v>0.88270676691729333</v>
      </c>
      <c r="AD82" s="26"/>
      <c r="AE82" s="26"/>
      <c r="AF82" s="26"/>
      <c r="AG82" s="26"/>
    </row>
    <row r="83" spans="2:3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T83" s="201">
        <f t="shared" si="123"/>
        <v>0.42857142857142855</v>
      </c>
      <c r="U83" s="17">
        <f t="shared" ca="1" si="124"/>
        <v>8.0218427934163963E-2</v>
      </c>
      <c r="V83" s="17">
        <f t="shared" ca="1" si="124"/>
        <v>0.12037134718852199</v>
      </c>
      <c r="W83" s="17">
        <f t="shared" ca="1" si="124"/>
        <v>0.15419501133786845</v>
      </c>
      <c r="X83" s="17">
        <f t="shared" ca="1" si="124"/>
        <v>0.20802552048354592</v>
      </c>
      <c r="Y83" s="17">
        <f t="shared" ca="1" si="124"/>
        <v>0.30706878054595305</v>
      </c>
      <c r="Z83" s="17">
        <f t="shared" ca="1" si="124"/>
        <v>0.36157826649417851</v>
      </c>
      <c r="AA83" s="17">
        <f t="shared" ca="1" si="124"/>
        <v>0.54952733251130281</v>
      </c>
      <c r="AB83" s="17">
        <f t="shared" ca="1" si="124"/>
        <v>0.87711386696730498</v>
      </c>
      <c r="AC83" s="26"/>
      <c r="AD83" s="26"/>
      <c r="AE83" s="26"/>
      <c r="AF83" s="26"/>
      <c r="AG83" s="26"/>
    </row>
    <row r="84" spans="2:33">
      <c r="T84" s="201">
        <f t="shared" si="123"/>
        <v>0.5</v>
      </c>
      <c r="U84" s="17">
        <f t="shared" ca="1" si="124"/>
        <v>9.6533851635892412E-2</v>
      </c>
      <c r="V84" s="17">
        <f t="shared" ca="1" si="124"/>
        <v>0.14777878513145964</v>
      </c>
      <c r="W84" s="17">
        <f t="shared" ca="1" si="124"/>
        <v>0.19258000566411773</v>
      </c>
      <c r="X84" s="17">
        <f t="shared" ca="1" si="124"/>
        <v>0.26716981132075468</v>
      </c>
      <c r="Y84" s="17">
        <f t="shared" ca="1" si="124"/>
        <v>0.41605426794799333</v>
      </c>
      <c r="Z84" s="17">
        <f t="shared" ca="1" si="124"/>
        <v>0.50519656574785365</v>
      </c>
      <c r="AA84" s="17">
        <f t="shared" ca="1" si="124"/>
        <v>0.86036036036036034</v>
      </c>
      <c r="AB84" s="26"/>
      <c r="AC84" s="26"/>
      <c r="AD84" s="26"/>
      <c r="AE84" s="26"/>
      <c r="AF84" s="26"/>
      <c r="AG84" s="26"/>
    </row>
    <row r="85" spans="2:33">
      <c r="B85" s="1"/>
      <c r="O85" s="32"/>
      <c r="P85" s="32"/>
      <c r="Q85" s="32"/>
      <c r="T85" s="201">
        <f t="shared" si="123"/>
        <v>0.5714285714285714</v>
      </c>
      <c r="U85" s="17">
        <f t="shared" ca="1" si="124"/>
        <v>0.12118043453003365</v>
      </c>
      <c r="V85" s="17">
        <f t="shared" ca="1" si="124"/>
        <v>0.19134663759852416</v>
      </c>
      <c r="W85" s="17">
        <f t="shared" ca="1" si="124"/>
        <v>0.25641025641025628</v>
      </c>
      <c r="X85" s="17">
        <f t="shared" ca="1" si="124"/>
        <v>0.37330521241337733</v>
      </c>
      <c r="Y85" s="17">
        <f t="shared" ca="1" si="124"/>
        <v>0.64496745117676513</v>
      </c>
      <c r="Z85" s="17">
        <f t="shared" ca="1" si="124"/>
        <v>0.83808095952023975</v>
      </c>
      <c r="AA85" s="26"/>
      <c r="AB85" s="26"/>
      <c r="AC85" s="26"/>
      <c r="AD85" s="26"/>
      <c r="AE85" s="26"/>
      <c r="AF85" s="26"/>
      <c r="AG85" s="26"/>
    </row>
    <row r="86" spans="2:33">
      <c r="O86" s="32"/>
      <c r="P86" s="32"/>
      <c r="Q86" s="32"/>
      <c r="T86" s="201">
        <f t="shared" si="123"/>
        <v>0.6</v>
      </c>
      <c r="U86" s="17">
        <f t="shared" ca="1" si="124"/>
        <v>0.13496376811594196</v>
      </c>
      <c r="V86" s="17">
        <f t="shared" ca="1" si="124"/>
        <v>0.21692840031940372</v>
      </c>
      <c r="W86" s="17">
        <f t="shared" ca="1" si="124"/>
        <v>0.29560076508433308</v>
      </c>
      <c r="X86" s="17">
        <f t="shared" ca="1" si="124"/>
        <v>0.44383149448345016</v>
      </c>
      <c r="Y86" s="17">
        <f t="shared" ca="1" si="124"/>
        <v>0.82696629213483142</v>
      </c>
      <c r="Z86" s="26"/>
      <c r="AA86" s="26"/>
      <c r="AB86" s="26"/>
      <c r="AC86" s="26"/>
      <c r="AD86" s="26"/>
      <c r="AE86" s="26"/>
      <c r="AF86" s="26"/>
      <c r="AG86" s="26"/>
    </row>
    <row r="87" spans="2:33">
      <c r="O87" s="32"/>
      <c r="P87" s="32"/>
      <c r="Q87" s="32"/>
      <c r="T87" s="201">
        <f t="shared" si="123"/>
        <v>0.66666666666666663</v>
      </c>
      <c r="U87" s="17">
        <f t="shared" ca="1" si="124"/>
        <v>0.18372379778051781</v>
      </c>
      <c r="V87" s="17">
        <f t="shared" ca="1" si="124"/>
        <v>0.3152804642166343</v>
      </c>
      <c r="W87" s="17">
        <f t="shared" ca="1" si="124"/>
        <v>0.45945945945945904</v>
      </c>
      <c r="X87" s="17">
        <f t="shared" ca="1" si="124"/>
        <v>0.79372197309416948</v>
      </c>
      <c r="Y87" s="26"/>
      <c r="Z87" s="26"/>
      <c r="AA87" s="26"/>
      <c r="AB87" s="26"/>
      <c r="AC87" s="26"/>
      <c r="AD87" s="26"/>
      <c r="AE87" s="26"/>
      <c r="AF87" s="26"/>
      <c r="AG87" s="26"/>
    </row>
    <row r="88" spans="2:33">
      <c r="O88" s="32"/>
      <c r="P88" s="32"/>
      <c r="Q88" s="32"/>
      <c r="T88" s="201">
        <f t="shared" si="123"/>
        <v>0.7142857142857143</v>
      </c>
      <c r="U88" s="17">
        <f t="shared" ca="1" si="124"/>
        <v>0.24762583095916421</v>
      </c>
      <c r="V88" s="17">
        <f t="shared" ca="1" si="124"/>
        <v>0.46628524724152026</v>
      </c>
      <c r="W88" s="17">
        <f t="shared" ca="1" si="124"/>
        <v>0.76062639821029066</v>
      </c>
      <c r="X88" s="26"/>
      <c r="Y88" s="26"/>
      <c r="Z88" s="26"/>
      <c r="AA88" s="26"/>
      <c r="AB88" s="26"/>
      <c r="AC88" s="26"/>
      <c r="AD88" s="26"/>
      <c r="AE88" s="26"/>
      <c r="AF88" s="26"/>
      <c r="AG88" s="26"/>
    </row>
    <row r="89" spans="2:33">
      <c r="N89" s="100"/>
      <c r="O89" s="9"/>
      <c r="P89" s="9"/>
      <c r="Q89" s="9"/>
      <c r="T89" s="201">
        <f t="shared" si="123"/>
        <v>0.75</v>
      </c>
      <c r="U89" s="17">
        <f t="shared" ca="1" si="124"/>
        <v>0.33501967397414262</v>
      </c>
      <c r="V89" s="17">
        <f t="shared" ca="1" si="124"/>
        <v>0.72767857142857129</v>
      </c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</row>
    <row r="90" spans="2:33">
      <c r="O90" s="15"/>
      <c r="P90" s="15"/>
      <c r="Q90" s="15"/>
      <c r="T90" s="201">
        <f t="shared" si="123"/>
        <v>0.8</v>
      </c>
      <c r="U90" s="17">
        <f t="shared" ca="1" si="124"/>
        <v>0.66222222222222205</v>
      </c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</row>
    <row r="91" spans="2:33">
      <c r="O91" s="15"/>
      <c r="P91" s="15"/>
      <c r="Q91" s="15"/>
    </row>
    <row r="92" spans="2:33">
      <c r="C92" s="17"/>
      <c r="T92" s="20" t="s">
        <v>60</v>
      </c>
      <c r="U92" s="201">
        <v>0.2</v>
      </c>
      <c r="V92" s="201">
        <v>0.25</v>
      </c>
      <c r="W92" s="201">
        <v>0.2857142857142857</v>
      </c>
      <c r="X92" s="201">
        <v>0.33333333333333331</v>
      </c>
      <c r="Y92" s="201">
        <v>0.4</v>
      </c>
      <c r="Z92" s="201">
        <v>0.42857142857142855</v>
      </c>
      <c r="AA92" s="201">
        <v>0.5</v>
      </c>
      <c r="AB92" s="201">
        <v>0.5714285714285714</v>
      </c>
      <c r="AC92" s="201">
        <v>0.6</v>
      </c>
      <c r="AD92" s="201">
        <v>0.66666666666666663</v>
      </c>
      <c r="AE92" s="201">
        <v>0.7142857142857143</v>
      </c>
      <c r="AF92" s="201">
        <v>0.75</v>
      </c>
      <c r="AG92" s="201">
        <v>0.8</v>
      </c>
    </row>
    <row r="93" spans="2:33">
      <c r="C93" s="17"/>
      <c r="D93" s="17"/>
      <c r="T93" s="201">
        <f>T78</f>
        <v>0.2</v>
      </c>
      <c r="U93" s="26">
        <v>1</v>
      </c>
      <c r="V93" s="26">
        <v>1</v>
      </c>
      <c r="W93" s="26">
        <v>1</v>
      </c>
      <c r="X93" s="26">
        <v>1</v>
      </c>
      <c r="Y93" s="26">
        <v>1</v>
      </c>
      <c r="Z93" s="26">
        <v>1</v>
      </c>
      <c r="AA93" s="26">
        <v>1</v>
      </c>
      <c r="AB93" s="26">
        <v>1</v>
      </c>
      <c r="AC93" s="26">
        <v>1</v>
      </c>
      <c r="AD93" s="26">
        <v>1</v>
      </c>
      <c r="AE93" s="26">
        <v>1</v>
      </c>
      <c r="AF93" s="26">
        <v>1</v>
      </c>
      <c r="AG93" s="26">
        <v>1</v>
      </c>
    </row>
    <row r="94" spans="2:33">
      <c r="C94" s="17"/>
      <c r="D94" s="17"/>
      <c r="E94" s="17"/>
      <c r="T94" s="201">
        <f>T79</f>
        <v>0.25</v>
      </c>
      <c r="U94" s="26">
        <f t="shared" ref="U94:AD99" ca="1" si="125">(U4/U34)^0.5</f>
        <v>0.70780892299629583</v>
      </c>
      <c r="V94" s="26">
        <f t="shared" ca="1" si="125"/>
        <v>0.74599502491286951</v>
      </c>
      <c r="W94" s="26">
        <f t="shared" ca="1" si="125"/>
        <v>0.77518259721425409</v>
      </c>
      <c r="X94" s="26">
        <f t="shared" ca="1" si="125"/>
        <v>0.81699833972863689</v>
      </c>
      <c r="Y94" s="26">
        <f t="shared" ca="1" si="125"/>
        <v>0.8822664281101118</v>
      </c>
      <c r="Z94" s="26">
        <f t="shared" ca="1" si="125"/>
        <v>0.91313839163622346</v>
      </c>
      <c r="AA94" s="26">
        <f t="shared" ca="1" si="125"/>
        <v>1</v>
      </c>
      <c r="AB94" s="26">
        <f t="shared" ca="1" si="125"/>
        <v>1.1051366225726018</v>
      </c>
      <c r="AC94" s="26">
        <f t="shared" ca="1" si="125"/>
        <v>1.1540736428808922</v>
      </c>
      <c r="AD94" s="26">
        <f t="shared" ca="1" si="125"/>
        <v>1.2896301728201218</v>
      </c>
      <c r="AE94" s="26"/>
      <c r="AF94" s="26">
        <f t="shared" ref="AF94:AF105" ca="1" si="126">(AF4/AF34)^0.5</f>
        <v>1.5243999411974838</v>
      </c>
      <c r="AG94" s="26"/>
    </row>
    <row r="95" spans="2:33">
      <c r="C95" s="17"/>
      <c r="D95" s="17"/>
      <c r="E95" s="17"/>
      <c r="F95" s="17"/>
      <c r="T95" s="201">
        <f>T80</f>
        <v>0.2857142857142857</v>
      </c>
      <c r="U95" s="26">
        <f t="shared" ca="1" si="125"/>
        <v>0.77187588250715933</v>
      </c>
      <c r="V95" s="26">
        <f t="shared" ca="1" si="125"/>
        <v>0.8135066055703889</v>
      </c>
      <c r="W95" s="26">
        <f t="shared" ca="1" si="125"/>
        <v>0.84556522205391205</v>
      </c>
      <c r="X95" s="26">
        <f t="shared" ca="1" si="125"/>
        <v>0.89186034364730937</v>
      </c>
      <c r="Y95" s="26">
        <f t="shared" ca="1" si="125"/>
        <v>0.96500890033312769</v>
      </c>
      <c r="Z95" s="26">
        <f t="shared" ca="1" si="125"/>
        <v>0.99999999999999989</v>
      </c>
      <c r="AA95" s="26">
        <f t="shared" ca="1" si="125"/>
        <v>1.0998796055673641</v>
      </c>
      <c r="AB95" s="26">
        <f t="shared" ca="1" si="125"/>
        <v>1.2238198373688365</v>
      </c>
      <c r="AC95" s="26">
        <f t="shared" ca="1" si="125"/>
        <v>1.2827522881961089</v>
      </c>
      <c r="AD95" s="26"/>
      <c r="AE95" s="26"/>
      <c r="AF95" s="26" t="e">
        <f t="shared" si="126"/>
        <v>#DIV/0!</v>
      </c>
      <c r="AG95" s="26"/>
    </row>
    <row r="96" spans="2:33">
      <c r="C96" s="17"/>
      <c r="D96" s="17"/>
      <c r="E96" s="17"/>
      <c r="F96" s="17"/>
      <c r="G96" s="17"/>
      <c r="T96" s="201">
        <v>25</v>
      </c>
      <c r="U96" s="26">
        <f t="shared" ca="1" si="125"/>
        <v>0.86170224306994525</v>
      </c>
      <c r="V96" s="26">
        <f t="shared" ca="1" si="125"/>
        <v>0.90913396743930119</v>
      </c>
      <c r="W96" s="26">
        <f t="shared" ca="1" si="125"/>
        <v>0.94605481141342707</v>
      </c>
      <c r="X96" s="26">
        <f t="shared" ca="1" si="125"/>
        <v>0.99999999999999989</v>
      </c>
      <c r="Y96" s="26">
        <f t="shared" ca="1" si="125"/>
        <v>1.0868301397312849</v>
      </c>
      <c r="Z96" s="26">
        <f t="shared" ca="1" si="125"/>
        <v>1.1290966686047785</v>
      </c>
      <c r="AA96" s="26">
        <f t="shared" ca="1" si="125"/>
        <v>1.2525701732178325</v>
      </c>
      <c r="AB96" s="26">
        <f t="shared" ca="1" si="125"/>
        <v>1.4122920756672579</v>
      </c>
      <c r="AF96" s="26" t="e">
        <f t="shared" si="126"/>
        <v>#DIV/0!</v>
      </c>
      <c r="AG96" s="26"/>
    </row>
    <row r="97" spans="3:33">
      <c r="C97" s="17"/>
      <c r="D97" s="17"/>
      <c r="E97" s="17"/>
      <c r="F97" s="17"/>
      <c r="G97" s="17"/>
      <c r="H97" s="17"/>
      <c r="T97" s="201">
        <f t="shared" ref="T97:T105" si="127">T82</f>
        <v>0.4</v>
      </c>
      <c r="U97" s="26">
        <f t="shared" ca="1" si="125"/>
        <v>1</v>
      </c>
      <c r="V97" s="26">
        <f t="shared" ca="1" si="125"/>
        <v>1.0587057985229922</v>
      </c>
      <c r="W97" s="26">
        <f t="shared" ca="1" si="125"/>
        <v>1.1052249442621873</v>
      </c>
      <c r="X97" s="26">
        <f t="shared" ca="1" si="125"/>
        <v>1.1745704039232401</v>
      </c>
      <c r="Y97" s="26">
        <f t="shared" ca="1" si="125"/>
        <v>1.2899214243382298</v>
      </c>
      <c r="Z97" s="26">
        <f t="shared" ca="1" si="125"/>
        <v>1.3478945089982441</v>
      </c>
      <c r="AA97" s="26">
        <f t="shared" ca="1" si="125"/>
        <v>1.5250547056429222</v>
      </c>
      <c r="AB97" s="26">
        <f t="shared" ca="1" si="125"/>
        <v>1.7749246592756069</v>
      </c>
      <c r="AC97" s="26"/>
      <c r="AD97" s="26"/>
      <c r="AE97" s="26"/>
      <c r="AF97" s="26" t="e">
        <f t="shared" si="126"/>
        <v>#DIV/0!</v>
      </c>
      <c r="AG97" s="26"/>
    </row>
    <row r="98" spans="3:33">
      <c r="C98" s="17"/>
      <c r="D98" s="17"/>
      <c r="E98" s="17"/>
      <c r="F98" s="17"/>
      <c r="G98" s="17"/>
      <c r="H98" s="17"/>
      <c r="I98" s="17"/>
      <c r="T98" s="201">
        <f t="shared" si="127"/>
        <v>0.42857142857142855</v>
      </c>
      <c r="U98" s="26">
        <f t="shared" ca="1" si="125"/>
        <v>1.0654623257991234</v>
      </c>
      <c r="V98" s="26">
        <f t="shared" ca="1" si="125"/>
        <v>1.1305723781830026</v>
      </c>
      <c r="W98" s="26">
        <f t="shared" ca="1" si="125"/>
        <v>1.1826408820019341</v>
      </c>
      <c r="X98" s="26">
        <f t="shared" ca="1" si="125"/>
        <v>1.2610825032167436</v>
      </c>
      <c r="Y98" s="26">
        <f t="shared" ca="1" si="125"/>
        <v>1.3939227461532486</v>
      </c>
      <c r="Z98" s="26">
        <f t="shared" ca="1" si="125"/>
        <v>1.4618919496477909</v>
      </c>
      <c r="AA98" s="26">
        <f t="shared" ca="1" si="125"/>
        <v>1.6752348603219718</v>
      </c>
      <c r="AB98" s="26"/>
      <c r="AC98" s="26"/>
      <c r="AD98" s="26"/>
      <c r="AE98" s="26"/>
      <c r="AF98" s="26" t="e">
        <f t="shared" si="126"/>
        <v>#DIV/0!</v>
      </c>
      <c r="AG98" s="26"/>
    </row>
    <row r="99" spans="3:33">
      <c r="C99" s="17"/>
      <c r="D99" s="17"/>
      <c r="E99" s="17"/>
      <c r="F99" s="17"/>
      <c r="G99" s="17"/>
      <c r="H99" s="17"/>
      <c r="I99" s="17"/>
      <c r="J99" s="17"/>
      <c r="T99" s="201">
        <f t="shared" si="127"/>
        <v>0.5</v>
      </c>
      <c r="U99" s="26">
        <f t="shared" ca="1" si="125"/>
        <v>1.2527908591747767</v>
      </c>
      <c r="V99" s="26">
        <f t="shared" ca="1" si="125"/>
        <v>1.3404915134880393</v>
      </c>
      <c r="W99" s="26">
        <f t="shared" ca="1" si="125"/>
        <v>1.4127108379423448</v>
      </c>
      <c r="X99" s="26">
        <f t="shared" ca="1" si="125"/>
        <v>1.5253827233944237</v>
      </c>
      <c r="Y99" s="26">
        <f t="shared" ca="1" si="125"/>
        <v>1.7284569983807971</v>
      </c>
      <c r="Z99" s="26">
        <f t="shared" ca="1" si="125"/>
        <v>1.8393450572130017</v>
      </c>
      <c r="AA99" s="26"/>
      <c r="AB99" s="26"/>
      <c r="AC99" s="26"/>
      <c r="AD99" s="26"/>
      <c r="AE99" s="26"/>
      <c r="AF99" s="26" t="e">
        <f t="shared" si="126"/>
        <v>#DIV/0!</v>
      </c>
      <c r="AG99" s="26"/>
    </row>
    <row r="100" spans="3:33">
      <c r="C100" s="17"/>
      <c r="D100" s="17"/>
      <c r="E100" s="17"/>
      <c r="F100" s="17"/>
      <c r="G100" s="17"/>
      <c r="H100" s="17"/>
      <c r="I100" s="17"/>
      <c r="J100" s="17"/>
      <c r="T100" s="201">
        <f t="shared" si="127"/>
        <v>0.5714285714285714</v>
      </c>
      <c r="U100" s="26">
        <f ca="1">(U10/U40)^0.5</f>
        <v>1.4918157112783297</v>
      </c>
      <c r="V100" s="26">
        <f ca="1">(V10/V40)^0.5</f>
        <v>1.6191044578242324</v>
      </c>
      <c r="W100" s="26">
        <f ca="1">(W10/W40)^0.5</f>
        <v>1.7287821675403263</v>
      </c>
      <c r="X100" s="26">
        <f ca="1">(X10/X40)^0.5</f>
        <v>1.9100754091646195</v>
      </c>
      <c r="Y100" s="26">
        <f ca="1">(Y10/Y40)^0.5</f>
        <v>2.2762957372505745</v>
      </c>
      <c r="Z100" s="26"/>
      <c r="AA100" s="26"/>
      <c r="AB100" s="26"/>
      <c r="AC100" s="26"/>
      <c r="AD100" s="26"/>
      <c r="AE100" s="26"/>
      <c r="AF100" s="26" t="e">
        <f t="shared" si="126"/>
        <v>#DIV/0!</v>
      </c>
      <c r="AG100" s="26"/>
    </row>
    <row r="101" spans="3:33">
      <c r="C101" s="17"/>
      <c r="D101" s="17"/>
      <c r="E101" s="17"/>
      <c r="F101" s="17"/>
      <c r="G101" s="17"/>
      <c r="H101" s="17"/>
      <c r="I101" s="17"/>
      <c r="J101" s="17"/>
      <c r="K101" s="17"/>
      <c r="T101" s="201">
        <f t="shared" si="127"/>
        <v>0.6</v>
      </c>
      <c r="U101" s="26">
        <f ca="1">(U11/U41)^0.5</f>
        <v>1.6100904646471965</v>
      </c>
      <c r="V101" s="26">
        <f ca="1">(V11/V41)^0.5</f>
        <v>1.7622909569898217</v>
      </c>
      <c r="W101" s="26">
        <f ca="1">(W11/W41)^0.5</f>
        <v>1.8969266525333255</v>
      </c>
      <c r="X101" s="26">
        <f ca="1">(X11/X41)^0.5</f>
        <v>2.1275760243097426</v>
      </c>
      <c r="Y101" s="26"/>
      <c r="Z101" s="26"/>
      <c r="AA101" s="26"/>
      <c r="AB101" s="26"/>
      <c r="AC101" s="26"/>
      <c r="AD101" s="26"/>
      <c r="AE101" s="26"/>
      <c r="AF101" s="26" t="e">
        <f t="shared" si="126"/>
        <v>#DIV/0!</v>
      </c>
      <c r="AG101" s="26"/>
    </row>
    <row r="102" spans="3:33"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T102" s="201">
        <f t="shared" si="127"/>
        <v>0.66666666666666663</v>
      </c>
      <c r="U102" s="26">
        <f ca="1">(U12/U42)^0.5</f>
        <v>1.9723739350287417</v>
      </c>
      <c r="V102" s="26">
        <f ca="1">(V12/V42)^0.5</f>
        <v>2.2287032077857702</v>
      </c>
      <c r="W102" s="26">
        <f ca="1">(W12/W42)^0.5</f>
        <v>2.4793743761879314</v>
      </c>
      <c r="X102" s="26"/>
      <c r="Y102" s="26"/>
      <c r="Z102" s="26"/>
      <c r="AA102" s="26"/>
      <c r="AB102" s="26"/>
      <c r="AC102" s="26"/>
      <c r="AD102" s="26"/>
      <c r="AE102" s="26"/>
      <c r="AF102" s="26" t="e">
        <f t="shared" si="126"/>
        <v>#DIV/0!</v>
      </c>
      <c r="AG102" s="26"/>
    </row>
    <row r="103" spans="3:33"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T103" s="201">
        <f t="shared" si="127"/>
        <v>0.7142857142857143</v>
      </c>
      <c r="U103" s="26">
        <f ca="1">(U13/U43)^0.5</f>
        <v>2.3645650955657973</v>
      </c>
      <c r="V103" s="26">
        <f ca="1">(V13/V43)^0.5</f>
        <v>2.7973365813440658</v>
      </c>
      <c r="W103" s="26"/>
      <c r="X103" s="26"/>
      <c r="Y103" s="26"/>
      <c r="Z103" s="26"/>
      <c r="AA103" s="26"/>
      <c r="AB103" s="26"/>
      <c r="AC103" s="26"/>
      <c r="AD103" s="26"/>
      <c r="AE103" s="26"/>
      <c r="AF103" s="26" t="e">
        <f t="shared" si="126"/>
        <v>#DIV/0!</v>
      </c>
      <c r="AG103" s="26"/>
    </row>
    <row r="104" spans="3:33">
      <c r="T104" s="201">
        <f t="shared" si="127"/>
        <v>0.75</v>
      </c>
      <c r="U104" s="26">
        <f ca="1">(U14/U44)^0.5</f>
        <v>2.8137820293335327</v>
      </c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 t="e">
        <f t="shared" si="126"/>
        <v>#DIV/0!</v>
      </c>
      <c r="AG104" s="26"/>
    </row>
    <row r="105" spans="3:33">
      <c r="T105" s="201">
        <f t="shared" si="127"/>
        <v>0.8</v>
      </c>
      <c r="U105" s="26">
        <f ca="1">(U15/U45)^0.5</f>
        <v>4.0775809822328073</v>
      </c>
      <c r="V105" s="26" t="e">
        <f t="shared" ref="V105:AE105" si="128">(V15/V45)^0.5</f>
        <v>#DIV/0!</v>
      </c>
      <c r="W105" s="26" t="e">
        <f t="shared" si="128"/>
        <v>#DIV/0!</v>
      </c>
      <c r="X105" s="26" t="e">
        <f t="shared" si="128"/>
        <v>#DIV/0!</v>
      </c>
      <c r="Y105" s="26" t="e">
        <f t="shared" si="128"/>
        <v>#DIV/0!</v>
      </c>
      <c r="Z105" s="26" t="e">
        <f t="shared" si="128"/>
        <v>#DIV/0!</v>
      </c>
      <c r="AA105" s="26" t="e">
        <f t="shared" si="128"/>
        <v>#DIV/0!</v>
      </c>
      <c r="AB105" s="26" t="e">
        <f t="shared" si="128"/>
        <v>#DIV/0!</v>
      </c>
      <c r="AC105" s="26" t="e">
        <f t="shared" si="128"/>
        <v>#DIV/0!</v>
      </c>
      <c r="AD105" s="26" t="e">
        <f t="shared" si="128"/>
        <v>#DIV/0!</v>
      </c>
      <c r="AE105" s="26" t="e">
        <f t="shared" si="128"/>
        <v>#DIV/0!</v>
      </c>
      <c r="AF105" s="26" t="e">
        <f t="shared" si="126"/>
        <v>#DIV/0!</v>
      </c>
      <c r="AG105" s="26"/>
    </row>
    <row r="107" spans="3:33">
      <c r="T107" s="20" t="s">
        <v>62</v>
      </c>
      <c r="U107" s="201">
        <v>0.2</v>
      </c>
      <c r="V107" s="201">
        <v>0.25</v>
      </c>
      <c r="W107" s="201">
        <v>0.2857142857142857</v>
      </c>
      <c r="X107" s="201">
        <v>0.33333333333333331</v>
      </c>
      <c r="Y107" s="201">
        <v>0.4</v>
      </c>
      <c r="Z107" s="201">
        <v>0.42857142857142855</v>
      </c>
      <c r="AA107" s="201">
        <v>0.5</v>
      </c>
      <c r="AB107" s="201">
        <v>0.5714285714285714</v>
      </c>
      <c r="AC107" s="201">
        <v>0.6</v>
      </c>
      <c r="AD107" s="201">
        <v>0.66666666666666663</v>
      </c>
      <c r="AE107" s="201">
        <v>0.7142857142857143</v>
      </c>
      <c r="AF107" s="201">
        <v>0.75</v>
      </c>
      <c r="AG107" s="201">
        <v>0.8</v>
      </c>
    </row>
    <row r="108" spans="3:33">
      <c r="T108" s="73">
        <f>T93</f>
        <v>0.2</v>
      </c>
      <c r="U108" s="17">
        <f t="shared" ref="U108:AF108" ca="1" si="129">(2*(U93-U78)+(1-U63^2/U33/U3)*U3/U18)^0.5</f>
        <v>2.6057279686262307</v>
      </c>
      <c r="V108" s="17">
        <f t="shared" ca="1" si="129"/>
        <v>2.4395803872017758</v>
      </c>
      <c r="W108" s="17">
        <f t="shared" ca="1" si="129"/>
        <v>2.3472671335019002</v>
      </c>
      <c r="X108" s="17">
        <f t="shared" ca="1" si="129"/>
        <v>2.2448970274669064</v>
      </c>
      <c r="Y108" s="17">
        <f t="shared" ca="1" si="129"/>
        <v>2.1250551164517093</v>
      </c>
      <c r="Z108" s="17">
        <f t="shared" ca="1" si="129"/>
        <v>2.0784030593011922</v>
      </c>
      <c r="AA108" s="17">
        <f t="shared" ca="1" si="129"/>
        <v>1.9660776276048959</v>
      </c>
      <c r="AB108" s="17">
        <f t="shared" ca="1" si="129"/>
        <v>1.8495470591984211</v>
      </c>
      <c r="AC108" s="17">
        <f t="shared" ca="1" si="129"/>
        <v>1.7985700285020214</v>
      </c>
      <c r="AD108" s="17">
        <f t="shared" ca="1" si="129"/>
        <v>1.6601852636335732</v>
      </c>
      <c r="AE108" s="17">
        <f t="shared" ca="1" si="129"/>
        <v>1.5327515392461797</v>
      </c>
      <c r="AF108" s="26">
        <f t="shared" ca="1" si="129"/>
        <v>1.4093976899490659</v>
      </c>
      <c r="AG108" s="26"/>
    </row>
    <row r="109" spans="3:33">
      <c r="T109" s="73">
        <f>T94</f>
        <v>0.25</v>
      </c>
      <c r="U109" s="17">
        <f t="shared" ref="U109:AC114" ca="1" si="130">(2*(U94-U79)+(1-U64^2/U34/U4)*U4/U19)^0.5</f>
        <v>2.6786046904252889</v>
      </c>
      <c r="V109" s="17">
        <f t="shared" ca="1" si="130"/>
        <v>2.4927064215374544</v>
      </c>
      <c r="W109" s="17">
        <f t="shared" ca="1" si="130"/>
        <v>2.3931452124944497</v>
      </c>
      <c r="X109" s="17">
        <f t="shared" ca="1" si="130"/>
        <v>2.2876844764533768</v>
      </c>
      <c r="Y109" s="17">
        <f t="shared" ca="1" si="130"/>
        <v>2.1734875495121933</v>
      </c>
      <c r="Z109" s="17">
        <f t="shared" ca="1" si="130"/>
        <v>2.1323164054695685</v>
      </c>
      <c r="AA109" s="17">
        <f t="shared" ca="1" si="130"/>
        <v>2.0411258371304317</v>
      </c>
      <c r="AB109" s="17">
        <f t="shared" ca="1" si="130"/>
        <v>1.9565505917234927</v>
      </c>
      <c r="AC109" s="17">
        <f t="shared" ca="1" si="130"/>
        <v>1.9216743401585266</v>
      </c>
      <c r="AD109" s="17">
        <f ca="1">(2*(AD94-AD79)+(1-AD64^2/AD34/AD4)*AD4/AD19)^0.5</f>
        <v>1.8295170887843741</v>
      </c>
      <c r="AE109" s="26"/>
      <c r="AF109" s="26">
        <f t="shared" ref="AF109:AF120" ca="1" si="131">(2*(AF94-AF79)+(1-AF64^2/AF34/AF4)*AF4/AF19)^0.5</f>
        <v>1.6582941655082424</v>
      </c>
      <c r="AG109" s="26"/>
    </row>
    <row r="110" spans="3:33">
      <c r="T110" s="73">
        <f>T95</f>
        <v>0.2857142857142857</v>
      </c>
      <c r="U110" s="17">
        <f t="shared" ca="1" si="130"/>
        <v>2.8274190183646448</v>
      </c>
      <c r="V110" s="17">
        <f t="shared" ca="1" si="130"/>
        <v>2.6261220936791347</v>
      </c>
      <c r="W110" s="17">
        <f t="shared" ca="1" si="130"/>
        <v>2.5182256705093753</v>
      </c>
      <c r="X110" s="17">
        <f t="shared" ca="1" si="130"/>
        <v>2.4038954468114908</v>
      </c>
      <c r="Y110" s="17">
        <f t="shared" ca="1" si="130"/>
        <v>2.2800681236192668</v>
      </c>
      <c r="Z110" s="17">
        <f t="shared" ca="1" si="130"/>
        <v>2.2354001958315064</v>
      </c>
      <c r="AA110" s="17">
        <f t="shared" ca="1" si="130"/>
        <v>2.1361939938649543</v>
      </c>
      <c r="AB110" s="17">
        <f t="shared" ca="1" si="130"/>
        <v>2.0430039479398756</v>
      </c>
      <c r="AC110" s="17">
        <f t="shared" ca="1" si="130"/>
        <v>2.0038038719052098</v>
      </c>
      <c r="AD110" s="26"/>
      <c r="AE110" s="26"/>
      <c r="AF110" s="26" t="e">
        <f t="shared" si="131"/>
        <v>#DIV/0!</v>
      </c>
      <c r="AG110" s="26"/>
    </row>
    <row r="111" spans="3:33">
      <c r="T111" s="73">
        <v>25</v>
      </c>
      <c r="U111" s="17">
        <f t="shared" ca="1" si="130"/>
        <v>3.015554589832008</v>
      </c>
      <c r="V111" s="17">
        <f t="shared" ca="1" si="130"/>
        <v>2.7954969419056983</v>
      </c>
      <c r="W111" s="17">
        <f t="shared" ca="1" si="130"/>
        <v>2.6774757585285571</v>
      </c>
      <c r="X111" s="17">
        <f t="shared" ca="1" si="130"/>
        <v>2.552385217092187</v>
      </c>
      <c r="Y111" s="17">
        <f t="shared" ca="1" si="130"/>
        <v>2.4168070968409086</v>
      </c>
      <c r="Z111" s="17">
        <f t="shared" ca="1" si="130"/>
        <v>2.367792863269758</v>
      </c>
      <c r="AA111" s="17">
        <f t="shared" ca="1" si="130"/>
        <v>2.2580904415857304</v>
      </c>
      <c r="AB111" s="17">
        <f t="shared" ca="1" si="130"/>
        <v>2.1517812872247881</v>
      </c>
      <c r="AF111" s="26" t="e">
        <f t="shared" si="131"/>
        <v>#DIV/0!</v>
      </c>
      <c r="AG111" s="26"/>
    </row>
    <row r="112" spans="3:33">
      <c r="T112" s="73">
        <f t="shared" ref="T112:T120" si="132">T97</f>
        <v>0.4</v>
      </c>
      <c r="U112" s="17">
        <f t="shared" ca="1" si="130"/>
        <v>3.2638046165306123</v>
      </c>
      <c r="V112" s="17">
        <f t="shared" ca="1" si="130"/>
        <v>3.0203638324868676</v>
      </c>
      <c r="W112" s="17">
        <f t="shared" ca="1" si="130"/>
        <v>2.8898096661626154</v>
      </c>
      <c r="X112" s="17">
        <f t="shared" ca="1" si="130"/>
        <v>2.7514402675678475</v>
      </c>
      <c r="Y112" s="17">
        <f t="shared" ca="1" si="130"/>
        <v>2.6011486329404909</v>
      </c>
      <c r="Z112" s="17">
        <f t="shared" ca="1" si="130"/>
        <v>2.5464273450314474</v>
      </c>
      <c r="AA112" s="17">
        <f t="shared" ca="1" si="130"/>
        <v>2.4210101008764213</v>
      </c>
      <c r="AB112" s="17">
        <f t="shared" ca="1" si="130"/>
        <v>2.2875001761871121</v>
      </c>
      <c r="AC112" s="26"/>
      <c r="AD112" s="26"/>
      <c r="AE112" s="26"/>
      <c r="AF112" s="26" t="e">
        <f t="shared" si="131"/>
        <v>#DIV/0!</v>
      </c>
      <c r="AG112" s="26"/>
    </row>
    <row r="113" spans="1:33">
      <c r="T113" s="73">
        <f t="shared" si="132"/>
        <v>0.42857142857142855</v>
      </c>
      <c r="U113" s="17">
        <f t="shared" ca="1" si="130"/>
        <v>3.36606499083973</v>
      </c>
      <c r="V113" s="17">
        <f t="shared" ca="1" si="130"/>
        <v>3.1135363893702164</v>
      </c>
      <c r="W113" s="17">
        <f t="shared" ca="1" si="130"/>
        <v>2.9781566280511198</v>
      </c>
      <c r="X113" s="17">
        <f t="shared" ca="1" si="130"/>
        <v>2.8346946705869569</v>
      </c>
      <c r="Y113" s="17">
        <f t="shared" ca="1" si="130"/>
        <v>2.6786180910657285</v>
      </c>
      <c r="Z113" s="17">
        <f t="shared" ca="1" si="130"/>
        <v>2.6214747758443493</v>
      </c>
      <c r="AA113" s="17">
        <f t="shared" ca="1" si="130"/>
        <v>2.488008869900264</v>
      </c>
      <c r="AB113" s="26"/>
      <c r="AC113" s="26"/>
      <c r="AD113" s="26"/>
      <c r="AE113" s="26"/>
      <c r="AF113" s="26" t="e">
        <f t="shared" si="131"/>
        <v>#DIV/0!</v>
      </c>
      <c r="AG113" s="26"/>
    </row>
    <row r="114" spans="1:33">
      <c r="T114" s="73">
        <f t="shared" si="132"/>
        <v>0.5</v>
      </c>
      <c r="U114" s="17">
        <f t="shared" ca="1" si="130"/>
        <v>3.6142819353793154</v>
      </c>
      <c r="V114" s="17">
        <f t="shared" ca="1" si="130"/>
        <v>3.3414518036880967</v>
      </c>
      <c r="W114" s="17">
        <f t="shared" ca="1" si="130"/>
        <v>3.1954810925802399</v>
      </c>
      <c r="X114" s="17">
        <f t="shared" ca="1" si="130"/>
        <v>3.0409054160489051</v>
      </c>
      <c r="Y114" s="17">
        <f t="shared" ca="1" si="130"/>
        <v>2.8712715930542632</v>
      </c>
      <c r="Z114" s="17">
        <f t="shared" ca="1" si="130"/>
        <v>2.8072744135819012</v>
      </c>
      <c r="AA114" s="26"/>
      <c r="AB114" s="26"/>
      <c r="AC114" s="26"/>
      <c r="AD114" s="26"/>
      <c r="AE114" s="26"/>
      <c r="AF114" s="26" t="e">
        <f t="shared" si="131"/>
        <v>#DIV/0!</v>
      </c>
      <c r="AG114" s="26"/>
    </row>
    <row r="115" spans="1:33">
      <c r="T115" s="73">
        <f t="shared" si="132"/>
        <v>0.5714285714285714</v>
      </c>
      <c r="U115" s="17">
        <f ca="1">(2*(U100-U85)+(1-U70^2/U40/U10)*U10/U25)^0.5</f>
        <v>3.8570536559351423</v>
      </c>
      <c r="V115" s="17">
        <f ca="1">(2*(V100-V85)+(1-V70^2/V40/V10)*V10/V25)^0.5</f>
        <v>3.567876950357483</v>
      </c>
      <c r="W115" s="17">
        <f ca="1">(2*(W100-W85)+(1-W70^2/W40/W10)*W10/W25)^0.5</f>
        <v>3.4138618659568416</v>
      </c>
      <c r="X115" s="17">
        <f ca="1">(2*(X100-X85)+(1-X70^2/X40/X10)*X10/X25)^0.5</f>
        <v>3.2508544182610821</v>
      </c>
      <c r="Y115" s="17">
        <f ca="1">(2*(Y100-Y85)+(1-Y70^2/Y40/Y10)*Y10/Y25)^0.5</f>
        <v>3.0660293403937877</v>
      </c>
      <c r="Z115" s="26"/>
      <c r="AA115" s="26"/>
      <c r="AB115" s="26"/>
      <c r="AC115" s="26"/>
      <c r="AD115" s="26"/>
      <c r="AE115" s="26"/>
      <c r="AF115" s="26" t="e">
        <f t="shared" si="131"/>
        <v>#DIV/0!</v>
      </c>
      <c r="AG115" s="26"/>
    </row>
    <row r="116" spans="1:33">
      <c r="T116" s="73">
        <f t="shared" si="132"/>
        <v>0.6</v>
      </c>
      <c r="U116" s="17">
        <f ca="1">(2*(U101-U86)+(1-U71^2/U41/U11)*U11/U26)^0.5</f>
        <v>3.9543980706143178</v>
      </c>
      <c r="V116" s="17">
        <f ca="1">(2*(V101-V86)+(1-V71^2/V41/V11)*V11/V26)^0.5</f>
        <v>3.6601553368387227</v>
      </c>
      <c r="W116" s="17">
        <f ca="1">(2*(W101-W86)+(1-W71^2/W41/W11)*W11/W26)^0.5</f>
        <v>3.503922610767721</v>
      </c>
      <c r="X116" s="17">
        <f ca="1">(2*(X101-X86)+(1-X71^2/X41/X11)*X11/X26)^0.5</f>
        <v>3.3384360021089274</v>
      </c>
      <c r="Y116" s="26"/>
      <c r="Z116" s="26"/>
      <c r="AA116" s="26"/>
      <c r="AB116" s="26"/>
      <c r="AC116" s="26"/>
      <c r="AD116" s="26"/>
      <c r="AE116" s="26"/>
      <c r="AF116" s="26" t="e">
        <f t="shared" si="131"/>
        <v>#DIV/0!</v>
      </c>
      <c r="AG116" s="26"/>
    </row>
    <row r="117" spans="1:33">
      <c r="T117" s="73">
        <f t="shared" si="132"/>
        <v>0.66666666666666663</v>
      </c>
      <c r="U117" s="17">
        <f ca="1">(2*(U102-U87)+(1-U72^2/U42/U12)*U12/U27)^0.5</f>
        <v>4.1880678802668418</v>
      </c>
      <c r="V117" s="17">
        <f ca="1">(2*(V102-V87)+(1-V72^2/V42/V12)*V12/V27)^0.5</f>
        <v>3.8874270301369154</v>
      </c>
      <c r="W117" s="17">
        <f ca="1">(2*(W102-W87)+(1-W72^2/W42/W12)*W12/W27)^0.5</f>
        <v>3.7297793589807604</v>
      </c>
      <c r="X117" s="26"/>
      <c r="Y117" s="26"/>
      <c r="Z117" s="26"/>
      <c r="AA117" s="26"/>
      <c r="AB117" s="26"/>
      <c r="AC117" s="26"/>
      <c r="AD117" s="26"/>
      <c r="AE117" s="26"/>
      <c r="AF117" s="26" t="e">
        <f t="shared" si="131"/>
        <v>#DIV/0!</v>
      </c>
      <c r="AG117" s="26"/>
    </row>
    <row r="118" spans="1:33">
      <c r="T118" s="73">
        <f t="shared" si="132"/>
        <v>0.7142857142857143</v>
      </c>
      <c r="U118" s="17">
        <f ca="1">(2*(U103-U88)+(1-U73^2/U43/U13)*U13/U28)^0.5</f>
        <v>4.3690154252174773</v>
      </c>
      <c r="V118" s="17">
        <f ca="1">(2*(V103-V88)+(1-V73^2/V43/V13)*V13/V28)^0.5</f>
        <v>4.0728087569909475</v>
      </c>
      <c r="W118" s="26"/>
      <c r="X118" s="26"/>
      <c r="Y118" s="26"/>
      <c r="Z118" s="26"/>
      <c r="AA118" s="26"/>
      <c r="AB118" s="26"/>
      <c r="AC118" s="26"/>
      <c r="AD118" s="26"/>
      <c r="AE118" s="26"/>
      <c r="AF118" s="26" t="e">
        <f t="shared" si="131"/>
        <v>#DIV/0!</v>
      </c>
      <c r="AG118" s="26"/>
    </row>
    <row r="119" spans="1:33">
      <c r="T119" s="73">
        <f t="shared" si="132"/>
        <v>0.75</v>
      </c>
      <c r="U119" s="52">
        <f ca="1">(2*(U104-U89)+(1-U74^2/U44/U14)*U14/U29)^0.5</f>
        <v>4.5226698833778221</v>
      </c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 t="e">
        <f t="shared" si="131"/>
        <v>#DIV/0!</v>
      </c>
      <c r="AG119" s="26"/>
    </row>
    <row r="120" spans="1:33">
      <c r="T120" s="73">
        <f t="shared" si="132"/>
        <v>0.8</v>
      </c>
      <c r="U120" s="26">
        <f ca="1">(2*(U105-U90)+(1-U75^2/U45/U15)*U15/U30)^0.5</f>
        <v>4.8053214611946613</v>
      </c>
      <c r="V120" s="26" t="e">
        <f t="shared" ref="V120:AE120" si="133">(2*(V105-V90)+(1-V75^2/V45/V15)*V15/V30)^0.5</f>
        <v>#DIV/0!</v>
      </c>
      <c r="W120" s="26" t="e">
        <f t="shared" si="133"/>
        <v>#DIV/0!</v>
      </c>
      <c r="X120" s="26" t="e">
        <f t="shared" si="133"/>
        <v>#DIV/0!</v>
      </c>
      <c r="Y120" s="26" t="e">
        <f t="shared" si="133"/>
        <v>#DIV/0!</v>
      </c>
      <c r="Z120" s="26" t="e">
        <f t="shared" si="133"/>
        <v>#DIV/0!</v>
      </c>
      <c r="AA120" s="26" t="e">
        <f t="shared" si="133"/>
        <v>#DIV/0!</v>
      </c>
      <c r="AB120" s="26" t="e">
        <f t="shared" si="133"/>
        <v>#DIV/0!</v>
      </c>
      <c r="AC120" s="26" t="e">
        <f t="shared" si="133"/>
        <v>#DIV/0!</v>
      </c>
      <c r="AD120" s="26" t="e">
        <f t="shared" si="133"/>
        <v>#DIV/0!</v>
      </c>
      <c r="AE120" s="26" t="e">
        <f t="shared" si="133"/>
        <v>#DIV/0!</v>
      </c>
      <c r="AF120" s="26" t="e">
        <f t="shared" si="131"/>
        <v>#DIV/0!</v>
      </c>
      <c r="AG120" s="26"/>
    </row>
    <row r="122" spans="1:33">
      <c r="A122" s="1"/>
      <c r="T122" s="20" t="s">
        <v>63</v>
      </c>
      <c r="U122" s="201">
        <v>0.2</v>
      </c>
      <c r="V122" s="201">
        <v>0.25</v>
      </c>
      <c r="W122" s="201">
        <v>0.2857142857142857</v>
      </c>
      <c r="X122" s="201">
        <v>0.33333333333333331</v>
      </c>
      <c r="Y122" s="201">
        <v>0.4</v>
      </c>
      <c r="Z122" s="201">
        <v>0.42857142857142855</v>
      </c>
      <c r="AA122" s="201">
        <v>0.5</v>
      </c>
      <c r="AB122" s="201">
        <v>0.5714285714285714</v>
      </c>
      <c r="AC122" s="201">
        <v>0.6</v>
      </c>
      <c r="AD122" s="201">
        <v>0.66666666666666663</v>
      </c>
      <c r="AE122" s="201">
        <v>0.7142857142857143</v>
      </c>
      <c r="AF122" s="201">
        <v>0.75</v>
      </c>
      <c r="AG122" s="201">
        <v>0.8</v>
      </c>
    </row>
    <row r="123" spans="1:33">
      <c r="T123" s="73">
        <f>T108</f>
        <v>0.2</v>
      </c>
      <c r="U123" s="17">
        <f ca="1">U108+1</f>
        <v>3.6057279686262307</v>
      </c>
      <c r="V123" s="17">
        <f t="shared" ref="V123:AE123" ca="1" si="134">V108+1</f>
        <v>3.4395803872017758</v>
      </c>
      <c r="W123" s="17">
        <f t="shared" ca="1" si="134"/>
        <v>3.3472671335019002</v>
      </c>
      <c r="X123" s="17">
        <f t="shared" ca="1" si="134"/>
        <v>3.2448970274669064</v>
      </c>
      <c r="Y123" s="17">
        <f t="shared" ca="1" si="134"/>
        <v>3.1250551164517093</v>
      </c>
      <c r="Z123" s="17">
        <f t="shared" ca="1" si="134"/>
        <v>3.0784030593011922</v>
      </c>
      <c r="AA123" s="17">
        <f t="shared" ca="1" si="134"/>
        <v>2.9660776276048959</v>
      </c>
      <c r="AB123" s="17">
        <f t="shared" ca="1" si="134"/>
        <v>2.8495470591984211</v>
      </c>
      <c r="AC123" s="17">
        <f t="shared" ca="1" si="134"/>
        <v>2.7985700285020214</v>
      </c>
      <c r="AD123" s="17">
        <f t="shared" ca="1" si="134"/>
        <v>2.660185263633573</v>
      </c>
      <c r="AE123" s="17">
        <f t="shared" ca="1" si="134"/>
        <v>2.5327515392461795</v>
      </c>
      <c r="AF123" s="26">
        <f t="shared" ref="AF123:AF135" ca="1" si="135">MAX(AF108+1,AF93*AF33/AF3*0)</f>
        <v>2.4093976899490661</v>
      </c>
      <c r="AG123" s="26"/>
    </row>
    <row r="124" spans="1:33">
      <c r="T124" s="73">
        <f>T109</f>
        <v>0.25</v>
      </c>
      <c r="U124" s="17">
        <f t="shared" ref="U124:AD129" ca="1" si="136">U109+1</f>
        <v>3.6786046904252889</v>
      </c>
      <c r="V124" s="17">
        <f t="shared" ca="1" si="136"/>
        <v>3.4927064215374544</v>
      </c>
      <c r="W124" s="17">
        <f t="shared" ca="1" si="136"/>
        <v>3.3931452124944497</v>
      </c>
      <c r="X124" s="17">
        <f t="shared" ca="1" si="136"/>
        <v>3.2876844764533768</v>
      </c>
      <c r="Y124" s="17">
        <f t="shared" ca="1" si="136"/>
        <v>3.1734875495121933</v>
      </c>
      <c r="Z124" s="17">
        <f t="shared" ca="1" si="136"/>
        <v>3.1323164054695685</v>
      </c>
      <c r="AA124" s="17">
        <f t="shared" ca="1" si="136"/>
        <v>3.0411258371304317</v>
      </c>
      <c r="AB124" s="17">
        <f t="shared" ca="1" si="136"/>
        <v>2.9565505917234924</v>
      </c>
      <c r="AC124" s="17">
        <f t="shared" ca="1" si="136"/>
        <v>2.9216743401585266</v>
      </c>
      <c r="AD124" s="17">
        <f t="shared" ca="1" si="136"/>
        <v>2.8295170887843741</v>
      </c>
      <c r="AE124" s="26"/>
      <c r="AF124" s="26">
        <f t="shared" ca="1" si="135"/>
        <v>2.6582941655082424</v>
      </c>
      <c r="AG124" s="26"/>
    </row>
    <row r="125" spans="1:33">
      <c r="T125" s="73">
        <f>T110</f>
        <v>0.2857142857142857</v>
      </c>
      <c r="U125" s="17">
        <f t="shared" ca="1" si="136"/>
        <v>3.8274190183646448</v>
      </c>
      <c r="V125" s="17">
        <f t="shared" ca="1" si="136"/>
        <v>3.6261220936791347</v>
      </c>
      <c r="W125" s="17">
        <f t="shared" ca="1" si="136"/>
        <v>3.5182256705093753</v>
      </c>
      <c r="X125" s="17">
        <f t="shared" ca="1" si="136"/>
        <v>3.4038954468114908</v>
      </c>
      <c r="Y125" s="17">
        <f t="shared" ca="1" si="136"/>
        <v>3.2800681236192668</v>
      </c>
      <c r="Z125" s="17">
        <f t="shared" ca="1" si="136"/>
        <v>3.2354001958315064</v>
      </c>
      <c r="AA125" s="17">
        <f t="shared" ca="1" si="136"/>
        <v>3.1361939938649543</v>
      </c>
      <c r="AB125" s="17">
        <f t="shared" ca="1" si="136"/>
        <v>3.0430039479398756</v>
      </c>
      <c r="AC125" s="17">
        <f t="shared" ca="1" si="136"/>
        <v>3.0038038719052098</v>
      </c>
      <c r="AD125" s="26"/>
      <c r="AE125" s="26"/>
      <c r="AF125" s="26" t="e">
        <f t="shared" si="135"/>
        <v>#DIV/0!</v>
      </c>
      <c r="AG125" s="26"/>
    </row>
    <row r="126" spans="1:33">
      <c r="T126" s="73">
        <v>25</v>
      </c>
      <c r="U126" s="17">
        <f t="shared" ca="1" si="136"/>
        <v>4.015554589832008</v>
      </c>
      <c r="V126" s="17">
        <f t="shared" ca="1" si="136"/>
        <v>3.7954969419056983</v>
      </c>
      <c r="W126" s="17">
        <f t="shared" ca="1" si="136"/>
        <v>3.6774757585285571</v>
      </c>
      <c r="X126" s="17">
        <f t="shared" ca="1" si="136"/>
        <v>3.552385217092187</v>
      </c>
      <c r="Y126" s="17">
        <f t="shared" ca="1" si="136"/>
        <v>3.4168070968409086</v>
      </c>
      <c r="Z126" s="17">
        <f t="shared" ca="1" si="136"/>
        <v>3.367792863269758</v>
      </c>
      <c r="AA126" s="17">
        <f t="shared" ca="1" si="136"/>
        <v>3.2580904415857304</v>
      </c>
      <c r="AB126" s="17">
        <f t="shared" ca="1" si="136"/>
        <v>3.1517812872247881</v>
      </c>
      <c r="AF126" s="26" t="e">
        <f t="shared" si="135"/>
        <v>#DIV/0!</v>
      </c>
      <c r="AG126" s="26"/>
    </row>
    <row r="127" spans="1:33">
      <c r="T127" s="73">
        <f t="shared" ref="T127:T135" si="137">T112</f>
        <v>0.4</v>
      </c>
      <c r="U127" s="17">
        <f t="shared" ca="1" si="136"/>
        <v>4.2638046165306118</v>
      </c>
      <c r="V127" s="17">
        <f t="shared" ca="1" si="136"/>
        <v>4.0203638324868676</v>
      </c>
      <c r="W127" s="17">
        <f t="shared" ca="1" si="136"/>
        <v>3.8898096661626154</v>
      </c>
      <c r="X127" s="17">
        <f t="shared" ca="1" si="136"/>
        <v>3.7514402675678475</v>
      </c>
      <c r="Y127" s="17">
        <f t="shared" ca="1" si="136"/>
        <v>3.6011486329404909</v>
      </c>
      <c r="Z127" s="17">
        <f t="shared" ca="1" si="136"/>
        <v>3.5464273450314474</v>
      </c>
      <c r="AA127" s="17">
        <f t="shared" ca="1" si="136"/>
        <v>3.4210101008764213</v>
      </c>
      <c r="AB127" s="17">
        <f t="shared" ca="1" si="136"/>
        <v>3.2875001761871121</v>
      </c>
      <c r="AC127" s="26"/>
      <c r="AD127" s="26"/>
      <c r="AE127" s="26"/>
      <c r="AF127" s="26" t="e">
        <f t="shared" si="135"/>
        <v>#DIV/0!</v>
      </c>
      <c r="AG127" s="26"/>
    </row>
    <row r="128" spans="1:3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T128" s="73">
        <f t="shared" si="137"/>
        <v>0.42857142857142855</v>
      </c>
      <c r="U128" s="17">
        <f t="shared" ca="1" si="136"/>
        <v>4.36606499083973</v>
      </c>
      <c r="V128" s="17">
        <f t="shared" ca="1" si="136"/>
        <v>4.1135363893702159</v>
      </c>
      <c r="W128" s="17">
        <f t="shared" ca="1" si="136"/>
        <v>3.9781566280511198</v>
      </c>
      <c r="X128" s="17">
        <f t="shared" ca="1" si="136"/>
        <v>3.8346946705869569</v>
      </c>
      <c r="Y128" s="17">
        <f t="shared" ca="1" si="136"/>
        <v>3.6786180910657285</v>
      </c>
      <c r="Z128" s="17">
        <f t="shared" ca="1" si="136"/>
        <v>3.6214747758443493</v>
      </c>
      <c r="AA128" s="17">
        <f t="shared" ca="1" si="136"/>
        <v>3.488008869900264</v>
      </c>
      <c r="AB128" s="26"/>
      <c r="AC128" s="26"/>
      <c r="AD128" s="26"/>
      <c r="AE128" s="26"/>
      <c r="AF128" s="26" t="e">
        <f t="shared" si="135"/>
        <v>#DIV/0!</v>
      </c>
      <c r="AG128" s="26"/>
    </row>
    <row r="129" spans="20:33">
      <c r="T129" s="73">
        <f t="shared" si="137"/>
        <v>0.5</v>
      </c>
      <c r="U129" s="17">
        <f t="shared" ca="1" si="136"/>
        <v>4.6142819353793154</v>
      </c>
      <c r="V129" s="17">
        <f t="shared" ca="1" si="136"/>
        <v>4.3414518036880967</v>
      </c>
      <c r="W129" s="17">
        <f t="shared" ca="1" si="136"/>
        <v>4.1954810925802395</v>
      </c>
      <c r="X129" s="17">
        <f t="shared" ca="1" si="136"/>
        <v>4.0409054160489051</v>
      </c>
      <c r="Y129" s="17">
        <f t="shared" ca="1" si="136"/>
        <v>3.8712715930542632</v>
      </c>
      <c r="Z129" s="17">
        <f t="shared" ca="1" si="136"/>
        <v>3.8072744135819012</v>
      </c>
      <c r="AA129" s="26"/>
      <c r="AB129" s="26"/>
      <c r="AC129" s="26"/>
      <c r="AD129" s="26"/>
      <c r="AE129" s="26"/>
      <c r="AF129" s="26" t="e">
        <f t="shared" si="135"/>
        <v>#DIV/0!</v>
      </c>
      <c r="AG129" s="26"/>
    </row>
    <row r="130" spans="20:33">
      <c r="T130" s="73">
        <f t="shared" si="137"/>
        <v>0.5714285714285714</v>
      </c>
      <c r="U130" s="17">
        <f ca="1">U115+1</f>
        <v>4.8570536559351423</v>
      </c>
      <c r="V130" s="17">
        <f ca="1">V115+1</f>
        <v>4.5678769503574834</v>
      </c>
      <c r="W130" s="17">
        <f ca="1">W115+1</f>
        <v>4.4138618659568412</v>
      </c>
      <c r="X130" s="17">
        <f ca="1">X115+1</f>
        <v>4.2508544182610821</v>
      </c>
      <c r="Y130" s="17">
        <f ca="1">Y115+1</f>
        <v>4.0660293403937882</v>
      </c>
      <c r="Z130" s="26"/>
      <c r="AA130" s="26"/>
      <c r="AB130" s="26"/>
      <c r="AC130" s="26"/>
      <c r="AD130" s="26"/>
      <c r="AE130" s="26"/>
      <c r="AF130" s="26" t="e">
        <f t="shared" si="135"/>
        <v>#DIV/0!</v>
      </c>
      <c r="AG130" s="26"/>
    </row>
    <row r="131" spans="20:33">
      <c r="T131" s="73">
        <f t="shared" si="137"/>
        <v>0.6</v>
      </c>
      <c r="U131" s="17">
        <f ca="1">U116+1</f>
        <v>4.9543980706143174</v>
      </c>
      <c r="V131" s="17">
        <f ca="1">V116+1</f>
        <v>4.6601553368387227</v>
      </c>
      <c r="W131" s="17">
        <f ca="1">W116+1</f>
        <v>4.503922610767721</v>
      </c>
      <c r="X131" s="17">
        <f ca="1">X116+1</f>
        <v>4.3384360021089279</v>
      </c>
      <c r="Y131" s="26"/>
      <c r="Z131" s="26"/>
      <c r="AA131" s="26"/>
      <c r="AB131" s="26"/>
      <c r="AC131" s="26"/>
      <c r="AD131" s="26"/>
      <c r="AE131" s="26"/>
      <c r="AF131" s="26" t="e">
        <f t="shared" si="135"/>
        <v>#DIV/0!</v>
      </c>
      <c r="AG131" s="26"/>
    </row>
    <row r="132" spans="20:33">
      <c r="T132" s="73">
        <f t="shared" si="137"/>
        <v>0.66666666666666663</v>
      </c>
      <c r="U132" s="17">
        <f ca="1">U117+1</f>
        <v>5.1880678802668418</v>
      </c>
      <c r="V132" s="17">
        <f ca="1">V117+1</f>
        <v>4.8874270301369158</v>
      </c>
      <c r="W132" s="17">
        <f ca="1">W117+1</f>
        <v>4.7297793589807604</v>
      </c>
      <c r="X132" s="26"/>
      <c r="Y132" s="26"/>
      <c r="Z132" s="26"/>
      <c r="AA132" s="26"/>
      <c r="AB132" s="26"/>
      <c r="AC132" s="26"/>
      <c r="AD132" s="26"/>
      <c r="AE132" s="26"/>
      <c r="AF132" s="26" t="e">
        <f t="shared" si="135"/>
        <v>#DIV/0!</v>
      </c>
      <c r="AG132" s="26"/>
    </row>
    <row r="133" spans="20:33">
      <c r="T133" s="73">
        <f t="shared" si="137"/>
        <v>0.7142857142857143</v>
      </c>
      <c r="U133" s="17">
        <f ca="1">U118+1</f>
        <v>5.3690154252174773</v>
      </c>
      <c r="V133" s="17">
        <f ca="1">V118+1</f>
        <v>5.0728087569909475</v>
      </c>
      <c r="W133" s="26"/>
      <c r="X133" s="26"/>
      <c r="Y133" s="26"/>
      <c r="Z133" s="26"/>
      <c r="AA133" s="26"/>
      <c r="AB133" s="26"/>
      <c r="AC133" s="26"/>
      <c r="AD133" s="26"/>
      <c r="AE133" s="26"/>
      <c r="AF133" s="26" t="e">
        <f t="shared" si="135"/>
        <v>#DIV/0!</v>
      </c>
      <c r="AG133" s="26"/>
    </row>
    <row r="134" spans="20:33">
      <c r="T134" s="73">
        <f t="shared" si="137"/>
        <v>0.75</v>
      </c>
      <c r="U134" s="17">
        <f ca="1">U119+1</f>
        <v>5.5226698833778221</v>
      </c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 t="e">
        <f t="shared" si="135"/>
        <v>#DIV/0!</v>
      </c>
      <c r="AG134" s="26"/>
    </row>
    <row r="135" spans="20:33">
      <c r="T135" s="73">
        <f t="shared" si="137"/>
        <v>0.8</v>
      </c>
      <c r="U135" s="26">
        <f t="shared" ref="U135:AE135" ca="1" si="138">MAX(U120+1,U105*U45/U15*0)</f>
        <v>5.8053214611946613</v>
      </c>
      <c r="V135" s="26" t="e">
        <f t="shared" si="138"/>
        <v>#DIV/0!</v>
      </c>
      <c r="W135" s="26" t="e">
        <f t="shared" si="138"/>
        <v>#DIV/0!</v>
      </c>
      <c r="X135" s="26" t="e">
        <f t="shared" si="138"/>
        <v>#DIV/0!</v>
      </c>
      <c r="Y135" s="26" t="e">
        <f t="shared" si="138"/>
        <v>#DIV/0!</v>
      </c>
      <c r="Z135" s="26" t="e">
        <f t="shared" si="138"/>
        <v>#DIV/0!</v>
      </c>
      <c r="AA135" s="26" t="e">
        <f t="shared" si="138"/>
        <v>#DIV/0!</v>
      </c>
      <c r="AB135" s="26" t="e">
        <f t="shared" si="138"/>
        <v>#DIV/0!</v>
      </c>
      <c r="AC135" s="26" t="e">
        <f t="shared" si="138"/>
        <v>#DIV/0!</v>
      </c>
      <c r="AD135" s="26" t="e">
        <f t="shared" si="138"/>
        <v>#DIV/0!</v>
      </c>
      <c r="AE135" s="26" t="e">
        <f t="shared" si="138"/>
        <v>#DIV/0!</v>
      </c>
      <c r="AF135" s="26" t="e">
        <f t="shared" si="135"/>
        <v>#DIV/0!</v>
      </c>
      <c r="AG135" s="26"/>
    </row>
    <row r="137" spans="20:33">
      <c r="T137" s="85" t="s">
        <v>64</v>
      </c>
      <c r="U137" s="201">
        <v>0.2</v>
      </c>
      <c r="V137" s="201">
        <v>0.25</v>
      </c>
      <c r="W137" s="201">
        <v>0.2857142857142857</v>
      </c>
      <c r="X137" s="201">
        <v>0.33333333333333331</v>
      </c>
      <c r="Y137" s="201">
        <v>0.4</v>
      </c>
      <c r="Z137" s="201">
        <v>0.42857142857142855</v>
      </c>
      <c r="AA137" s="201">
        <v>0.5</v>
      </c>
      <c r="AB137" s="201">
        <v>0.5714285714285714</v>
      </c>
      <c r="AC137" s="201">
        <v>0.6</v>
      </c>
      <c r="AD137" s="201">
        <v>0.66666666666666663</v>
      </c>
      <c r="AE137" s="201">
        <v>0.7142857142857143</v>
      </c>
      <c r="AF137" s="201">
        <v>0.75</v>
      </c>
      <c r="AG137" s="201">
        <v>0.8</v>
      </c>
    </row>
    <row r="138" spans="20:33">
      <c r="T138" s="14">
        <f>T123</f>
        <v>0.2</v>
      </c>
      <c r="U138" s="87">
        <f t="shared" ref="U138:AF140" ca="1" si="139">CR338/U123*1000</f>
        <v>51.935908848361819</v>
      </c>
      <c r="V138" s="87">
        <f t="shared" ca="1" si="139"/>
        <v>65.816901739449406</v>
      </c>
      <c r="W138" s="87">
        <f t="shared" ca="1" si="139"/>
        <v>75.582513937922272</v>
      </c>
      <c r="X138" s="87">
        <f t="shared" ca="1" si="139"/>
        <v>88.352233655996045</v>
      </c>
      <c r="Y138" s="87">
        <f t="shared" ca="1" si="139"/>
        <v>105.57255395491255</v>
      </c>
      <c r="Z138" s="87">
        <f t="shared" ca="1" si="139"/>
        <v>112.6217350331236</v>
      </c>
      <c r="AA138" s="87">
        <f t="shared" ca="1" si="139"/>
        <v>128.83804467695904</v>
      </c>
      <c r="AB138" s="87">
        <f t="shared" ca="1" si="139"/>
        <v>141.56625976457735</v>
      </c>
      <c r="AC138" s="87">
        <f t="shared" ca="1" si="139"/>
        <v>145.0257708940623</v>
      </c>
      <c r="AD138" s="87">
        <f t="shared" ca="1" si="139"/>
        <v>147.31832580595236</v>
      </c>
      <c r="AE138" s="87">
        <f t="shared" ca="1" si="139"/>
        <v>142.14905559525749</v>
      </c>
      <c r="AF138" s="87">
        <f t="shared" ca="1" si="139"/>
        <v>152.38349562322435</v>
      </c>
      <c r="AG138" s="87"/>
    </row>
    <row r="139" spans="20:33">
      <c r="T139" s="14">
        <f>T124</f>
        <v>0.25</v>
      </c>
      <c r="U139" s="87">
        <f t="shared" ca="1" si="139"/>
        <v>51.314200038024126</v>
      </c>
      <c r="V139" s="87">
        <f t="shared" ca="1" si="139"/>
        <v>65.245823890914195</v>
      </c>
      <c r="W139" s="87">
        <f t="shared" ca="1" si="139"/>
        <v>74.91973179957094</v>
      </c>
      <c r="X139" s="87">
        <f t="shared" ca="1" si="139"/>
        <v>87.303004082097814</v>
      </c>
      <c r="Y139" s="87">
        <f t="shared" ca="1" si="139"/>
        <v>103.2400268345822</v>
      </c>
      <c r="Z139" s="87">
        <f t="shared" ca="1" si="139"/>
        <v>109.37956430963544</v>
      </c>
      <c r="AA139" s="87">
        <f t="shared" ca="1" si="139"/>
        <v>122.00689238469896</v>
      </c>
      <c r="AB139" s="87">
        <f t="shared" ca="1" si="139"/>
        <v>128.59308305855251</v>
      </c>
      <c r="AC139" s="87">
        <f t="shared" ca="1" si="139"/>
        <v>128.69847264191316</v>
      </c>
      <c r="AD139" s="87">
        <f t="shared" ca="1" si="139"/>
        <v>121.10650803463388</v>
      </c>
      <c r="AE139" s="87" t="e">
        <f t="shared" ca="1" si="139"/>
        <v>#DIV/0!</v>
      </c>
      <c r="AF139" s="87">
        <f t="shared" ca="1" si="139"/>
        <v>100.26344885770183</v>
      </c>
      <c r="AG139" s="87"/>
    </row>
    <row r="140" spans="20:33">
      <c r="T140" s="14">
        <f>T125</f>
        <v>0.2857142857142857</v>
      </c>
      <c r="U140" s="87">
        <f t="shared" ca="1" si="139"/>
        <v>49.432778506013989</v>
      </c>
      <c r="V140" s="87">
        <f t="shared" ca="1" si="139"/>
        <v>62.894468354177434</v>
      </c>
      <c r="W140" s="87">
        <f t="shared" ca="1" si="139"/>
        <v>72.188626467580477</v>
      </c>
      <c r="X140" s="87">
        <f t="shared" ca="1" si="139"/>
        <v>83.966156567371058</v>
      </c>
      <c r="Y140" s="87">
        <f t="shared" ca="1" si="139"/>
        <v>98.746657487415845</v>
      </c>
      <c r="Z140" s="87">
        <f t="shared" ca="1" si="139"/>
        <v>104.22898414859185</v>
      </c>
      <c r="AA140" s="87">
        <f t="shared" ca="1" si="139"/>
        <v>114.58190411909663</v>
      </c>
      <c r="AB140" s="87">
        <f t="shared" ca="1" si="139"/>
        <v>117.65713318401821</v>
      </c>
      <c r="AC140" s="87">
        <f t="shared" ca="1" si="139"/>
        <v>115.96011325368754</v>
      </c>
      <c r="AD140" s="87" t="e">
        <f t="shared" ca="1" si="139"/>
        <v>#DIV/0!</v>
      </c>
      <c r="AE140" s="87" t="e">
        <f t="shared" ca="1" si="139"/>
        <v>#DIV/0!</v>
      </c>
      <c r="AF140" s="87" t="e">
        <f t="shared" ca="1" si="139"/>
        <v>#DIV/0!</v>
      </c>
      <c r="AG140" s="87"/>
    </row>
    <row r="141" spans="20:33">
      <c r="T141" s="14">
        <f t="shared" ref="T141:T149" si="140">T127</f>
        <v>0.4</v>
      </c>
      <c r="U141" s="87">
        <f t="shared" ref="U141:AF149" ca="1" si="141">CR342/U127*1000</f>
        <v>44.087486165518385</v>
      </c>
      <c r="V141" s="87">
        <f t="shared" ca="1" si="141"/>
        <v>55.857885222881784</v>
      </c>
      <c r="W141" s="87">
        <f t="shared" ca="1" si="141"/>
        <v>63.699614063739055</v>
      </c>
      <c r="X141" s="87">
        <f t="shared" ca="1" si="141"/>
        <v>73.047607680789909</v>
      </c>
      <c r="Y141" s="87">
        <f t="shared" ca="1" si="141"/>
        <v>82.960035454912003</v>
      </c>
      <c r="Z141" s="87">
        <f t="shared" ca="1" si="141"/>
        <v>85.608537428382803</v>
      </c>
      <c r="AA141" s="87">
        <f t="shared" ca="1" si="141"/>
        <v>86.16664634111379</v>
      </c>
      <c r="AB141" s="87">
        <f t="shared" ca="1" si="141"/>
        <v>75.228723588753965</v>
      </c>
      <c r="AC141" s="87" t="e">
        <f t="shared" ca="1" si="141"/>
        <v>#DIV/0!</v>
      </c>
      <c r="AD141" s="87" t="e">
        <f t="shared" si="141"/>
        <v>#DIV/0!</v>
      </c>
      <c r="AE141" s="87" t="e">
        <f t="shared" si="141"/>
        <v>#DIV/0!</v>
      </c>
      <c r="AF141" s="87" t="e">
        <f t="shared" ca="1" si="141"/>
        <v>#DIV/0!</v>
      </c>
      <c r="AG141" s="87"/>
    </row>
    <row r="142" spans="20:33">
      <c r="T142" s="14">
        <f t="shared" si="140"/>
        <v>0.42857142857142855</v>
      </c>
      <c r="U142" s="87">
        <f t="shared" ca="1" si="141"/>
        <v>42.849756793927284</v>
      </c>
      <c r="V142" s="87">
        <f t="shared" ca="1" si="141"/>
        <v>54.134787729327542</v>
      </c>
      <c r="W142" s="87">
        <f t="shared" ca="1" si="141"/>
        <v>61.532956073766194</v>
      </c>
      <c r="X142" s="87">
        <f t="shared" ca="1" si="141"/>
        <v>70.101295590670617</v>
      </c>
      <c r="Y142" s="87">
        <f t="shared" ca="1" si="141"/>
        <v>78.377924401507599</v>
      </c>
      <c r="Z142" s="87">
        <f t="shared" ca="1" si="141"/>
        <v>80.06022005644229</v>
      </c>
      <c r="AA142" s="87">
        <f t="shared" ca="1" si="141"/>
        <v>77.37756519697065</v>
      </c>
      <c r="AB142" s="87" t="e">
        <f t="shared" ca="1" si="141"/>
        <v>#DIV/0!</v>
      </c>
      <c r="AC142" s="87" t="e">
        <f t="shared" si="141"/>
        <v>#DIV/0!</v>
      </c>
      <c r="AD142" s="87" t="e">
        <f t="shared" si="141"/>
        <v>#DIV/0!</v>
      </c>
      <c r="AE142" s="87" t="e">
        <f t="shared" si="141"/>
        <v>#DIV/0!</v>
      </c>
      <c r="AF142" s="87" t="e">
        <f t="shared" ca="1" si="141"/>
        <v>#DIV/0!</v>
      </c>
      <c r="AG142" s="87"/>
    </row>
    <row r="143" spans="20:33">
      <c r="T143" s="14">
        <f t="shared" si="140"/>
        <v>0.5</v>
      </c>
      <c r="U143" s="87">
        <f t="shared" ca="1" si="141"/>
        <v>39.785875016665422</v>
      </c>
      <c r="V143" s="87">
        <f t="shared" ca="1" si="141"/>
        <v>49.661078146102668</v>
      </c>
      <c r="W143" s="87">
        <f t="shared" ca="1" si="141"/>
        <v>55.704501279477633</v>
      </c>
      <c r="X143" s="87">
        <f t="shared" ca="1" si="141"/>
        <v>61.800058886682493</v>
      </c>
      <c r="Y143" s="87">
        <f t="shared" ca="1" si="141"/>
        <v>64.771928524000288</v>
      </c>
      <c r="Z143" s="87">
        <f t="shared" ca="1" si="141"/>
        <v>63.369097201003406</v>
      </c>
      <c r="AA143" s="87" t="e">
        <f t="shared" ca="1" si="141"/>
        <v>#DIV/0!</v>
      </c>
      <c r="AB143" s="87" t="e">
        <f t="shared" si="141"/>
        <v>#DIV/0!</v>
      </c>
      <c r="AC143" s="87" t="e">
        <f t="shared" si="141"/>
        <v>#DIV/0!</v>
      </c>
      <c r="AD143" s="87" t="e">
        <f t="shared" si="141"/>
        <v>#DIV/0!</v>
      </c>
      <c r="AE143" s="87" t="e">
        <f t="shared" si="141"/>
        <v>#DIV/0!</v>
      </c>
      <c r="AF143" s="87" t="e">
        <f t="shared" ca="1" si="141"/>
        <v>#DIV/0!</v>
      </c>
      <c r="AG143" s="87"/>
    </row>
    <row r="144" spans="20:33">
      <c r="T144" s="14">
        <f t="shared" si="140"/>
        <v>0.5714285714285714</v>
      </c>
      <c r="U144" s="87">
        <f t="shared" ca="1" si="141"/>
        <v>36.545227548245073</v>
      </c>
      <c r="V144" s="87">
        <f t="shared" ca="1" si="141"/>
        <v>44.519423515464524</v>
      </c>
      <c r="W144" s="87">
        <f t="shared" ca="1" si="141"/>
        <v>48.606830431244063</v>
      </c>
      <c r="X144" s="87">
        <f t="shared" ca="1" si="141"/>
        <v>50.994214475014601</v>
      </c>
      <c r="Y144" s="87">
        <f t="shared" ca="1" si="141"/>
        <v>46.2281380485272</v>
      </c>
      <c r="Z144" s="87" t="e">
        <f t="shared" ca="1" si="141"/>
        <v>#DIV/0!</v>
      </c>
      <c r="AA144" s="87" t="e">
        <f t="shared" si="141"/>
        <v>#DIV/0!</v>
      </c>
      <c r="AB144" s="87" t="e">
        <f t="shared" si="141"/>
        <v>#DIV/0!</v>
      </c>
      <c r="AC144" s="87" t="e">
        <f t="shared" si="141"/>
        <v>#DIV/0!</v>
      </c>
      <c r="AD144" s="87" t="e">
        <f t="shared" si="141"/>
        <v>#DIV/0!</v>
      </c>
      <c r="AE144" s="87" t="e">
        <f t="shared" si="141"/>
        <v>#DIV/0!</v>
      </c>
      <c r="AF144" s="87" t="e">
        <f t="shared" ca="1" si="141"/>
        <v>#DIV/0!</v>
      </c>
      <c r="AG144" s="87"/>
    </row>
    <row r="145" spans="20:33">
      <c r="T145" s="14">
        <f t="shared" si="140"/>
        <v>0.6</v>
      </c>
      <c r="U145" s="87">
        <f t="shared" ca="1" si="141"/>
        <v>35.108783619334389</v>
      </c>
      <c r="V145" s="87">
        <f t="shared" ca="1" si="141"/>
        <v>42.082125351670484</v>
      </c>
      <c r="W145" s="87">
        <f t="shared" ca="1" si="141"/>
        <v>45.100772282436999</v>
      </c>
      <c r="X145" s="87">
        <f t="shared" ca="1" si="141"/>
        <v>45.462120911226201</v>
      </c>
      <c r="Y145" s="87" t="e">
        <f t="shared" ca="1" si="141"/>
        <v>#DIV/0!</v>
      </c>
      <c r="Z145" s="87" t="e">
        <f t="shared" si="141"/>
        <v>#DIV/0!</v>
      </c>
      <c r="AA145" s="87" t="e">
        <f t="shared" si="141"/>
        <v>#DIV/0!</v>
      </c>
      <c r="AB145" s="87" t="e">
        <f t="shared" si="141"/>
        <v>#DIV/0!</v>
      </c>
      <c r="AC145" s="87" t="e">
        <f t="shared" si="141"/>
        <v>#DIV/0!</v>
      </c>
      <c r="AD145" s="87" t="e">
        <f t="shared" si="141"/>
        <v>#DIV/0!</v>
      </c>
      <c r="AE145" s="87" t="e">
        <f t="shared" si="141"/>
        <v>#DIV/0!</v>
      </c>
      <c r="AF145" s="87" t="e">
        <f t="shared" ca="1" si="141"/>
        <v>#DIV/0!</v>
      </c>
      <c r="AG145" s="87"/>
    </row>
    <row r="146" spans="20:33">
      <c r="T146" s="14">
        <f t="shared" si="140"/>
        <v>0.66666666666666663</v>
      </c>
      <c r="U146" s="87">
        <f t="shared" ca="1" si="141"/>
        <v>31.079500843466704</v>
      </c>
      <c r="V146" s="87">
        <f t="shared" ca="1" si="141"/>
        <v>34.736485354830087</v>
      </c>
      <c r="W146" s="87">
        <f t="shared" ca="1" si="141"/>
        <v>34.192266704849949</v>
      </c>
      <c r="X146" s="87" t="e">
        <f t="shared" ca="1" si="141"/>
        <v>#DIV/0!</v>
      </c>
      <c r="Y146" s="87" t="e">
        <f t="shared" si="141"/>
        <v>#DIV/0!</v>
      </c>
      <c r="Z146" s="87" t="e">
        <f t="shared" si="141"/>
        <v>#DIV/0!</v>
      </c>
      <c r="AA146" s="87" t="e">
        <f t="shared" si="141"/>
        <v>#DIV/0!</v>
      </c>
      <c r="AB146" s="87" t="e">
        <f t="shared" si="141"/>
        <v>#DIV/0!</v>
      </c>
      <c r="AC146" s="87" t="e">
        <f t="shared" si="141"/>
        <v>#DIV/0!</v>
      </c>
      <c r="AD146" s="87" t="e">
        <f t="shared" si="141"/>
        <v>#DIV/0!</v>
      </c>
      <c r="AE146" s="87" t="e">
        <f t="shared" si="141"/>
        <v>#DIV/0!</v>
      </c>
      <c r="AF146" s="87" t="e">
        <f t="shared" ca="1" si="141"/>
        <v>#DIV/0!</v>
      </c>
      <c r="AG146" s="87"/>
    </row>
    <row r="147" spans="20:33">
      <c r="T147" s="14">
        <f t="shared" si="140"/>
        <v>0.7142857142857143</v>
      </c>
      <c r="U147" s="87">
        <f t="shared" ca="1" si="141"/>
        <v>27.076195865362603</v>
      </c>
      <c r="V147" s="87">
        <f t="shared" ca="1" si="141"/>
        <v>26.939465801799603</v>
      </c>
      <c r="W147" s="87" t="e">
        <f t="shared" ca="1" si="141"/>
        <v>#DIV/0!</v>
      </c>
      <c r="X147" s="87" t="e">
        <f t="shared" si="141"/>
        <v>#DIV/0!</v>
      </c>
      <c r="Y147" s="87" t="e">
        <f t="shared" si="141"/>
        <v>#DIV/0!</v>
      </c>
      <c r="Z147" s="87" t="e">
        <f t="shared" si="141"/>
        <v>#DIV/0!</v>
      </c>
      <c r="AA147" s="87" t="e">
        <f t="shared" si="141"/>
        <v>#DIV/0!</v>
      </c>
      <c r="AB147" s="87" t="e">
        <f t="shared" si="141"/>
        <v>#DIV/0!</v>
      </c>
      <c r="AC147" s="87" t="e">
        <f t="shared" si="141"/>
        <v>#DIV/0!</v>
      </c>
      <c r="AD147" s="87" t="e">
        <f t="shared" si="141"/>
        <v>#DIV/0!</v>
      </c>
      <c r="AE147" s="87" t="e">
        <f t="shared" si="141"/>
        <v>#DIV/0!</v>
      </c>
      <c r="AF147" s="87" t="e">
        <f t="shared" ca="1" si="141"/>
        <v>#DIV/0!</v>
      </c>
      <c r="AG147" s="87"/>
    </row>
    <row r="148" spans="20:33">
      <c r="T148" s="14">
        <f t="shared" si="140"/>
        <v>0.75</v>
      </c>
      <c r="U148" s="87">
        <f t="shared" ca="1" si="141"/>
        <v>22.850494906207711</v>
      </c>
      <c r="V148" s="87" t="e">
        <f t="shared" ca="1" si="141"/>
        <v>#DIV/0!</v>
      </c>
      <c r="W148" s="87" t="e">
        <f t="shared" si="141"/>
        <v>#DIV/0!</v>
      </c>
      <c r="X148" s="87" t="e">
        <f t="shared" si="141"/>
        <v>#DIV/0!</v>
      </c>
      <c r="Y148" s="87" t="e">
        <f t="shared" si="141"/>
        <v>#DIV/0!</v>
      </c>
      <c r="Z148" s="87" t="e">
        <f t="shared" si="141"/>
        <v>#DIV/0!</v>
      </c>
      <c r="AA148" s="87" t="e">
        <f t="shared" si="141"/>
        <v>#DIV/0!</v>
      </c>
      <c r="AB148" s="87" t="e">
        <f t="shared" si="141"/>
        <v>#DIV/0!</v>
      </c>
      <c r="AC148" s="87" t="e">
        <f t="shared" si="141"/>
        <v>#DIV/0!</v>
      </c>
      <c r="AD148" s="87" t="e">
        <f t="shared" si="141"/>
        <v>#DIV/0!</v>
      </c>
      <c r="AE148" s="87" t="e">
        <f t="shared" si="141"/>
        <v>#DIV/0!</v>
      </c>
      <c r="AF148" s="87" t="e">
        <f t="shared" ca="1" si="141"/>
        <v>#DIV/0!</v>
      </c>
      <c r="AG148" s="87"/>
    </row>
    <row r="149" spans="20:33">
      <c r="T149" s="14">
        <f t="shared" si="140"/>
        <v>0.8</v>
      </c>
      <c r="U149" s="87">
        <f t="shared" ca="1" si="141"/>
        <v>13.665195435175663</v>
      </c>
      <c r="V149" s="87" t="e">
        <f t="shared" si="141"/>
        <v>#REF!</v>
      </c>
      <c r="W149" s="87" t="e">
        <f t="shared" si="141"/>
        <v>#REF!</v>
      </c>
      <c r="X149" s="87" t="e">
        <f t="shared" si="141"/>
        <v>#REF!</v>
      </c>
      <c r="Y149" s="87" t="e">
        <f t="shared" si="141"/>
        <v>#REF!</v>
      </c>
      <c r="Z149" s="87" t="e">
        <f t="shared" si="141"/>
        <v>#REF!</v>
      </c>
      <c r="AA149" s="87" t="e">
        <f t="shared" si="141"/>
        <v>#REF!</v>
      </c>
      <c r="AB149" s="87" t="e">
        <f t="shared" si="141"/>
        <v>#REF!</v>
      </c>
      <c r="AC149" s="87" t="e">
        <f t="shared" si="141"/>
        <v>#REF!</v>
      </c>
      <c r="AD149" s="87" t="e">
        <f t="shared" si="141"/>
        <v>#REF!</v>
      </c>
      <c r="AE149" s="87" t="e">
        <f t="shared" si="141"/>
        <v>#REF!</v>
      </c>
      <c r="AF149" s="87" t="e">
        <f t="shared" ca="1" si="141"/>
        <v>#DIV/0!</v>
      </c>
      <c r="AG149" s="87"/>
    </row>
    <row r="150" spans="20:33">
      <c r="T150" s="14" t="e">
        <f>#REF!</f>
        <v>#REF!</v>
      </c>
      <c r="U150" s="87" t="e">
        <f>CR351/#REF!*1000</f>
        <v>#REF!</v>
      </c>
      <c r="V150" s="87" t="e">
        <f>CS351/#REF!*1000</f>
        <v>#REF!</v>
      </c>
      <c r="W150" s="87" t="e">
        <f>CT351/#REF!*1000</f>
        <v>#REF!</v>
      </c>
      <c r="X150" s="87" t="e">
        <f>CU351/#REF!*1000</f>
        <v>#REF!</v>
      </c>
      <c r="Y150" s="87" t="e">
        <f>CV351/#REF!*1000</f>
        <v>#REF!</v>
      </c>
      <c r="Z150" s="87" t="e">
        <f>CW351/#REF!*1000</f>
        <v>#REF!</v>
      </c>
      <c r="AA150" s="87" t="e">
        <f>CX351/#REF!*1000</f>
        <v>#REF!</v>
      </c>
      <c r="AB150" s="87" t="e">
        <f>CY351/#REF!*1000</f>
        <v>#REF!</v>
      </c>
      <c r="AC150" s="87" t="e">
        <f>CZ351/#REF!*1000</f>
        <v>#REF!</v>
      </c>
      <c r="AD150" s="87" t="e">
        <f>DA351/#REF!*1000</f>
        <v>#REF!</v>
      </c>
      <c r="AE150" s="87" t="e">
        <f>DB351/#REF!*1000</f>
        <v>#REF!</v>
      </c>
      <c r="AF150" s="87" t="e">
        <f>DC351/#REF!*1000</f>
        <v>#REF!</v>
      </c>
      <c r="AG150" s="87"/>
    </row>
    <row r="151" spans="20:33">
      <c r="U151" s="104"/>
      <c r="V151" s="104"/>
      <c r="W151" s="104"/>
      <c r="X151" s="104"/>
      <c r="Y151" s="104"/>
      <c r="Z151" s="104"/>
      <c r="AA151" s="104"/>
    </row>
    <row r="152" spans="20:33">
      <c r="T152" s="85" t="s">
        <v>65</v>
      </c>
      <c r="U152" s="86">
        <f>U137</f>
        <v>0.2</v>
      </c>
      <c r="V152" s="86">
        <f t="shared" ref="V152:AF152" si="142">V137</f>
        <v>0.25</v>
      </c>
      <c r="W152" s="86">
        <f t="shared" si="142"/>
        <v>0.2857142857142857</v>
      </c>
      <c r="X152" s="86">
        <f t="shared" si="142"/>
        <v>0.33333333333333331</v>
      </c>
      <c r="Y152" s="86">
        <f t="shared" si="142"/>
        <v>0.4</v>
      </c>
      <c r="Z152" s="86">
        <f t="shared" si="142"/>
        <v>0.42857142857142855</v>
      </c>
      <c r="AA152" s="86">
        <f t="shared" si="142"/>
        <v>0.5</v>
      </c>
      <c r="AB152" s="14">
        <f t="shared" si="142"/>
        <v>0.5714285714285714</v>
      </c>
      <c r="AC152" s="14">
        <f t="shared" si="142"/>
        <v>0.6</v>
      </c>
      <c r="AD152" s="14">
        <f t="shared" si="142"/>
        <v>0.66666666666666663</v>
      </c>
      <c r="AE152" s="14">
        <f t="shared" si="142"/>
        <v>0.7142857142857143</v>
      </c>
      <c r="AF152" s="14">
        <f t="shared" si="142"/>
        <v>0.75</v>
      </c>
      <c r="AG152" s="14"/>
    </row>
    <row r="153" spans="20:33">
      <c r="T153" s="14">
        <f>T138</f>
        <v>0.2</v>
      </c>
      <c r="U153" s="87">
        <f t="shared" ref="U153:AF155" ca="1" si="143">DG338/U123*1000</f>
        <v>89.614475328833137</v>
      </c>
      <c r="V153" s="87">
        <f t="shared" ca="1" si="143"/>
        <v>113.73027214602411</v>
      </c>
      <c r="W153" s="87">
        <f t="shared" ca="1" si="143"/>
        <v>129.37889417466735</v>
      </c>
      <c r="X153" s="87">
        <f t="shared" ca="1" si="143"/>
        <v>147.16064814280392</v>
      </c>
      <c r="Y153" s="87">
        <f t="shared" ca="1" si="143"/>
        <v>164.33207176578841</v>
      </c>
      <c r="Z153" s="87">
        <f t="shared" ca="1" si="143"/>
        <v>168.54051795550964</v>
      </c>
      <c r="AA153" s="87">
        <f t="shared" ca="1" si="143"/>
        <v>170.55813341843339</v>
      </c>
      <c r="AB153" s="87">
        <f t="shared" ca="1" si="143"/>
        <v>161.45797116053032</v>
      </c>
      <c r="AC153" s="87">
        <f t="shared" ca="1" si="143"/>
        <v>155.19729760049768</v>
      </c>
      <c r="AD153" s="87">
        <f t="shared" ca="1" si="143"/>
        <v>136.02403882854767</v>
      </c>
      <c r="AE153" s="87">
        <f t="shared" ca="1" si="143"/>
        <v>119.30640403618099</v>
      </c>
      <c r="AF153" s="87">
        <f t="shared" ca="1" si="143"/>
        <v>107.53870166235849</v>
      </c>
      <c r="AG153" s="87"/>
    </row>
    <row r="154" spans="20:33">
      <c r="T154" s="14">
        <f t="shared" ref="T154:T165" si="144">T139</f>
        <v>0.25</v>
      </c>
      <c r="U154" s="87">
        <f t="shared" ca="1" si="143"/>
        <v>89.839717026443452</v>
      </c>
      <c r="V154" s="87">
        <f t="shared" ca="1" si="143"/>
        <v>114.91953407816646</v>
      </c>
      <c r="W154" s="87">
        <f t="shared" ca="1" si="143"/>
        <v>131.07113090796744</v>
      </c>
      <c r="X154" s="87">
        <f t="shared" ca="1" si="143"/>
        <v>148.97997016469995</v>
      </c>
      <c r="Y154" s="87">
        <f t="shared" ca="1" si="143"/>
        <v>164.79359196564212</v>
      </c>
      <c r="Z154" s="87">
        <f t="shared" ca="1" si="143"/>
        <v>167.79782505874434</v>
      </c>
      <c r="AA154" s="87">
        <f t="shared" ca="1" si="143"/>
        <v>165.33253733870575</v>
      </c>
      <c r="AB154" s="87">
        <f t="shared" ca="1" si="143"/>
        <v>150.30229545759042</v>
      </c>
      <c r="AC154" s="87">
        <f t="shared" ca="1" si="143"/>
        <v>141.47279840563345</v>
      </c>
      <c r="AD154" s="87">
        <f t="shared" ca="1" si="143"/>
        <v>116.22672818749845</v>
      </c>
      <c r="AE154" s="87" t="e">
        <f t="shared" ca="1" si="143"/>
        <v>#DIV/0!</v>
      </c>
      <c r="AF154" s="87">
        <f t="shared" ca="1" si="143"/>
        <v>107.85892290847806</v>
      </c>
      <c r="AG154" s="87"/>
    </row>
    <row r="155" spans="20:33">
      <c r="T155" s="14">
        <f t="shared" si="144"/>
        <v>0.2857142857142857</v>
      </c>
      <c r="U155" s="87">
        <f t="shared" ca="1" si="143"/>
        <v>87.442071327270838</v>
      </c>
      <c r="V155" s="87">
        <f t="shared" ca="1" si="143"/>
        <v>112.17554477634079</v>
      </c>
      <c r="W155" s="87">
        <f t="shared" ca="1" si="143"/>
        <v>128.00253940406756</v>
      </c>
      <c r="X155" s="87">
        <f t="shared" ca="1" si="143"/>
        <v>145.23571964778074</v>
      </c>
      <c r="Y155" s="87">
        <f t="shared" ca="1" si="143"/>
        <v>159.44645964359253</v>
      </c>
      <c r="Z155" s="87">
        <f t="shared" ca="1" si="143"/>
        <v>161.52927916436849</v>
      </c>
      <c r="AA155" s="87">
        <f t="shared" ca="1" si="143"/>
        <v>156.37115194618227</v>
      </c>
      <c r="AB155" s="87">
        <f t="shared" ca="1" si="143"/>
        <v>138.56553822150789</v>
      </c>
      <c r="AC155" s="87">
        <f t="shared" ca="1" si="143"/>
        <v>128.71633915275822</v>
      </c>
      <c r="AD155" s="87" t="e">
        <f t="shared" ca="1" si="143"/>
        <v>#DIV/0!</v>
      </c>
      <c r="AE155" s="87" t="e">
        <f t="shared" ca="1" si="143"/>
        <v>#DIV/0!</v>
      </c>
      <c r="AF155" s="87" t="e">
        <f t="shared" ca="1" si="143"/>
        <v>#DIV/0!</v>
      </c>
      <c r="AG155" s="87"/>
    </row>
    <row r="156" spans="20:33">
      <c r="T156" s="14">
        <f t="shared" si="144"/>
        <v>0.4</v>
      </c>
      <c r="U156" s="87">
        <f t="shared" ref="U156:AF164" ca="1" si="145">DG342/U127*1000</f>
        <v>80.730428003483453</v>
      </c>
      <c r="V156" s="87">
        <f t="shared" ca="1" si="145"/>
        <v>103.25533624698978</v>
      </c>
      <c r="W156" s="87">
        <f t="shared" ca="1" si="145"/>
        <v>116.65250192258944</v>
      </c>
      <c r="X156" s="87">
        <f t="shared" ca="1" si="145"/>
        <v>129.11632474733159</v>
      </c>
      <c r="Y156" s="87">
        <f t="shared" ca="1" si="145"/>
        <v>133.86801987342699</v>
      </c>
      <c r="Z156" s="87">
        <f t="shared" ca="1" si="145"/>
        <v>131.29779507915768</v>
      </c>
      <c r="AA156" s="87">
        <f t="shared" ca="1" si="145"/>
        <v>114.66079342808389</v>
      </c>
      <c r="AB156" s="87">
        <f t="shared" ca="1" si="145"/>
        <v>87.508157919307763</v>
      </c>
      <c r="AC156" s="87" t="e">
        <f t="shared" ca="1" si="145"/>
        <v>#DIV/0!</v>
      </c>
      <c r="AD156" s="87" t="e">
        <f t="shared" si="145"/>
        <v>#DIV/0!</v>
      </c>
      <c r="AE156" s="87" t="e">
        <f t="shared" si="145"/>
        <v>#DIV/0!</v>
      </c>
      <c r="AF156" s="87" t="e">
        <f t="shared" ca="1" si="145"/>
        <v>#DIV/0!</v>
      </c>
      <c r="AG156" s="87"/>
    </row>
    <row r="157" spans="20:33">
      <c r="T157" s="14">
        <f t="shared" si="144"/>
        <v>0.42857142857142855</v>
      </c>
      <c r="U157" s="87">
        <f t="shared" ca="1" si="145"/>
        <v>79.186861902459157</v>
      </c>
      <c r="V157" s="87">
        <f t="shared" ca="1" si="145"/>
        <v>100.82912946913673</v>
      </c>
      <c r="W157" s="87">
        <f t="shared" ca="1" si="145"/>
        <v>113.20518887188048</v>
      </c>
      <c r="X157" s="87">
        <f t="shared" ca="1" si="145"/>
        <v>123.74934521037066</v>
      </c>
      <c r="Y157" s="87">
        <f t="shared" ca="1" si="145"/>
        <v>125.1318817409566</v>
      </c>
      <c r="Z157" s="87">
        <f t="shared" ca="1" si="145"/>
        <v>121.09974383600556</v>
      </c>
      <c r="AA157" s="87">
        <f t="shared" ca="1" si="145"/>
        <v>101.35823341456786</v>
      </c>
      <c r="AB157" s="87" t="e">
        <f t="shared" ca="1" si="145"/>
        <v>#DIV/0!</v>
      </c>
      <c r="AC157" s="87" t="e">
        <f t="shared" si="145"/>
        <v>#DIV/0!</v>
      </c>
      <c r="AD157" s="87" t="e">
        <f t="shared" si="145"/>
        <v>#DIV/0!</v>
      </c>
      <c r="AE157" s="87" t="e">
        <f t="shared" si="145"/>
        <v>#DIV/0!</v>
      </c>
      <c r="AF157" s="87" t="e">
        <f t="shared" ca="1" si="145"/>
        <v>#DIV/0!</v>
      </c>
      <c r="AG157" s="87"/>
    </row>
    <row r="158" spans="20:33">
      <c r="T158" s="14">
        <f t="shared" si="144"/>
        <v>0.5</v>
      </c>
      <c r="U158" s="87">
        <f t="shared" ca="1" si="145"/>
        <v>75.247610946138408</v>
      </c>
      <c r="V158" s="87">
        <f t="shared" ca="1" si="145"/>
        <v>93.728737454116128</v>
      </c>
      <c r="W158" s="87">
        <f t="shared" ca="1" si="145"/>
        <v>102.50403012120202</v>
      </c>
      <c r="X158" s="87">
        <f t="shared" ca="1" si="145"/>
        <v>106.74753398701252</v>
      </c>
      <c r="Y158" s="87">
        <f t="shared" ca="1" si="145"/>
        <v>98.46779459998956</v>
      </c>
      <c r="Z158" s="87">
        <f t="shared" ca="1" si="145"/>
        <v>90.73933507239876</v>
      </c>
      <c r="AA158" s="87" t="e">
        <f t="shared" ca="1" si="145"/>
        <v>#DIV/0!</v>
      </c>
      <c r="AB158" s="87" t="e">
        <f t="shared" si="145"/>
        <v>#DIV/0!</v>
      </c>
      <c r="AC158" s="87" t="e">
        <f t="shared" si="145"/>
        <v>#DIV/0!</v>
      </c>
      <c r="AD158" s="87" t="e">
        <f t="shared" si="145"/>
        <v>#DIV/0!</v>
      </c>
      <c r="AE158" s="87" t="e">
        <f t="shared" si="145"/>
        <v>#DIV/0!</v>
      </c>
      <c r="AF158" s="87" t="e">
        <f t="shared" ca="1" si="145"/>
        <v>#DIV/0!</v>
      </c>
      <c r="AG158" s="87"/>
    </row>
    <row r="159" spans="20:33">
      <c r="T159" s="14">
        <f t="shared" si="144"/>
        <v>0.5714285714285714</v>
      </c>
      <c r="U159" s="87">
        <f t="shared" ca="1" si="145"/>
        <v>94.487814263756562</v>
      </c>
      <c r="V159" s="87">
        <f t="shared" ca="1" si="145"/>
        <v>83.646452968087914</v>
      </c>
      <c r="W159" s="87">
        <f t="shared" ca="1" si="145"/>
        <v>86.935141441634798</v>
      </c>
      <c r="X159" s="87">
        <f t="shared" ca="1" si="145"/>
        <v>83.020079029713401</v>
      </c>
      <c r="Y159" s="87">
        <f t="shared" ca="1" si="145"/>
        <v>65.039660373343281</v>
      </c>
      <c r="Z159" s="87" t="e">
        <f t="shared" ca="1" si="145"/>
        <v>#DIV/0!</v>
      </c>
      <c r="AA159" s="87" t="e">
        <f t="shared" si="145"/>
        <v>#DIV/0!</v>
      </c>
      <c r="AB159" s="87" t="e">
        <f t="shared" si="145"/>
        <v>#DIV/0!</v>
      </c>
      <c r="AC159" s="87" t="e">
        <f t="shared" si="145"/>
        <v>#DIV/0!</v>
      </c>
      <c r="AD159" s="87" t="e">
        <f t="shared" si="145"/>
        <v>#DIV/0!</v>
      </c>
      <c r="AE159" s="87" t="e">
        <f t="shared" si="145"/>
        <v>#DIV/0!</v>
      </c>
      <c r="AF159" s="87" t="e">
        <f t="shared" ca="1" si="145"/>
        <v>#DIV/0!</v>
      </c>
      <c r="AG159" s="87"/>
    </row>
    <row r="160" spans="20:33">
      <c r="T160" s="14">
        <f t="shared" si="144"/>
        <v>0.6</v>
      </c>
      <c r="U160" s="87">
        <f t="shared" ca="1" si="145"/>
        <v>68.023104494001728</v>
      </c>
      <c r="V160" s="87">
        <f t="shared" ca="1" si="145"/>
        <v>78.164176076211547</v>
      </c>
      <c r="W160" s="87">
        <f t="shared" ca="1" si="145"/>
        <v>78.732245733105785</v>
      </c>
      <c r="X160" s="87">
        <f t="shared" ca="1" si="145"/>
        <v>71.383765398272772</v>
      </c>
      <c r="Y160" s="87" t="e">
        <f t="shared" ca="1" si="145"/>
        <v>#DIV/0!</v>
      </c>
      <c r="Z160" s="87" t="e">
        <f t="shared" si="145"/>
        <v>#DIV/0!</v>
      </c>
      <c r="AA160" s="87" t="e">
        <f t="shared" si="145"/>
        <v>#DIV/0!</v>
      </c>
      <c r="AB160" s="87" t="e">
        <f t="shared" si="145"/>
        <v>#DIV/0!</v>
      </c>
      <c r="AC160" s="87" t="e">
        <f t="shared" si="145"/>
        <v>#DIV/0!</v>
      </c>
      <c r="AD160" s="87" t="e">
        <f t="shared" si="145"/>
        <v>#DIV/0!</v>
      </c>
      <c r="AE160" s="87" t="e">
        <f t="shared" si="145"/>
        <v>#DIV/0!</v>
      </c>
      <c r="AF160" s="87" t="e">
        <f t="shared" ca="1" si="145"/>
        <v>#DIV/0!</v>
      </c>
      <c r="AG160" s="87"/>
    </row>
    <row r="161" spans="1:33">
      <c r="T161" s="14">
        <f t="shared" si="144"/>
        <v>0.66666666666666663</v>
      </c>
      <c r="U161" s="87">
        <f t="shared" ca="1" si="145"/>
        <v>59.600152986964979</v>
      </c>
      <c r="V161" s="87">
        <f t="shared" ca="1" si="145"/>
        <v>60.512123111457228</v>
      </c>
      <c r="W161" s="87">
        <f t="shared" ca="1" si="145"/>
        <v>54.347297295660262</v>
      </c>
      <c r="X161" s="87" t="e">
        <f t="shared" ca="1" si="145"/>
        <v>#DIV/0!</v>
      </c>
      <c r="Y161" s="87" t="e">
        <f t="shared" si="145"/>
        <v>#DIV/0!</v>
      </c>
      <c r="Z161" s="87" t="e">
        <f t="shared" si="145"/>
        <v>#DIV/0!</v>
      </c>
      <c r="AA161" s="87" t="e">
        <f t="shared" si="145"/>
        <v>#DIV/0!</v>
      </c>
      <c r="AB161" s="87" t="e">
        <f t="shared" si="145"/>
        <v>#DIV/0!</v>
      </c>
      <c r="AC161" s="87" t="e">
        <f t="shared" si="145"/>
        <v>#DIV/0!</v>
      </c>
      <c r="AD161" s="87" t="e">
        <f t="shared" si="145"/>
        <v>#DIV/0!</v>
      </c>
      <c r="AE161" s="87" t="e">
        <f t="shared" si="145"/>
        <v>#DIV/0!</v>
      </c>
      <c r="AF161" s="87" t="e">
        <f t="shared" ca="1" si="145"/>
        <v>#DIV/0!</v>
      </c>
      <c r="AG161" s="87"/>
    </row>
    <row r="162" spans="1:33">
      <c r="T162" s="14">
        <f t="shared" si="144"/>
        <v>0.7142857142857143</v>
      </c>
      <c r="U162" s="87">
        <f t="shared" ca="1" si="145"/>
        <v>49.724512762941266</v>
      </c>
      <c r="V162" s="87">
        <f t="shared" ca="1" si="145"/>
        <v>43.037290170553455</v>
      </c>
      <c r="W162" s="87" t="e">
        <f t="shared" ca="1" si="145"/>
        <v>#DIV/0!</v>
      </c>
      <c r="X162" s="87" t="e">
        <f t="shared" si="145"/>
        <v>#DIV/0!</v>
      </c>
      <c r="Y162" s="87" t="e">
        <f t="shared" si="145"/>
        <v>#DIV/0!</v>
      </c>
      <c r="Z162" s="87" t="e">
        <f t="shared" si="145"/>
        <v>#DIV/0!</v>
      </c>
      <c r="AA162" s="87" t="e">
        <f t="shared" si="145"/>
        <v>#DIV/0!</v>
      </c>
      <c r="AB162" s="87" t="e">
        <f t="shared" si="145"/>
        <v>#DIV/0!</v>
      </c>
      <c r="AC162" s="87" t="e">
        <f t="shared" si="145"/>
        <v>#DIV/0!</v>
      </c>
      <c r="AD162" s="87" t="e">
        <f t="shared" si="145"/>
        <v>#DIV/0!</v>
      </c>
      <c r="AE162" s="87" t="e">
        <f t="shared" si="145"/>
        <v>#DIV/0!</v>
      </c>
      <c r="AF162" s="87" t="e">
        <f t="shared" ca="1" si="145"/>
        <v>#DIV/0!</v>
      </c>
      <c r="AG162" s="87"/>
    </row>
    <row r="163" spans="1:33">
      <c r="T163" s="14">
        <f t="shared" si="144"/>
        <v>0.75</v>
      </c>
      <c r="U163" s="87">
        <f t="shared" ca="1" si="145"/>
        <v>39.315999536944652</v>
      </c>
      <c r="V163" s="87" t="e">
        <f t="shared" ca="1" si="145"/>
        <v>#DIV/0!</v>
      </c>
      <c r="W163" s="87" t="e">
        <f t="shared" si="145"/>
        <v>#DIV/0!</v>
      </c>
      <c r="X163" s="87" t="e">
        <f t="shared" si="145"/>
        <v>#DIV/0!</v>
      </c>
      <c r="Y163" s="87" t="e">
        <f t="shared" si="145"/>
        <v>#DIV/0!</v>
      </c>
      <c r="Z163" s="87" t="e">
        <f t="shared" si="145"/>
        <v>#DIV/0!</v>
      </c>
      <c r="AA163" s="87" t="e">
        <f t="shared" si="145"/>
        <v>#DIV/0!</v>
      </c>
      <c r="AB163" s="87" t="e">
        <f t="shared" si="145"/>
        <v>#DIV/0!</v>
      </c>
      <c r="AC163" s="87" t="e">
        <f t="shared" si="145"/>
        <v>#DIV/0!</v>
      </c>
      <c r="AD163" s="87" t="e">
        <f t="shared" si="145"/>
        <v>#DIV/0!</v>
      </c>
      <c r="AE163" s="87" t="e">
        <f t="shared" si="145"/>
        <v>#DIV/0!</v>
      </c>
      <c r="AF163" s="87" t="e">
        <f t="shared" ca="1" si="145"/>
        <v>#DIV/0!</v>
      </c>
      <c r="AG163" s="87"/>
    </row>
    <row r="164" spans="1:33">
      <c r="T164" s="14">
        <f t="shared" si="144"/>
        <v>0.8</v>
      </c>
      <c r="U164" s="87">
        <f t="shared" ca="1" si="145"/>
        <v>20.54922314410134</v>
      </c>
      <c r="V164" s="87" t="e">
        <f t="shared" si="145"/>
        <v>#REF!</v>
      </c>
      <c r="W164" s="87" t="e">
        <f t="shared" si="145"/>
        <v>#REF!</v>
      </c>
      <c r="X164" s="87" t="e">
        <f t="shared" si="145"/>
        <v>#REF!</v>
      </c>
      <c r="Y164" s="87" t="e">
        <f t="shared" si="145"/>
        <v>#REF!</v>
      </c>
      <c r="Z164" s="87" t="e">
        <f t="shared" si="145"/>
        <v>#REF!</v>
      </c>
      <c r="AA164" s="87" t="e">
        <f t="shared" si="145"/>
        <v>#REF!</v>
      </c>
      <c r="AB164" s="87" t="e">
        <f t="shared" si="145"/>
        <v>#REF!</v>
      </c>
      <c r="AC164" s="87" t="e">
        <f t="shared" si="145"/>
        <v>#REF!</v>
      </c>
      <c r="AD164" s="87" t="e">
        <f t="shared" si="145"/>
        <v>#REF!</v>
      </c>
      <c r="AE164" s="87" t="e">
        <f t="shared" si="145"/>
        <v>#REF!</v>
      </c>
      <c r="AF164" s="87" t="e">
        <f t="shared" ca="1" si="145"/>
        <v>#DIV/0!</v>
      </c>
      <c r="AG164" s="87"/>
    </row>
    <row r="165" spans="1:33">
      <c r="T165" s="14" t="e">
        <f t="shared" si="144"/>
        <v>#REF!</v>
      </c>
      <c r="U165" s="87" t="e">
        <f>DG351/#REF!*1000</f>
        <v>#REF!</v>
      </c>
      <c r="V165" s="87" t="e">
        <f>DH351/#REF!*1000</f>
        <v>#REF!</v>
      </c>
      <c r="W165" s="87" t="e">
        <f>DI351/#REF!*1000</f>
        <v>#REF!</v>
      </c>
      <c r="X165" s="87" t="e">
        <f>DJ351/#REF!*1000</f>
        <v>#REF!</v>
      </c>
      <c r="Y165" s="87" t="e">
        <f>DK351/#REF!*1000</f>
        <v>#REF!</v>
      </c>
      <c r="Z165" s="87" t="e">
        <f>DL351/#REF!*1000</f>
        <v>#REF!</v>
      </c>
      <c r="AA165" s="87" t="e">
        <f>DM351/#REF!*1000</f>
        <v>#REF!</v>
      </c>
      <c r="AB165" s="87" t="e">
        <f>DN351/#REF!*1000</f>
        <v>#REF!</v>
      </c>
      <c r="AC165" s="87" t="e">
        <f>DO351/#REF!*1000</f>
        <v>#REF!</v>
      </c>
      <c r="AD165" s="87" t="e">
        <f>DP351/#REF!*1000</f>
        <v>#REF!</v>
      </c>
      <c r="AE165" s="87" t="e">
        <f>DQ351/#REF!*1000</f>
        <v>#REF!</v>
      </c>
      <c r="AF165" s="87" t="e">
        <f>DR351/#REF!*1000</f>
        <v>#REF!</v>
      </c>
      <c r="AG165" s="87"/>
    </row>
    <row r="167" spans="1:33">
      <c r="A167" s="1"/>
      <c r="T167" s="85" t="s">
        <v>66</v>
      </c>
      <c r="U167" s="14">
        <f>U152</f>
        <v>0.2</v>
      </c>
      <c r="V167" s="14">
        <f t="shared" ref="V167:AF167" si="146">V152</f>
        <v>0.25</v>
      </c>
      <c r="W167" s="14">
        <f t="shared" si="146"/>
        <v>0.2857142857142857</v>
      </c>
      <c r="X167" s="14">
        <f t="shared" si="146"/>
        <v>0.33333333333333331</v>
      </c>
      <c r="Y167" s="14">
        <f t="shared" si="146"/>
        <v>0.4</v>
      </c>
      <c r="Z167" s="14">
        <f t="shared" si="146"/>
        <v>0.42857142857142855</v>
      </c>
      <c r="AA167" s="14">
        <f t="shared" si="146"/>
        <v>0.5</v>
      </c>
      <c r="AB167" s="14">
        <f t="shared" si="146"/>
        <v>0.5714285714285714</v>
      </c>
      <c r="AC167" s="14">
        <f t="shared" si="146"/>
        <v>0.6</v>
      </c>
      <c r="AD167" s="14">
        <f t="shared" si="146"/>
        <v>0.66666666666666663</v>
      </c>
      <c r="AE167" s="14">
        <f t="shared" si="146"/>
        <v>0.7142857142857143</v>
      </c>
      <c r="AF167" s="14">
        <f t="shared" si="146"/>
        <v>0.75</v>
      </c>
      <c r="AG167" s="14"/>
    </row>
    <row r="168" spans="1:33">
      <c r="T168" s="14">
        <f>T153</f>
        <v>0.2</v>
      </c>
      <c r="U168" s="108">
        <f t="shared" ref="U168:AF170" ca="1" si="147">DG338*1000/U123</f>
        <v>89.614475328833151</v>
      </c>
      <c r="V168" s="108">
        <f t="shared" ca="1" si="147"/>
        <v>113.73027214602411</v>
      </c>
      <c r="W168" s="108">
        <f t="shared" ca="1" si="147"/>
        <v>129.37889417466738</v>
      </c>
      <c r="X168" s="108">
        <f t="shared" ca="1" si="147"/>
        <v>147.16064814280389</v>
      </c>
      <c r="Y168" s="108">
        <f t="shared" ca="1" si="147"/>
        <v>164.33207176578838</v>
      </c>
      <c r="Z168" s="108">
        <f t="shared" ca="1" si="147"/>
        <v>168.54051795550967</v>
      </c>
      <c r="AA168" s="108">
        <f t="shared" ca="1" si="147"/>
        <v>170.55813341843339</v>
      </c>
      <c r="AB168" s="108">
        <f t="shared" ca="1" si="147"/>
        <v>161.45797116053032</v>
      </c>
      <c r="AC168" s="108">
        <f t="shared" ca="1" si="147"/>
        <v>155.19729760049768</v>
      </c>
      <c r="AD168" s="108">
        <f t="shared" ca="1" si="147"/>
        <v>136.02403882854765</v>
      </c>
      <c r="AE168" s="108">
        <f t="shared" ca="1" si="147"/>
        <v>119.30640403618098</v>
      </c>
      <c r="AF168" s="108">
        <f t="shared" ca="1" si="147"/>
        <v>107.53870166235848</v>
      </c>
      <c r="AG168" s="108"/>
    </row>
    <row r="169" spans="1:33">
      <c r="T169" s="14">
        <f t="shared" ref="T169:T179" si="148">T154</f>
        <v>0.25</v>
      </c>
      <c r="U169" s="108">
        <f t="shared" ca="1" si="147"/>
        <v>89.839717026443466</v>
      </c>
      <c r="V169" s="108">
        <f t="shared" ca="1" si="147"/>
        <v>114.91953407816646</v>
      </c>
      <c r="W169" s="108">
        <f t="shared" ca="1" si="147"/>
        <v>131.07113090796742</v>
      </c>
      <c r="X169" s="108">
        <f t="shared" ca="1" si="147"/>
        <v>148.97997016469992</v>
      </c>
      <c r="Y169" s="108">
        <f t="shared" ca="1" si="147"/>
        <v>164.79359196564209</v>
      </c>
      <c r="Z169" s="108">
        <f t="shared" ca="1" si="147"/>
        <v>167.79782505874431</v>
      </c>
      <c r="AA169" s="108">
        <f t="shared" ca="1" si="147"/>
        <v>165.33253733870575</v>
      </c>
      <c r="AB169" s="108">
        <f t="shared" ca="1" si="147"/>
        <v>150.30229545759042</v>
      </c>
      <c r="AC169" s="108">
        <f t="shared" ca="1" si="147"/>
        <v>141.47279840563345</v>
      </c>
      <c r="AD169" s="108">
        <f t="shared" ca="1" si="147"/>
        <v>116.22672818749845</v>
      </c>
      <c r="AE169" s="108" t="e">
        <f t="shared" ca="1" si="147"/>
        <v>#DIV/0!</v>
      </c>
      <c r="AF169" s="108">
        <f t="shared" ca="1" si="147"/>
        <v>107.85892290847806</v>
      </c>
      <c r="AG169" s="108"/>
    </row>
    <row r="170" spans="1:33">
      <c r="T170" s="14">
        <f t="shared" si="148"/>
        <v>0.2857142857142857</v>
      </c>
      <c r="U170" s="108">
        <f t="shared" ca="1" si="147"/>
        <v>87.442071327270838</v>
      </c>
      <c r="V170" s="108">
        <f t="shared" ca="1" si="147"/>
        <v>112.17554477634079</v>
      </c>
      <c r="W170" s="108">
        <f t="shared" ca="1" si="147"/>
        <v>128.00253940406756</v>
      </c>
      <c r="X170" s="108">
        <f t="shared" ca="1" si="147"/>
        <v>145.23571964778074</v>
      </c>
      <c r="Y170" s="108">
        <f t="shared" ca="1" si="147"/>
        <v>159.44645964359253</v>
      </c>
      <c r="Z170" s="108">
        <f t="shared" ca="1" si="147"/>
        <v>161.52927916436846</v>
      </c>
      <c r="AA170" s="108">
        <f t="shared" ca="1" si="147"/>
        <v>156.37115194618227</v>
      </c>
      <c r="AB170" s="108">
        <f t="shared" ca="1" si="147"/>
        <v>138.56553822150789</v>
      </c>
      <c r="AC170" s="108">
        <f t="shared" ca="1" si="147"/>
        <v>128.71633915275822</v>
      </c>
      <c r="AD170" s="108" t="e">
        <f t="shared" ca="1" si="147"/>
        <v>#DIV/0!</v>
      </c>
      <c r="AE170" s="108" t="e">
        <f t="shared" ca="1" si="147"/>
        <v>#DIV/0!</v>
      </c>
      <c r="AF170" s="108" t="e">
        <f t="shared" ca="1" si="147"/>
        <v>#DIV/0!</v>
      </c>
      <c r="AG170" s="108"/>
    </row>
    <row r="171" spans="1:33">
      <c r="T171" s="14">
        <f t="shared" si="148"/>
        <v>0.4</v>
      </c>
      <c r="U171" s="108">
        <f t="shared" ref="U171:AF179" ca="1" si="149">DG342*1000/U127</f>
        <v>80.730428003483453</v>
      </c>
      <c r="V171" s="108">
        <f t="shared" ca="1" si="149"/>
        <v>103.25533624698978</v>
      </c>
      <c r="W171" s="108">
        <f t="shared" ca="1" si="149"/>
        <v>116.65250192258945</v>
      </c>
      <c r="X171" s="108">
        <f t="shared" ca="1" si="149"/>
        <v>129.11632474733159</v>
      </c>
      <c r="Y171" s="108">
        <f t="shared" ca="1" si="149"/>
        <v>133.86801987342699</v>
      </c>
      <c r="Z171" s="108">
        <f t="shared" ca="1" si="149"/>
        <v>131.29779507915768</v>
      </c>
      <c r="AA171" s="108">
        <f t="shared" ca="1" si="149"/>
        <v>114.66079342808391</v>
      </c>
      <c r="AB171" s="108">
        <f t="shared" ca="1" si="149"/>
        <v>87.508157919307749</v>
      </c>
      <c r="AC171" s="108" t="e">
        <f t="shared" ca="1" si="149"/>
        <v>#DIV/0!</v>
      </c>
      <c r="AD171" s="108" t="e">
        <f t="shared" si="149"/>
        <v>#DIV/0!</v>
      </c>
      <c r="AE171" s="108" t="e">
        <f t="shared" si="149"/>
        <v>#DIV/0!</v>
      </c>
      <c r="AF171" s="108" t="e">
        <f t="shared" ca="1" si="149"/>
        <v>#DIV/0!</v>
      </c>
      <c r="AG171" s="108"/>
    </row>
    <row r="172" spans="1:33">
      <c r="T172" s="14">
        <f t="shared" si="148"/>
        <v>0.42857142857142855</v>
      </c>
      <c r="U172" s="108">
        <f t="shared" ca="1" si="149"/>
        <v>79.186861902459157</v>
      </c>
      <c r="V172" s="108">
        <f t="shared" ca="1" si="149"/>
        <v>100.82912946913673</v>
      </c>
      <c r="W172" s="108">
        <f t="shared" ca="1" si="149"/>
        <v>113.20518887188049</v>
      </c>
      <c r="X172" s="108">
        <f t="shared" ca="1" si="149"/>
        <v>123.74934521037066</v>
      </c>
      <c r="Y172" s="108">
        <f t="shared" ca="1" si="149"/>
        <v>125.13188174095662</v>
      </c>
      <c r="Z172" s="108">
        <f t="shared" ca="1" si="149"/>
        <v>121.09974383600556</v>
      </c>
      <c r="AA172" s="108">
        <f t="shared" ca="1" si="149"/>
        <v>101.35823341456785</v>
      </c>
      <c r="AB172" s="108" t="e">
        <f t="shared" ca="1" si="149"/>
        <v>#DIV/0!</v>
      </c>
      <c r="AC172" s="108" t="e">
        <f t="shared" si="149"/>
        <v>#DIV/0!</v>
      </c>
      <c r="AD172" s="108" t="e">
        <f t="shared" si="149"/>
        <v>#DIV/0!</v>
      </c>
      <c r="AE172" s="108" t="e">
        <f t="shared" si="149"/>
        <v>#DIV/0!</v>
      </c>
      <c r="AF172" s="108" t="e">
        <f t="shared" ca="1" si="149"/>
        <v>#DIV/0!</v>
      </c>
      <c r="AG172" s="108"/>
    </row>
    <row r="173" spans="1:3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T173" s="14">
        <f t="shared" si="148"/>
        <v>0.5</v>
      </c>
      <c r="U173" s="108">
        <f t="shared" ca="1" si="149"/>
        <v>75.247610946138408</v>
      </c>
      <c r="V173" s="108">
        <f t="shared" ca="1" si="149"/>
        <v>93.728737454116128</v>
      </c>
      <c r="W173" s="108">
        <f t="shared" ca="1" si="149"/>
        <v>102.50403012120201</v>
      </c>
      <c r="X173" s="108">
        <f t="shared" ca="1" si="149"/>
        <v>106.74753398701252</v>
      </c>
      <c r="Y173" s="108">
        <f t="shared" ca="1" si="149"/>
        <v>98.46779459998956</v>
      </c>
      <c r="Z173" s="108">
        <f t="shared" ca="1" si="149"/>
        <v>90.73933507239876</v>
      </c>
      <c r="AA173" s="108" t="e">
        <f t="shared" ca="1" si="149"/>
        <v>#DIV/0!</v>
      </c>
      <c r="AB173" s="108" t="e">
        <f t="shared" si="149"/>
        <v>#DIV/0!</v>
      </c>
      <c r="AC173" s="108" t="e">
        <f t="shared" si="149"/>
        <v>#DIV/0!</v>
      </c>
      <c r="AD173" s="108" t="e">
        <f t="shared" si="149"/>
        <v>#DIV/0!</v>
      </c>
      <c r="AE173" s="108" t="e">
        <f t="shared" si="149"/>
        <v>#DIV/0!</v>
      </c>
      <c r="AF173" s="108" t="e">
        <f t="shared" ca="1" si="149"/>
        <v>#DIV/0!</v>
      </c>
      <c r="AG173" s="108"/>
    </row>
    <row r="174" spans="1:33">
      <c r="T174" s="14">
        <f t="shared" si="148"/>
        <v>0.5714285714285714</v>
      </c>
      <c r="U174" s="108">
        <f t="shared" ca="1" si="149"/>
        <v>94.487814263756576</v>
      </c>
      <c r="V174" s="108">
        <f t="shared" ca="1" si="149"/>
        <v>83.646452968087914</v>
      </c>
      <c r="W174" s="108">
        <f t="shared" ca="1" si="149"/>
        <v>86.935141441634798</v>
      </c>
      <c r="X174" s="108">
        <f t="shared" ca="1" si="149"/>
        <v>83.020079029713401</v>
      </c>
      <c r="Y174" s="108">
        <f t="shared" ca="1" si="149"/>
        <v>65.039660373343295</v>
      </c>
      <c r="Z174" s="108" t="e">
        <f t="shared" ca="1" si="149"/>
        <v>#DIV/0!</v>
      </c>
      <c r="AA174" s="108" t="e">
        <f t="shared" si="149"/>
        <v>#DIV/0!</v>
      </c>
      <c r="AB174" s="108" t="e">
        <f t="shared" si="149"/>
        <v>#DIV/0!</v>
      </c>
      <c r="AC174" s="108" t="e">
        <f t="shared" si="149"/>
        <v>#DIV/0!</v>
      </c>
      <c r="AD174" s="108" t="e">
        <f t="shared" si="149"/>
        <v>#DIV/0!</v>
      </c>
      <c r="AE174" s="108" t="e">
        <f t="shared" si="149"/>
        <v>#DIV/0!</v>
      </c>
      <c r="AF174" s="108" t="e">
        <f t="shared" ca="1" si="149"/>
        <v>#DIV/0!</v>
      </c>
      <c r="AG174" s="108"/>
    </row>
    <row r="175" spans="1:33">
      <c r="T175" s="14">
        <f t="shared" si="148"/>
        <v>0.6</v>
      </c>
      <c r="U175" s="108">
        <f t="shared" ca="1" si="149"/>
        <v>68.023104494001728</v>
      </c>
      <c r="V175" s="108">
        <f t="shared" ca="1" si="149"/>
        <v>78.164176076211547</v>
      </c>
      <c r="W175" s="108">
        <f t="shared" ca="1" si="149"/>
        <v>78.732245733105799</v>
      </c>
      <c r="X175" s="108">
        <f t="shared" ca="1" si="149"/>
        <v>71.383765398272772</v>
      </c>
      <c r="Y175" s="108" t="e">
        <f t="shared" ca="1" si="149"/>
        <v>#DIV/0!</v>
      </c>
      <c r="Z175" s="108" t="e">
        <f t="shared" si="149"/>
        <v>#DIV/0!</v>
      </c>
      <c r="AA175" s="108" t="e">
        <f t="shared" si="149"/>
        <v>#DIV/0!</v>
      </c>
      <c r="AB175" s="108" t="e">
        <f t="shared" si="149"/>
        <v>#DIV/0!</v>
      </c>
      <c r="AC175" s="108" t="e">
        <f t="shared" si="149"/>
        <v>#DIV/0!</v>
      </c>
      <c r="AD175" s="108" t="e">
        <f t="shared" si="149"/>
        <v>#DIV/0!</v>
      </c>
      <c r="AE175" s="108" t="e">
        <f t="shared" si="149"/>
        <v>#DIV/0!</v>
      </c>
      <c r="AF175" s="108" t="e">
        <f t="shared" ca="1" si="149"/>
        <v>#DIV/0!</v>
      </c>
      <c r="AG175" s="108"/>
    </row>
    <row r="176" spans="1:33">
      <c r="T176" s="14">
        <f t="shared" si="148"/>
        <v>0.66666666666666663</v>
      </c>
      <c r="U176" s="108">
        <f t="shared" ca="1" si="149"/>
        <v>59.600152986964972</v>
      </c>
      <c r="V176" s="108">
        <f t="shared" ca="1" si="149"/>
        <v>60.512123111457221</v>
      </c>
      <c r="W176" s="108">
        <f t="shared" ca="1" si="149"/>
        <v>54.347297295660262</v>
      </c>
      <c r="X176" s="108" t="e">
        <f t="shared" ca="1" si="149"/>
        <v>#DIV/0!</v>
      </c>
      <c r="Y176" s="108" t="e">
        <f t="shared" si="149"/>
        <v>#DIV/0!</v>
      </c>
      <c r="Z176" s="108" t="e">
        <f t="shared" si="149"/>
        <v>#DIV/0!</v>
      </c>
      <c r="AA176" s="108" t="e">
        <f t="shared" si="149"/>
        <v>#DIV/0!</v>
      </c>
      <c r="AB176" s="108" t="e">
        <f t="shared" si="149"/>
        <v>#DIV/0!</v>
      </c>
      <c r="AC176" s="108" t="e">
        <f t="shared" si="149"/>
        <v>#DIV/0!</v>
      </c>
      <c r="AD176" s="108" t="e">
        <f t="shared" si="149"/>
        <v>#DIV/0!</v>
      </c>
      <c r="AE176" s="108" t="e">
        <f t="shared" si="149"/>
        <v>#DIV/0!</v>
      </c>
      <c r="AF176" s="108" t="e">
        <f t="shared" ca="1" si="149"/>
        <v>#DIV/0!</v>
      </c>
      <c r="AG176" s="108"/>
    </row>
    <row r="177" spans="2:34">
      <c r="T177" s="14">
        <f t="shared" si="148"/>
        <v>0.7142857142857143</v>
      </c>
      <c r="U177" s="108">
        <f t="shared" ca="1" si="149"/>
        <v>49.724512762941266</v>
      </c>
      <c r="V177" s="108">
        <f t="shared" ca="1" si="149"/>
        <v>43.037290170553455</v>
      </c>
      <c r="W177" s="108" t="e">
        <f t="shared" ca="1" si="149"/>
        <v>#DIV/0!</v>
      </c>
      <c r="X177" s="108" t="e">
        <f t="shared" si="149"/>
        <v>#DIV/0!</v>
      </c>
      <c r="Y177" s="108" t="e">
        <f t="shared" si="149"/>
        <v>#DIV/0!</v>
      </c>
      <c r="Z177" s="108" t="e">
        <f t="shared" si="149"/>
        <v>#DIV/0!</v>
      </c>
      <c r="AA177" s="108" t="e">
        <f t="shared" si="149"/>
        <v>#DIV/0!</v>
      </c>
      <c r="AB177" s="108" t="e">
        <f t="shared" si="149"/>
        <v>#DIV/0!</v>
      </c>
      <c r="AC177" s="108" t="e">
        <f t="shared" si="149"/>
        <v>#DIV/0!</v>
      </c>
      <c r="AD177" s="108" t="e">
        <f t="shared" si="149"/>
        <v>#DIV/0!</v>
      </c>
      <c r="AE177" s="108" t="e">
        <f t="shared" si="149"/>
        <v>#DIV/0!</v>
      </c>
      <c r="AF177" s="108" t="e">
        <f t="shared" ca="1" si="149"/>
        <v>#DIV/0!</v>
      </c>
      <c r="AG177" s="108"/>
    </row>
    <row r="178" spans="2:34">
      <c r="T178" s="14">
        <f t="shared" si="148"/>
        <v>0.75</v>
      </c>
      <c r="U178" s="108">
        <f t="shared" ca="1" si="149"/>
        <v>39.315999536944652</v>
      </c>
      <c r="V178" s="108" t="e">
        <f t="shared" ca="1" si="149"/>
        <v>#DIV/0!</v>
      </c>
      <c r="W178" s="108" t="e">
        <f t="shared" si="149"/>
        <v>#DIV/0!</v>
      </c>
      <c r="X178" s="108" t="e">
        <f t="shared" si="149"/>
        <v>#DIV/0!</v>
      </c>
      <c r="Y178" s="108" t="e">
        <f t="shared" si="149"/>
        <v>#DIV/0!</v>
      </c>
      <c r="Z178" s="108" t="e">
        <f t="shared" si="149"/>
        <v>#DIV/0!</v>
      </c>
      <c r="AA178" s="108" t="e">
        <f t="shared" si="149"/>
        <v>#DIV/0!</v>
      </c>
      <c r="AB178" s="108" t="e">
        <f t="shared" si="149"/>
        <v>#DIV/0!</v>
      </c>
      <c r="AC178" s="108" t="e">
        <f t="shared" si="149"/>
        <v>#DIV/0!</v>
      </c>
      <c r="AD178" s="108" t="e">
        <f t="shared" si="149"/>
        <v>#DIV/0!</v>
      </c>
      <c r="AE178" s="108" t="e">
        <f t="shared" si="149"/>
        <v>#DIV/0!</v>
      </c>
      <c r="AF178" s="108" t="e">
        <f t="shared" ca="1" si="149"/>
        <v>#DIV/0!</v>
      </c>
      <c r="AG178" s="108"/>
    </row>
    <row r="179" spans="2:34">
      <c r="M179" s="32"/>
      <c r="N179" s="52"/>
      <c r="O179" s="52"/>
      <c r="P179" s="52"/>
      <c r="T179" s="14">
        <f t="shared" si="148"/>
        <v>0.8</v>
      </c>
      <c r="U179" s="108">
        <f t="shared" ca="1" si="149"/>
        <v>20.54922314410134</v>
      </c>
      <c r="V179" s="108" t="e">
        <f t="shared" si="149"/>
        <v>#REF!</v>
      </c>
      <c r="W179" s="108" t="e">
        <f t="shared" si="149"/>
        <v>#REF!</v>
      </c>
      <c r="X179" s="108" t="e">
        <f t="shared" si="149"/>
        <v>#REF!</v>
      </c>
      <c r="Y179" s="108" t="e">
        <f t="shared" si="149"/>
        <v>#REF!</v>
      </c>
      <c r="Z179" s="108" t="e">
        <f t="shared" si="149"/>
        <v>#REF!</v>
      </c>
      <c r="AA179" s="108" t="e">
        <f t="shared" si="149"/>
        <v>#REF!</v>
      </c>
      <c r="AB179" s="108" t="e">
        <f t="shared" si="149"/>
        <v>#REF!</v>
      </c>
      <c r="AC179" s="108" t="e">
        <f t="shared" si="149"/>
        <v>#REF!</v>
      </c>
      <c r="AD179" s="108" t="e">
        <f t="shared" si="149"/>
        <v>#REF!</v>
      </c>
      <c r="AE179" s="108" t="e">
        <f t="shared" si="149"/>
        <v>#REF!</v>
      </c>
      <c r="AF179" s="108" t="e">
        <f t="shared" ca="1" si="149"/>
        <v>#DIV/0!</v>
      </c>
      <c r="AG179" s="108"/>
    </row>
    <row r="180" spans="2:34">
      <c r="T180" s="14"/>
      <c r="U180" s="108"/>
      <c r="V180" s="108"/>
      <c r="W180" s="108"/>
      <c r="X180" s="108"/>
      <c r="Y180" s="108"/>
      <c r="Z180" s="108"/>
      <c r="AA180" s="108"/>
      <c r="AB180" s="108"/>
      <c r="AC180" s="108"/>
      <c r="AD180" s="108"/>
      <c r="AE180" s="108"/>
      <c r="AF180" s="108"/>
      <c r="AG180" s="108"/>
    </row>
    <row r="181" spans="2:34">
      <c r="Q181" s="1"/>
      <c r="R181" s="1"/>
      <c r="S181" s="1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</row>
    <row r="182" spans="2:34">
      <c r="N182" s="95"/>
      <c r="O182" s="146"/>
      <c r="P182" s="146"/>
      <c r="Q182" s="146"/>
      <c r="T182" s="20" t="s">
        <v>67</v>
      </c>
      <c r="U182" s="203">
        <f>U77</f>
        <v>0.2</v>
      </c>
      <c r="V182" s="203">
        <f t="shared" ref="V182:AG182" si="150">V77</f>
        <v>0.25</v>
      </c>
      <c r="W182" s="203">
        <f t="shared" si="150"/>
        <v>0.2857142857142857</v>
      </c>
      <c r="X182" s="203">
        <f t="shared" si="150"/>
        <v>0.33333333333333331</v>
      </c>
      <c r="Y182" s="203">
        <f t="shared" si="150"/>
        <v>0.4</v>
      </c>
      <c r="Z182" s="203">
        <f t="shared" si="150"/>
        <v>0.42857142857142855</v>
      </c>
      <c r="AA182" s="203">
        <f t="shared" si="150"/>
        <v>0.5</v>
      </c>
      <c r="AB182" s="203">
        <f t="shared" si="150"/>
        <v>0.5714285714285714</v>
      </c>
      <c r="AC182" s="203">
        <f t="shared" si="150"/>
        <v>0.6</v>
      </c>
      <c r="AD182" s="203">
        <f t="shared" si="150"/>
        <v>0.66666666666666663</v>
      </c>
      <c r="AE182" s="203">
        <f t="shared" si="150"/>
        <v>0.7142857142857143</v>
      </c>
      <c r="AF182" s="203">
        <f t="shared" si="150"/>
        <v>0.75</v>
      </c>
      <c r="AG182" s="203">
        <f t="shared" si="150"/>
        <v>0.8</v>
      </c>
      <c r="AH182" s="203"/>
    </row>
    <row r="183" spans="2:34">
      <c r="N183" s="9"/>
      <c r="O183" s="188"/>
      <c r="P183" s="188"/>
      <c r="Q183" s="188"/>
      <c r="T183" s="201">
        <f>T78</f>
        <v>0.2</v>
      </c>
      <c r="U183" s="15">
        <f t="shared" ref="U183:AG183" ca="1" si="151">U3*(1-U63^2/U3/U33)</f>
        <v>45.095443983863795</v>
      </c>
      <c r="V183" s="15">
        <f t="shared" ca="1" si="151"/>
        <v>47.043905192788955</v>
      </c>
      <c r="W183" s="15">
        <f t="shared" ca="1" si="151"/>
        <v>48.352570748186302</v>
      </c>
      <c r="X183" s="15">
        <f t="shared" ca="1" si="151"/>
        <v>49.970212836260231</v>
      </c>
      <c r="Y183" s="15">
        <f t="shared" ca="1" si="151"/>
        <v>51.935788800396168</v>
      </c>
      <c r="Z183" s="15">
        <f t="shared" ca="1" si="151"/>
        <v>52.647503618011854</v>
      </c>
      <c r="AA183" s="15">
        <f t="shared" ca="1" si="151"/>
        <v>53.983221455952652</v>
      </c>
      <c r="AB183" s="15">
        <f t="shared" ca="1" si="151"/>
        <v>54.466769623504597</v>
      </c>
      <c r="AC183" s="15">
        <f t="shared" ca="1" si="151"/>
        <v>54.334289183937813</v>
      </c>
      <c r="AD183" s="15">
        <f t="shared" ca="1" si="151"/>
        <v>53.000630696595955</v>
      </c>
      <c r="AE183" s="15">
        <f t="shared" ca="1" si="151"/>
        <v>50.815757047345713</v>
      </c>
      <c r="AF183" s="15">
        <f t="shared" ca="1" si="151"/>
        <v>48.185923041741532</v>
      </c>
      <c r="AG183" s="15">
        <f t="shared" ca="1" si="151"/>
        <v>42.368316384180773</v>
      </c>
    </row>
    <row r="184" spans="2:34">
      <c r="N184" s="9"/>
      <c r="O184" s="188"/>
      <c r="P184" s="188"/>
      <c r="T184" s="201">
        <f t="shared" ref="T184:T195" si="152">T79</f>
        <v>0.25</v>
      </c>
      <c r="U184" s="15">
        <f t="shared" ref="U184:AF184" ca="1" si="153">U4*(1-U64^2/U4/U34)</f>
        <v>54.108620940099257</v>
      </c>
      <c r="V184" s="15">
        <f t="shared" ca="1" si="153"/>
        <v>56.027462646775533</v>
      </c>
      <c r="W184" s="15">
        <f t="shared" ca="1" si="153"/>
        <v>57.304701634678224</v>
      </c>
      <c r="X184" s="15">
        <f t="shared" ca="1" si="153"/>
        <v>58.862525487760145</v>
      </c>
      <c r="Y184" s="15">
        <f t="shared" ca="1" si="153"/>
        <v>60.695310949371439</v>
      </c>
      <c r="Z184" s="15">
        <f t="shared" ca="1" si="153"/>
        <v>61.325461167707907</v>
      </c>
      <c r="AA184" s="15">
        <f t="shared" ca="1" si="153"/>
        <v>62.357697940287224</v>
      </c>
      <c r="AB184" s="15">
        <f t="shared" ca="1" si="153"/>
        <v>62.305024757362126</v>
      </c>
      <c r="AC184" s="15">
        <f t="shared" ca="1" si="153"/>
        <v>61.850605949765736</v>
      </c>
      <c r="AD184" s="15">
        <f t="shared" ca="1" si="153"/>
        <v>59.348521391298874</v>
      </c>
      <c r="AE184" s="15">
        <f t="shared" ca="1" si="153"/>
        <v>55.711683807407042</v>
      </c>
      <c r="AF184" s="109">
        <f t="shared" ca="1" si="153"/>
        <v>51.370195697562991</v>
      </c>
      <c r="AG184" s="109"/>
    </row>
    <row r="185" spans="2:34">
      <c r="C185" t="s">
        <v>79</v>
      </c>
      <c r="J185" t="s">
        <v>3</v>
      </c>
      <c r="L185" t="s">
        <v>80</v>
      </c>
      <c r="N185" s="9"/>
      <c r="O185" s="188"/>
      <c r="P185" s="188"/>
      <c r="Q185" s="188"/>
      <c r="T185" s="201">
        <f t="shared" si="152"/>
        <v>0.2857142857142857</v>
      </c>
      <c r="U185" s="15">
        <f t="shared" ref="U185:AE185" ca="1" si="154">U5*(1-U65^2/U5/U35)</f>
        <v>60.543731110528825</v>
      </c>
      <c r="V185" s="15">
        <f t="shared" ca="1" si="154"/>
        <v>62.437777451242482</v>
      </c>
      <c r="W185" s="15">
        <f t="shared" ca="1" si="154"/>
        <v>63.688382224131239</v>
      </c>
      <c r="X185" s="15">
        <f t="shared" ca="1" si="154"/>
        <v>65.194791051107231</v>
      </c>
      <c r="Y185" s="15">
        <f t="shared" ca="1" si="154"/>
        <v>66.910829242722215</v>
      </c>
      <c r="Z185" s="15">
        <f t="shared" ca="1" si="154"/>
        <v>67.46780452537152</v>
      </c>
      <c r="AA185" s="15">
        <f t="shared" ca="1" si="154"/>
        <v>68.219874781922911</v>
      </c>
      <c r="AB185" s="15">
        <f t="shared" ca="1" si="154"/>
        <v>67.647488822049979</v>
      </c>
      <c r="AC185" s="15">
        <f t="shared" ca="1" si="154"/>
        <v>66.868231065837847</v>
      </c>
      <c r="AD185" s="15">
        <f t="shared" ca="1" si="154"/>
        <v>63.118370477930775</v>
      </c>
      <c r="AE185" s="15">
        <f t="shared" ca="1" si="154"/>
        <v>57.798634721195704</v>
      </c>
      <c r="AF185" s="109"/>
      <c r="AG185" s="109"/>
    </row>
    <row r="186" spans="2:34">
      <c r="B186" s="9" t="s">
        <v>44</v>
      </c>
      <c r="C186" s="9" t="s">
        <v>45</v>
      </c>
      <c r="D186" s="9" t="s">
        <v>46</v>
      </c>
      <c r="E186" s="9" t="s">
        <v>61</v>
      </c>
      <c r="F186" s="9" t="s">
        <v>81</v>
      </c>
      <c r="G186" s="9" t="s">
        <v>82</v>
      </c>
      <c r="K186" s="9" t="s">
        <v>44</v>
      </c>
      <c r="L186" s="9" t="s">
        <v>45</v>
      </c>
      <c r="M186" s="9" t="s">
        <v>46</v>
      </c>
      <c r="N186" s="9" t="s">
        <v>61</v>
      </c>
      <c r="O186" s="9" t="s">
        <v>81</v>
      </c>
      <c r="P186" s="9" t="s">
        <v>82</v>
      </c>
      <c r="Q186" s="15">
        <f>I8</f>
        <v>0.1</v>
      </c>
      <c r="T186" s="201">
        <f t="shared" si="152"/>
        <v>0.33333333333333331</v>
      </c>
      <c r="U186" s="15">
        <f t="shared" ref="U186:AD186" ca="1" si="155">U6*(1-U66^2/U6/U36)</f>
        <v>69.119194260265232</v>
      </c>
      <c r="V186" s="15">
        <f t="shared" ca="1" si="155"/>
        <v>70.974079437806139</v>
      </c>
      <c r="W186" s="15">
        <f t="shared" ca="1" si="155"/>
        <v>72.182011172274514</v>
      </c>
      <c r="X186" s="15">
        <f t="shared" ca="1" si="155"/>
        <v>73.604663353132054</v>
      </c>
      <c r="Y186" s="15">
        <f t="shared" ca="1" si="155"/>
        <v>75.125277730927095</v>
      </c>
      <c r="Z186" s="15">
        <f t="shared" ca="1" si="155"/>
        <v>75.556714246119753</v>
      </c>
      <c r="AA186" s="15">
        <f t="shared" ca="1" si="155"/>
        <v>75.810524051191521</v>
      </c>
      <c r="AB186" s="15">
        <f t="shared" ca="1" si="155"/>
        <v>74.25351015244091</v>
      </c>
      <c r="AC186" s="15">
        <f t="shared" ca="1" si="155"/>
        <v>72.824717925602599</v>
      </c>
      <c r="AD186" s="15">
        <f t="shared" ca="1" si="155"/>
        <v>66.367595252753276</v>
      </c>
      <c r="AF186" s="109"/>
      <c r="AG186" s="109"/>
    </row>
    <row r="187" spans="2:34">
      <c r="B187" s="15">
        <v>2</v>
      </c>
      <c r="C187" s="15">
        <v>0</v>
      </c>
      <c r="D187" s="15">
        <v>0.2</v>
      </c>
      <c r="E187" s="17">
        <v>0.23100000000000001</v>
      </c>
      <c r="F187" s="15">
        <v>0</v>
      </c>
      <c r="G187" s="15">
        <v>52.5</v>
      </c>
      <c r="J187" t="s">
        <v>83</v>
      </c>
      <c r="K187" s="15">
        <v>2</v>
      </c>
      <c r="L187" s="15">
        <v>0</v>
      </c>
      <c r="M187" s="15">
        <v>0.2</v>
      </c>
      <c r="N187" s="17">
        <v>0.52</v>
      </c>
      <c r="O187" s="15">
        <v>0</v>
      </c>
      <c r="P187" s="15">
        <v>67.5</v>
      </c>
      <c r="Q187" s="15">
        <f>I9</f>
        <v>0.1</v>
      </c>
      <c r="T187" s="201">
        <f t="shared" si="152"/>
        <v>0.4</v>
      </c>
      <c r="U187" s="15">
        <f t="shared" ref="U187:AC187" ca="1" si="156">U7*(1-U67^2/U7/U37)</f>
        <v>81.112860220969168</v>
      </c>
      <c r="V187" s="15">
        <f t="shared" ca="1" si="156"/>
        <v>82.896688647613232</v>
      </c>
      <c r="W187" s="15">
        <f t="shared" ca="1" si="156"/>
        <v>84.025280119745858</v>
      </c>
      <c r="X187" s="15">
        <f t="shared" ca="1" si="156"/>
        <v>85.287658827532525</v>
      </c>
      <c r="Y187" s="15">
        <f t="shared" ca="1" si="156"/>
        <v>86.415817769843457</v>
      </c>
      <c r="Z187" s="15">
        <f t="shared" ca="1" si="156"/>
        <v>86.583669098934521</v>
      </c>
      <c r="AA187" s="15">
        <f t="shared" ca="1" si="156"/>
        <v>85.717189371086434</v>
      </c>
      <c r="AB187" s="15">
        <f t="shared" ca="1" si="156"/>
        <v>81.646330533410904</v>
      </c>
      <c r="AC187" s="15">
        <f t="shared" ca="1" si="156"/>
        <v>78.358648667122353</v>
      </c>
      <c r="AD187" s="15"/>
      <c r="AE187" s="15"/>
      <c r="AF187" s="109"/>
      <c r="AG187" s="109"/>
    </row>
    <row r="188" spans="2:34">
      <c r="B188" s="15">
        <v>1</v>
      </c>
      <c r="C188" s="15">
        <v>0.5</v>
      </c>
      <c r="D188" s="15">
        <v>1</v>
      </c>
      <c r="E188" s="17">
        <v>0.182</v>
      </c>
      <c r="F188" s="15">
        <v>15</v>
      </c>
      <c r="G188" s="15">
        <v>60</v>
      </c>
      <c r="K188" s="15">
        <v>1</v>
      </c>
      <c r="L188" s="15">
        <v>0.5</v>
      </c>
      <c r="M188" s="15">
        <v>1</v>
      </c>
      <c r="N188" s="17">
        <v>0.37</v>
      </c>
      <c r="O188" s="15">
        <v>0</v>
      </c>
      <c r="P188" s="15">
        <v>45</v>
      </c>
      <c r="T188" s="201">
        <f t="shared" si="152"/>
        <v>0.42857142857142855</v>
      </c>
      <c r="U188" s="15">
        <f t="shared" ref="U188:U195" ca="1" si="157">U8*(1-U68^2/U8/U38)</f>
        <v>86.247276770107291</v>
      </c>
      <c r="V188" s="15">
        <f t="shared" ref="V188:AB188" ca="1" si="158">V8*(1-V68^2/V8/V38)</f>
        <v>87.992564488931791</v>
      </c>
      <c r="W188" s="15">
        <f t="shared" ca="1" si="158"/>
        <v>89.077084253614871</v>
      </c>
      <c r="X188" s="15">
        <f t="shared" ca="1" si="158"/>
        <v>90.247857402699154</v>
      </c>
      <c r="Y188" s="15">
        <f t="shared" ca="1" si="158"/>
        <v>91.140498008369022</v>
      </c>
      <c r="Z188" s="15">
        <f t="shared" ca="1" si="158"/>
        <v>91.142836456880772</v>
      </c>
      <c r="AA188" s="15">
        <f t="shared" ca="1" si="158"/>
        <v>89.519807963819972</v>
      </c>
      <c r="AB188" s="15">
        <f t="shared" ca="1" si="158"/>
        <v>83.495223941785383</v>
      </c>
      <c r="AC188" s="15"/>
      <c r="AD188" s="15"/>
      <c r="AE188" s="15"/>
      <c r="AF188" s="109"/>
      <c r="AG188" s="109"/>
    </row>
    <row r="189" spans="2:34">
      <c r="B189" s="15">
        <v>1</v>
      </c>
      <c r="C189" s="15">
        <v>2</v>
      </c>
      <c r="D189" s="15">
        <v>0</v>
      </c>
      <c r="E189" s="17">
        <v>0.16200000000000001</v>
      </c>
      <c r="F189" s="112">
        <v>22.5</v>
      </c>
      <c r="G189" s="112">
        <v>67.5</v>
      </c>
      <c r="K189" s="15">
        <v>1</v>
      </c>
      <c r="L189" s="15">
        <v>2</v>
      </c>
      <c r="M189" s="15">
        <v>0</v>
      </c>
      <c r="N189" s="17">
        <v>0.36</v>
      </c>
      <c r="O189" s="112">
        <v>15</v>
      </c>
      <c r="P189" s="112">
        <v>60</v>
      </c>
      <c r="T189" s="201">
        <f t="shared" si="152"/>
        <v>0.5</v>
      </c>
      <c r="U189" s="15">
        <f t="shared" ca="1" si="157"/>
        <v>99.061154217098107</v>
      </c>
      <c r="V189" s="15">
        <f t="shared" ref="V189:AA189" ca="1" si="159">V9*(1-V69^2/V9/V39)</f>
        <v>100.67672798359847</v>
      </c>
      <c r="W189" s="15">
        <f t="shared" ca="1" si="159"/>
        <v>101.6074880602971</v>
      </c>
      <c r="X189" s="15">
        <f t="shared" ca="1" si="159"/>
        <v>102.44400786163524</v>
      </c>
      <c r="Y189" s="15">
        <f t="shared" ca="1" si="159"/>
        <v>102.40453575466364</v>
      </c>
      <c r="Z189" s="15">
        <f t="shared" ca="1" si="159"/>
        <v>101.69776244711007</v>
      </c>
      <c r="AA189" s="15">
        <f t="shared" ca="1" si="159"/>
        <v>96.328114762489776</v>
      </c>
      <c r="AB189" s="15"/>
      <c r="AC189" s="15"/>
      <c r="AD189" s="15"/>
      <c r="AE189" s="15"/>
      <c r="AF189" s="109"/>
      <c r="AG189" s="109"/>
    </row>
    <row r="190" spans="2:34">
      <c r="B190" s="15"/>
      <c r="C190" s="15"/>
      <c r="D190" s="15"/>
      <c r="E190" s="113"/>
      <c r="F190" s="14"/>
      <c r="G190" s="14"/>
      <c r="K190" s="15"/>
      <c r="L190" s="15"/>
      <c r="M190" s="15"/>
      <c r="N190" s="113"/>
      <c r="O190" s="14"/>
      <c r="P190" s="14"/>
      <c r="T190" s="201">
        <f t="shared" si="152"/>
        <v>0.5714285714285714</v>
      </c>
      <c r="U190" s="15">
        <f t="shared" ca="1" si="157"/>
        <v>111.8239673385752</v>
      </c>
      <c r="V190" s="15">
        <f ca="1">V10*(1-V70^2/V10/V40)</f>
        <v>113.22544241300791</v>
      </c>
      <c r="W190" s="15">
        <f ca="1">W10*(1-W70^2/W10/W40)</f>
        <v>113.88368714618713</v>
      </c>
      <c r="X190" s="15">
        <f ca="1">X10*(1-X70^2/X10/X40)</f>
        <v>114.06991051782404</v>
      </c>
      <c r="Y190" s="15">
        <f ca="1">Y10*(1-Y70^2/Y10/Y40)</f>
        <v>111.85308623649757</v>
      </c>
      <c r="Z190" s="15">
        <f ca="1">Z10*(1-Z70^2/Z10/Z40)</f>
        <v>109.14396210985416</v>
      </c>
      <c r="AA190" s="15"/>
      <c r="AB190" s="15"/>
      <c r="AC190" s="15"/>
      <c r="AD190" s="15"/>
      <c r="AE190" s="15"/>
      <c r="AF190" s="109"/>
      <c r="AG190" s="109"/>
    </row>
    <row r="191" spans="2:34">
      <c r="B191" s="15">
        <v>1</v>
      </c>
      <c r="C191" s="15">
        <v>2</v>
      </c>
      <c r="D191" s="15">
        <v>0</v>
      </c>
      <c r="E191" s="17">
        <v>0.30299999999999999</v>
      </c>
      <c r="F191" s="15">
        <v>37.5</v>
      </c>
      <c r="G191" s="15">
        <v>90</v>
      </c>
      <c r="J191" t="s">
        <v>84</v>
      </c>
      <c r="K191" s="15">
        <v>1</v>
      </c>
      <c r="L191" s="15">
        <v>2</v>
      </c>
      <c r="M191" s="15">
        <v>0</v>
      </c>
      <c r="N191" s="17">
        <v>0.62</v>
      </c>
      <c r="O191" s="15">
        <v>45</v>
      </c>
      <c r="P191" s="15">
        <v>67.5</v>
      </c>
      <c r="T191" s="201">
        <f t="shared" si="152"/>
        <v>0.6</v>
      </c>
      <c r="U191" s="15">
        <f t="shared" ca="1" si="157"/>
        <v>116.90503684947299</v>
      </c>
      <c r="V191" s="15">
        <f ca="1">V11*(1-V71^2/V11/V41)</f>
        <v>118.17657994470927</v>
      </c>
      <c r="W191" s="15">
        <f ca="1">W11*(1-W71^2/W11/W41)</f>
        <v>118.65771573323218</v>
      </c>
      <c r="X191" s="15">
        <f ca="1">X11*(1-X71^2/X11/X41)</f>
        <v>118.3796100042552</v>
      </c>
      <c r="Y191" s="15">
        <f ca="1">Y11*(1-Y71^2/Y11/Y41)</f>
        <v>114.263506639428</v>
      </c>
      <c r="Z191" s="15"/>
      <c r="AA191" s="15"/>
      <c r="AB191" s="15"/>
      <c r="AC191" s="15"/>
      <c r="AD191" s="15"/>
      <c r="AE191" s="15"/>
      <c r="AF191" s="109"/>
      <c r="AG191" s="109"/>
    </row>
    <row r="192" spans="2:34">
      <c r="B192" s="15">
        <v>1</v>
      </c>
      <c r="C192" s="15">
        <v>0.5</v>
      </c>
      <c r="D192" s="15">
        <v>1</v>
      </c>
      <c r="E192" s="17">
        <v>0.184</v>
      </c>
      <c r="F192" s="15">
        <v>30</v>
      </c>
      <c r="G192" s="15">
        <v>67.5</v>
      </c>
      <c r="K192" s="15">
        <v>1</v>
      </c>
      <c r="L192" s="15">
        <v>0.5</v>
      </c>
      <c r="M192" s="15">
        <v>1</v>
      </c>
      <c r="N192" s="17">
        <v>0.41</v>
      </c>
      <c r="O192" s="15">
        <v>30</v>
      </c>
      <c r="P192" s="15">
        <v>60</v>
      </c>
      <c r="T192" s="201">
        <f t="shared" si="152"/>
        <v>0.66666666666666663</v>
      </c>
      <c r="U192" s="15">
        <f t="shared" ca="1" si="157"/>
        <v>128.65912565855845</v>
      </c>
      <c r="V192" s="15">
        <f ca="1">V12*(1-V72^2/V12/V42)</f>
        <v>129.40519331369791</v>
      </c>
      <c r="W192" s="15">
        <f ca="1">W12*(1-W72^2/W12/W42)</f>
        <v>129.07367936117936</v>
      </c>
      <c r="X192" s="15">
        <f ca="1">X12*(1-X72^2/X12/X42)</f>
        <v>126.18656407120532</v>
      </c>
      <c r="Y192" s="15"/>
      <c r="Z192" s="15"/>
      <c r="AA192" s="15"/>
      <c r="AB192" s="15"/>
      <c r="AC192" s="15"/>
      <c r="AD192" s="15"/>
      <c r="AE192" s="15"/>
      <c r="AF192" s="109"/>
      <c r="AG192" s="109"/>
    </row>
    <row r="193" spans="2:33">
      <c r="B193" s="15">
        <v>2</v>
      </c>
      <c r="C193" s="15">
        <v>0</v>
      </c>
      <c r="D193" s="15">
        <v>0.2</v>
      </c>
      <c r="E193" s="17">
        <v>0.16200000000000001</v>
      </c>
      <c r="F193" s="112">
        <v>22.5</v>
      </c>
      <c r="G193" s="112">
        <v>67.5</v>
      </c>
      <c r="H193" s="9" t="s">
        <v>85</v>
      </c>
      <c r="K193" s="15">
        <v>2</v>
      </c>
      <c r="L193" s="15">
        <v>0</v>
      </c>
      <c r="M193" s="15">
        <v>0.2</v>
      </c>
      <c r="N193" s="17">
        <v>0.36</v>
      </c>
      <c r="O193" s="112">
        <v>15</v>
      </c>
      <c r="P193" s="112">
        <v>60</v>
      </c>
      <c r="T193" s="201">
        <f t="shared" si="152"/>
        <v>0.7142857142857143</v>
      </c>
      <c r="U193" s="15">
        <f t="shared" ca="1" si="157"/>
        <v>136.87670301149467</v>
      </c>
      <c r="V193" s="15">
        <f ca="1">V13*(1-V73^2/V13/V43)</f>
        <v>136.74879482363775</v>
      </c>
      <c r="W193" s="15">
        <f ca="1">W13*(1-W73^2/W13/W43)</f>
        <v>134.67419666463292</v>
      </c>
      <c r="X193" s="15"/>
      <c r="Y193" s="15"/>
      <c r="Z193" s="15"/>
      <c r="AA193" s="15"/>
      <c r="AB193" s="15"/>
      <c r="AC193" s="15"/>
      <c r="AD193" s="15"/>
      <c r="AE193" s="15"/>
      <c r="AF193" s="109"/>
      <c r="AG193" s="109"/>
    </row>
    <row r="194" spans="2:33">
      <c r="B194" s="15"/>
      <c r="C194" s="15"/>
      <c r="D194" s="15"/>
      <c r="E194" s="17"/>
      <c r="F194" s="15"/>
      <c r="G194" s="15"/>
      <c r="H194" s="9"/>
      <c r="K194" s="15"/>
      <c r="L194" s="15"/>
      <c r="M194" s="15"/>
      <c r="N194" s="17"/>
      <c r="O194" s="15"/>
      <c r="P194" s="15"/>
      <c r="T194" s="201">
        <f t="shared" si="152"/>
        <v>0.75</v>
      </c>
      <c r="U194" s="15">
        <f t="shared" ca="1" si="157"/>
        <v>142.79797827558895</v>
      </c>
      <c r="V194" s="15">
        <f ca="1">V14*(1-V74^2/V14/V44)</f>
        <v>141.01485770089289</v>
      </c>
      <c r="W194" s="15"/>
      <c r="X194" s="15"/>
      <c r="Y194" s="15"/>
      <c r="Z194" s="15"/>
      <c r="AA194" s="15"/>
      <c r="AB194" s="15"/>
      <c r="AC194" s="15"/>
      <c r="AD194" s="15"/>
      <c r="AE194" s="15"/>
      <c r="AF194" s="109"/>
      <c r="AG194" s="109"/>
    </row>
    <row r="195" spans="2:33">
      <c r="B195" s="15">
        <v>1</v>
      </c>
      <c r="C195" s="15">
        <v>0.5</v>
      </c>
      <c r="D195" s="15">
        <v>1</v>
      </c>
      <c r="E195" s="17">
        <v>0.248</v>
      </c>
      <c r="F195" s="15">
        <v>37.5</v>
      </c>
      <c r="G195" s="15">
        <v>37.5</v>
      </c>
      <c r="H195" s="9"/>
      <c r="J195" t="s">
        <v>86</v>
      </c>
      <c r="K195" s="15">
        <v>1</v>
      </c>
      <c r="L195" s="15">
        <v>0.5</v>
      </c>
      <c r="M195" s="15">
        <v>1</v>
      </c>
      <c r="N195" s="17">
        <v>0.57999999999999996</v>
      </c>
      <c r="O195" s="15">
        <v>30</v>
      </c>
      <c r="P195" s="15">
        <v>37.5</v>
      </c>
      <c r="T195" s="201">
        <f t="shared" si="152"/>
        <v>0.8</v>
      </c>
      <c r="U195" s="15">
        <f t="shared" ca="1" si="157"/>
        <v>149.83216565656568</v>
      </c>
      <c r="V195" s="109"/>
      <c r="W195" s="109"/>
      <c r="X195" s="109"/>
      <c r="Y195" s="109"/>
      <c r="Z195" s="109"/>
      <c r="AA195" s="109"/>
      <c r="AB195" s="109"/>
      <c r="AC195" s="109"/>
      <c r="AD195" s="109"/>
      <c r="AE195" s="109"/>
      <c r="AF195" s="109"/>
      <c r="AG195" s="109"/>
    </row>
    <row r="196" spans="2:33">
      <c r="B196" s="15">
        <v>1</v>
      </c>
      <c r="C196" s="15">
        <v>2</v>
      </c>
      <c r="D196" s="15">
        <v>0</v>
      </c>
      <c r="E196" s="17">
        <v>0.184</v>
      </c>
      <c r="F196" s="15">
        <v>30</v>
      </c>
      <c r="G196" s="15">
        <v>67.5</v>
      </c>
      <c r="H196" s="9"/>
      <c r="K196" s="15">
        <v>1</v>
      </c>
      <c r="L196" s="15">
        <v>2</v>
      </c>
      <c r="M196" s="15">
        <v>0</v>
      </c>
      <c r="N196" s="17">
        <v>0.41</v>
      </c>
      <c r="O196" s="15">
        <v>30</v>
      </c>
      <c r="P196" s="15">
        <v>60</v>
      </c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</row>
    <row r="197" spans="2:33">
      <c r="B197" s="15">
        <v>2</v>
      </c>
      <c r="C197" s="15">
        <v>0</v>
      </c>
      <c r="D197" s="15">
        <v>0.2</v>
      </c>
      <c r="E197" s="17">
        <v>0.16200000000000001</v>
      </c>
      <c r="F197" s="112">
        <v>22.5</v>
      </c>
      <c r="G197" s="112">
        <v>67.5</v>
      </c>
      <c r="H197" s="9" t="s">
        <v>85</v>
      </c>
      <c r="K197" s="15">
        <v>2</v>
      </c>
      <c r="L197" s="15">
        <v>0</v>
      </c>
      <c r="M197" s="15">
        <v>0.2</v>
      </c>
      <c r="N197" s="17">
        <v>0.36</v>
      </c>
      <c r="O197" s="112">
        <v>15</v>
      </c>
      <c r="P197" s="112">
        <v>60</v>
      </c>
      <c r="T197" s="20" t="s">
        <v>68</v>
      </c>
      <c r="U197" s="203">
        <f>U182</f>
        <v>0.2</v>
      </c>
      <c r="V197" s="203">
        <f t="shared" ref="V197:AG197" si="160">V182</f>
        <v>0.25</v>
      </c>
      <c r="W197" s="203">
        <f t="shared" si="160"/>
        <v>0.2857142857142857</v>
      </c>
      <c r="X197" s="203">
        <f t="shared" si="160"/>
        <v>0.33333333333333331</v>
      </c>
      <c r="Y197" s="203">
        <f t="shared" si="160"/>
        <v>0.4</v>
      </c>
      <c r="Z197" s="203">
        <f t="shared" si="160"/>
        <v>0.42857142857142855</v>
      </c>
      <c r="AA197" s="203">
        <f t="shared" si="160"/>
        <v>0.5</v>
      </c>
      <c r="AB197" s="203">
        <f t="shared" si="160"/>
        <v>0.5714285714285714</v>
      </c>
      <c r="AC197" s="203">
        <f t="shared" si="160"/>
        <v>0.6</v>
      </c>
      <c r="AD197" s="203">
        <f t="shared" si="160"/>
        <v>0.66666666666666663</v>
      </c>
      <c r="AE197" s="203">
        <f t="shared" si="160"/>
        <v>0.7142857142857143</v>
      </c>
      <c r="AF197" s="203">
        <f t="shared" si="160"/>
        <v>0.75</v>
      </c>
      <c r="AG197" s="203">
        <f t="shared" si="160"/>
        <v>0.8</v>
      </c>
    </row>
    <row r="198" spans="2:33">
      <c r="T198" s="201">
        <f>T183</f>
        <v>0.2</v>
      </c>
      <c r="U198" s="15">
        <f t="shared" ref="U198:AG198" ca="1" si="161">U183*U33/U3</f>
        <v>116.90503684947303</v>
      </c>
      <c r="V198" s="15">
        <f t="shared" ca="1" si="161"/>
        <v>109.48159903472822</v>
      </c>
      <c r="W198" s="15">
        <f t="shared" ca="1" si="161"/>
        <v>104.08945755841677</v>
      </c>
      <c r="X198" s="15">
        <f t="shared" ca="1" si="161"/>
        <v>96.797309939749312</v>
      </c>
      <c r="Y198" s="15">
        <f t="shared" ca="1" si="161"/>
        <v>86.415817769843457</v>
      </c>
      <c r="Z198" s="15">
        <f t="shared" ca="1" si="161"/>
        <v>81.912146754752428</v>
      </c>
      <c r="AA198" s="15">
        <f t="shared" ca="1" si="161"/>
        <v>70.528288282933957</v>
      </c>
      <c r="AB198" s="15">
        <f t="shared" ca="1" si="161"/>
        <v>58.988519765085698</v>
      </c>
      <c r="AC198" s="15">
        <f t="shared" ca="1" si="161"/>
        <v>54.334289183937827</v>
      </c>
      <c r="AD198" s="15">
        <f t="shared" ca="1" si="161"/>
        <v>43.398908853581155</v>
      </c>
      <c r="AE198" s="15">
        <f t="shared" ca="1" si="161"/>
        <v>35.529292145012761</v>
      </c>
      <c r="AF198" s="15">
        <f t="shared" ca="1" si="161"/>
        <v>29.598111593369325</v>
      </c>
      <c r="AG198" s="15">
        <f t="shared" ca="1" si="161"/>
        <v>21.256213151927426</v>
      </c>
    </row>
    <row r="199" spans="2:33">
      <c r="B199" s="9" t="s">
        <v>44</v>
      </c>
      <c r="C199" s="9" t="s">
        <v>45</v>
      </c>
      <c r="D199" s="9" t="s">
        <v>46</v>
      </c>
      <c r="E199" s="9" t="s">
        <v>61</v>
      </c>
      <c r="F199" s="9" t="s">
        <v>81</v>
      </c>
      <c r="G199" s="9" t="s">
        <v>82</v>
      </c>
      <c r="T199" s="201">
        <f>T184</f>
        <v>0.25</v>
      </c>
      <c r="U199" s="15">
        <f t="shared" ref="U199:AG199" ca="1" si="162">U184*U34/U4</f>
        <v>108.00264678298568</v>
      </c>
      <c r="V199" s="15">
        <f t="shared" ca="1" si="162"/>
        <v>100.67672798359847</v>
      </c>
      <c r="W199" s="15">
        <f t="shared" ca="1" si="162"/>
        <v>95.363509898283951</v>
      </c>
      <c r="X199" s="15">
        <f t="shared" ca="1" si="162"/>
        <v>88.18537043179029</v>
      </c>
      <c r="Y199" s="15">
        <f t="shared" ca="1" si="162"/>
        <v>77.97504481965403</v>
      </c>
      <c r="Z199" s="15">
        <f t="shared" ca="1" si="162"/>
        <v>73.547449687471016</v>
      </c>
      <c r="AA199" s="15">
        <f t="shared" ca="1" si="162"/>
        <v>62.357697940287224</v>
      </c>
      <c r="AB199" s="15">
        <f t="shared" ca="1" si="162"/>
        <v>51.014205921835625</v>
      </c>
      <c r="AC199" s="15">
        <f t="shared" ca="1" si="162"/>
        <v>46.438364240384004</v>
      </c>
      <c r="AD199" s="15">
        <f t="shared" ca="1" si="162"/>
        <v>35.68449312958343</v>
      </c>
      <c r="AE199" s="15">
        <f t="shared" ca="1" si="162"/>
        <v>27.942718643408856</v>
      </c>
      <c r="AF199" s="15">
        <f t="shared" ca="1" si="162"/>
        <v>22.106163281388088</v>
      </c>
      <c r="AG199" s="15" t="e">
        <f t="shared" si="162"/>
        <v>#DIV/0!</v>
      </c>
    </row>
    <row r="200" spans="2:33">
      <c r="B200" s="15">
        <v>2</v>
      </c>
      <c r="C200" s="15">
        <v>0</v>
      </c>
      <c r="D200" s="15">
        <v>0.2</v>
      </c>
      <c r="E200">
        <v>0.51100000000000001</v>
      </c>
      <c r="F200" s="15">
        <v>7.5</v>
      </c>
      <c r="G200" s="15">
        <v>7.5</v>
      </c>
      <c r="T200" s="201">
        <f>T185</f>
        <v>0.2857142857142857</v>
      </c>
      <c r="U200" s="15">
        <f t="shared" ref="U200:AG200" ca="1" si="163">U185*U35/U5</f>
        <v>101.61884130534204</v>
      </c>
      <c r="V200" s="15">
        <f t="shared" ca="1" si="163"/>
        <v>94.346385811499545</v>
      </c>
      <c r="W200" s="15">
        <f t="shared" ca="1" si="163"/>
        <v>89.077084253614871</v>
      </c>
      <c r="X200" s="15">
        <f t="shared" ca="1" si="163"/>
        <v>81.963253767690517</v>
      </c>
      <c r="Y200" s="15">
        <f t="shared" ca="1" si="163"/>
        <v>71.851158424104241</v>
      </c>
      <c r="Z200" s="15">
        <f t="shared" ca="1" si="163"/>
        <v>67.467804525371534</v>
      </c>
      <c r="AA200" s="15">
        <f t="shared" ca="1" si="163"/>
        <v>56.392405367068839</v>
      </c>
      <c r="AB200" s="15">
        <f t="shared" ca="1" si="163"/>
        <v>45.166527508408436</v>
      </c>
      <c r="AC200" s="15">
        <f t="shared" ca="1" si="163"/>
        <v>40.638178954180816</v>
      </c>
      <c r="AD200" s="15">
        <f t="shared" ca="1" si="163"/>
        <v>29.995356955482329</v>
      </c>
      <c r="AE200" s="15">
        <f t="shared" ca="1" si="163"/>
        <v>22.332666190702845</v>
      </c>
      <c r="AF200" s="15" t="e">
        <f t="shared" si="163"/>
        <v>#DIV/0!</v>
      </c>
      <c r="AG200" s="15" t="e">
        <f t="shared" si="163"/>
        <v>#DIV/0!</v>
      </c>
    </row>
    <row r="201" spans="2:33">
      <c r="B201" s="15">
        <v>1</v>
      </c>
      <c r="C201" s="15">
        <v>0.5</v>
      </c>
      <c r="D201" s="15">
        <v>1</v>
      </c>
      <c r="E201">
        <v>0.36299999999999999</v>
      </c>
      <c r="F201" s="15">
        <v>15</v>
      </c>
      <c r="G201" s="15">
        <v>52.5</v>
      </c>
      <c r="T201" s="201">
        <f>T186</f>
        <v>0.33333333333333331</v>
      </c>
      <c r="U201" s="15">
        <f t="shared" ref="U201:AG201" ca="1" si="164">U186*U36/U6</f>
        <v>93.08596812802584</v>
      </c>
      <c r="V201" s="15">
        <f t="shared" ca="1" si="164"/>
        <v>85.870501554766875</v>
      </c>
      <c r="W201" s="15">
        <f t="shared" ca="1" si="164"/>
        <v>80.648516085595745</v>
      </c>
      <c r="X201" s="15">
        <f t="shared" ca="1" si="164"/>
        <v>73.604663353132068</v>
      </c>
      <c r="Y201" s="15">
        <f t="shared" ca="1" si="164"/>
        <v>63.600824131366025</v>
      </c>
      <c r="Z201" s="15">
        <f t="shared" ca="1" si="164"/>
        <v>59.266708893571483</v>
      </c>
      <c r="AA201" s="15">
        <f t="shared" ca="1" si="164"/>
        <v>48.319826592034211</v>
      </c>
      <c r="AB201" s="15">
        <f t="shared" ca="1" si="164"/>
        <v>37.227849031499481</v>
      </c>
      <c r="AC201" s="15">
        <f t="shared" ca="1" si="164"/>
        <v>32.754028062313289</v>
      </c>
      <c r="AD201" s="15">
        <f t="shared" ca="1" si="164"/>
        <v>22.239670723880263</v>
      </c>
      <c r="AE201" s="15" t="e">
        <f t="shared" si="164"/>
        <v>#DIV/0!</v>
      </c>
      <c r="AF201" s="15" t="e">
        <f t="shared" si="164"/>
        <v>#DIV/0!</v>
      </c>
      <c r="AG201" s="15" t="e">
        <f t="shared" si="164"/>
        <v>#DIV/0!</v>
      </c>
    </row>
    <row r="202" spans="2:33">
      <c r="B202" s="15">
        <v>1</v>
      </c>
      <c r="C202" s="15">
        <v>2</v>
      </c>
      <c r="D202" s="15">
        <v>0</v>
      </c>
      <c r="E202">
        <v>0.30299999999999999</v>
      </c>
      <c r="F202" s="112">
        <v>22.5</v>
      </c>
      <c r="G202" s="112">
        <v>67.5</v>
      </c>
      <c r="T202" s="201">
        <f t="shared" ref="T202:T210" si="165">T187</f>
        <v>0.4</v>
      </c>
      <c r="U202" s="15">
        <f t="shared" ref="U202:AG202" ca="1" si="166">U187*U37/U7</f>
        <v>81.112860220969168</v>
      </c>
      <c r="V202" s="15">
        <f t="shared" ca="1" si="166"/>
        <v>73.958245404083769</v>
      </c>
      <c r="W202" s="15">
        <f t="shared" ca="1" si="166"/>
        <v>68.78735537758439</v>
      </c>
      <c r="X202" s="15">
        <f t="shared" ca="1" si="166"/>
        <v>61.819869780920818</v>
      </c>
      <c r="Y202" s="15">
        <f t="shared" ca="1" si="166"/>
        <v>51.935788800396153</v>
      </c>
      <c r="Z202" s="15">
        <f t="shared" ca="1" si="166"/>
        <v>47.656723180917282</v>
      </c>
      <c r="AA202" s="15">
        <f t="shared" ca="1" si="166"/>
        <v>36.855056130369846</v>
      </c>
      <c r="AB202" s="15">
        <f t="shared" ca="1" si="166"/>
        <v>25.916528311005649</v>
      </c>
      <c r="AC202" s="15">
        <f t="shared" ca="1" si="166"/>
        <v>21.505778523993545</v>
      </c>
      <c r="AD202" s="15" t="e">
        <f t="shared" si="166"/>
        <v>#DIV/0!</v>
      </c>
      <c r="AE202" s="15" t="e">
        <f t="shared" si="166"/>
        <v>#DIV/0!</v>
      </c>
      <c r="AF202" s="15" t="e">
        <f t="shared" si="166"/>
        <v>#DIV/0!</v>
      </c>
      <c r="AG202" s="15" t="e">
        <f t="shared" si="166"/>
        <v>#DIV/0!</v>
      </c>
    </row>
    <row r="203" spans="2:3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T203" s="201">
        <f t="shared" si="165"/>
        <v>0.42857142857142855</v>
      </c>
      <c r="U203" s="15">
        <f t="shared" ref="U203:AG203" ca="1" si="167">U188*U38/U8</f>
        <v>75.974735268627043</v>
      </c>
      <c r="V203" s="15">
        <f t="shared" ca="1" si="167"/>
        <v>68.841327070863684</v>
      </c>
      <c r="W203" s="15">
        <f t="shared" ca="1" si="167"/>
        <v>63.688382224131267</v>
      </c>
      <c r="X203" s="15">
        <f t="shared" ca="1" si="167"/>
        <v>56.74791371309928</v>
      </c>
      <c r="Y203" s="15">
        <f t="shared" ca="1" si="167"/>
        <v>46.906603545534217</v>
      </c>
      <c r="Z203" s="15">
        <f t="shared" ca="1" si="167"/>
        <v>42.647344177462976</v>
      </c>
      <c r="AA203" s="15">
        <f t="shared" ca="1" si="167"/>
        <v>31.898314700640608</v>
      </c>
      <c r="AB203" s="15">
        <f t="shared" ca="1" si="167"/>
        <v>21.015965844598092</v>
      </c>
      <c r="AC203" s="15" t="e">
        <f t="shared" si="167"/>
        <v>#DIV/0!</v>
      </c>
      <c r="AD203" s="15" t="e">
        <f t="shared" si="167"/>
        <v>#DIV/0!</v>
      </c>
      <c r="AE203" s="15" t="e">
        <f t="shared" si="167"/>
        <v>#DIV/0!</v>
      </c>
      <c r="AF203" s="15" t="e">
        <f t="shared" si="167"/>
        <v>#DIV/0!</v>
      </c>
      <c r="AG203" s="15" t="e">
        <f t="shared" si="167"/>
        <v>#DIV/0!</v>
      </c>
    </row>
    <row r="204" spans="2:33">
      <c r="B204" s="15">
        <v>1</v>
      </c>
      <c r="C204" s="15">
        <v>2</v>
      </c>
      <c r="D204" s="15">
        <v>0</v>
      </c>
      <c r="E204">
        <v>0.58399999999999996</v>
      </c>
      <c r="F204" s="15">
        <v>37.5</v>
      </c>
      <c r="G204" s="15">
        <v>90</v>
      </c>
      <c r="T204" s="201">
        <f t="shared" si="165"/>
        <v>0.5</v>
      </c>
      <c r="U204" s="15">
        <f t="shared" ref="U204:AG204" ca="1" si="168">U189*U39/U9</f>
        <v>63.116983089408031</v>
      </c>
      <c r="V204" s="15">
        <f t="shared" ca="1" si="168"/>
        <v>56.027462646775533</v>
      </c>
      <c r="W204" s="15">
        <f t="shared" ca="1" si="168"/>
        <v>50.911883119186754</v>
      </c>
      <c r="X204" s="15">
        <f t="shared" ca="1" si="168"/>
        <v>44.027995594118295</v>
      </c>
      <c r="Y204" s="15">
        <f t="shared" ca="1" si="168"/>
        <v>34.276939214758748</v>
      </c>
      <c r="Z204" s="15">
        <f t="shared" ca="1" si="168"/>
        <v>30.059723293101982</v>
      </c>
      <c r="AA204" s="15">
        <f t="shared" ca="1" si="168"/>
        <v>19.423107608785404</v>
      </c>
      <c r="AB204" s="15" t="e">
        <f t="shared" si="168"/>
        <v>#DIV/0!</v>
      </c>
      <c r="AC204" s="15" t="e">
        <f t="shared" si="168"/>
        <v>#DIV/0!</v>
      </c>
      <c r="AD204" s="15" t="e">
        <f t="shared" si="168"/>
        <v>#DIV/0!</v>
      </c>
      <c r="AE204" s="15" t="e">
        <f t="shared" si="168"/>
        <v>#DIV/0!</v>
      </c>
      <c r="AF204" s="15" t="e">
        <f t="shared" si="168"/>
        <v>#DIV/0!</v>
      </c>
      <c r="AG204" s="15" t="e">
        <f t="shared" si="168"/>
        <v>#DIV/0!</v>
      </c>
    </row>
    <row r="205" spans="2:33">
      <c r="B205" s="15">
        <v>1</v>
      </c>
      <c r="C205" s="15">
        <v>0.5</v>
      </c>
      <c r="D205" s="15">
        <v>1</v>
      </c>
      <c r="E205">
        <v>0.34399999999999997</v>
      </c>
      <c r="F205" s="15">
        <v>30</v>
      </c>
      <c r="G205" s="15">
        <v>67.5</v>
      </c>
      <c r="T205" s="201">
        <f t="shared" si="165"/>
        <v>0.5714285714285714</v>
      </c>
      <c r="U205" s="15">
        <f t="shared" ref="U205:AG205" ca="1" si="169">U190*U40/U10</f>
        <v>50.246352747748212</v>
      </c>
      <c r="V205" s="15">
        <f t="shared" ca="1" si="169"/>
        <v>43.191102425074611</v>
      </c>
      <c r="W205" s="15">
        <f t="shared" ca="1" si="169"/>
        <v>38.104912731729534</v>
      </c>
      <c r="X205" s="15">
        <f t="shared" ca="1" si="169"/>
        <v>31.265838055054768</v>
      </c>
      <c r="Y205" s="15">
        <f t="shared" ca="1" si="169"/>
        <v>21.586915990750011</v>
      </c>
      <c r="Z205" s="15">
        <f t="shared" ca="1" si="169"/>
        <v>17.403543563775457</v>
      </c>
      <c r="AA205" s="15" t="e">
        <f t="shared" si="169"/>
        <v>#DIV/0!</v>
      </c>
      <c r="AB205" s="15" t="e">
        <f t="shared" si="169"/>
        <v>#DIV/0!</v>
      </c>
      <c r="AC205" s="15" t="e">
        <f t="shared" si="169"/>
        <v>#DIV/0!</v>
      </c>
      <c r="AD205" s="15" t="e">
        <f t="shared" si="169"/>
        <v>#DIV/0!</v>
      </c>
      <c r="AE205" s="15" t="e">
        <f t="shared" si="169"/>
        <v>#DIV/0!</v>
      </c>
      <c r="AF205" s="15" t="e">
        <f t="shared" si="169"/>
        <v>#DIV/0!</v>
      </c>
      <c r="AG205" s="15" t="e">
        <f t="shared" si="169"/>
        <v>#DIV/0!</v>
      </c>
    </row>
    <row r="206" spans="2:33">
      <c r="B206" s="15">
        <v>2</v>
      </c>
      <c r="C206" s="15">
        <v>0</v>
      </c>
      <c r="D206" s="15">
        <v>0.2</v>
      </c>
      <c r="E206" s="17">
        <v>0.30299999999999999</v>
      </c>
      <c r="F206" s="112">
        <v>22.5</v>
      </c>
      <c r="G206" s="112">
        <v>67.5</v>
      </c>
      <c r="H206" s="9" t="s">
        <v>85</v>
      </c>
      <c r="T206" s="201">
        <f t="shared" si="165"/>
        <v>0.6</v>
      </c>
      <c r="U206" s="15">
        <f t="shared" ref="U206:AG206" ca="1" si="170">U191*U41/U11</f>
        <v>45.095443983863817</v>
      </c>
      <c r="V206" s="15">
        <f t="shared" ca="1" si="170"/>
        <v>38.05188642888865</v>
      </c>
      <c r="W206" s="15">
        <f t="shared" ca="1" si="170"/>
        <v>32.975767042708917</v>
      </c>
      <c r="X206" s="15">
        <f t="shared" ca="1" si="170"/>
        <v>26.152109721746623</v>
      </c>
      <c r="Y206" s="15">
        <f t="shared" ca="1" si="170"/>
        <v>16.498137720488469</v>
      </c>
      <c r="Z206" s="15" t="e">
        <f t="shared" si="170"/>
        <v>#DIV/0!</v>
      </c>
      <c r="AA206" s="15" t="e">
        <f t="shared" si="170"/>
        <v>#DIV/0!</v>
      </c>
      <c r="AB206" s="15" t="e">
        <f t="shared" si="170"/>
        <v>#DIV/0!</v>
      </c>
      <c r="AC206" s="15" t="e">
        <f t="shared" si="170"/>
        <v>#DIV/0!</v>
      </c>
      <c r="AD206" s="15" t="e">
        <f t="shared" si="170"/>
        <v>#DIV/0!</v>
      </c>
      <c r="AE206" s="15" t="e">
        <f t="shared" si="170"/>
        <v>#DIV/0!</v>
      </c>
      <c r="AF206" s="15" t="e">
        <f t="shared" si="170"/>
        <v>#DIV/0!</v>
      </c>
      <c r="AG206" s="15" t="e">
        <f t="shared" si="170"/>
        <v>#DIV/0!</v>
      </c>
    </row>
    <row r="207" spans="2:33">
      <c r="B207" s="15"/>
      <c r="C207" s="15"/>
      <c r="D207" s="15"/>
      <c r="F207" s="15"/>
      <c r="G207" s="15"/>
      <c r="H207" s="9"/>
      <c r="T207" s="201">
        <f t="shared" si="165"/>
        <v>0.66666666666666663</v>
      </c>
      <c r="U207" s="15">
        <f t="shared" ref="U207:AG207" ca="1" si="171">U192*U42/U12</f>
        <v>33.072123901455136</v>
      </c>
      <c r="V207" s="15">
        <f t="shared" ca="1" si="171"/>
        <v>26.052369526161147</v>
      </c>
      <c r="W207" s="15">
        <f t="shared" ca="1" si="171"/>
        <v>20.996817482363767</v>
      </c>
      <c r="X207" s="15">
        <f t="shared" ca="1" si="171"/>
        <v>14.204746990347713</v>
      </c>
      <c r="Y207" s="15" t="e">
        <f t="shared" si="171"/>
        <v>#DIV/0!</v>
      </c>
      <c r="Z207" s="15" t="e">
        <f t="shared" si="171"/>
        <v>#DIV/0!</v>
      </c>
      <c r="AA207" s="15" t="e">
        <f t="shared" si="171"/>
        <v>#DIV/0!</v>
      </c>
      <c r="AB207" s="15" t="e">
        <f t="shared" si="171"/>
        <v>#DIV/0!</v>
      </c>
      <c r="AC207" s="15" t="e">
        <f t="shared" si="171"/>
        <v>#DIV/0!</v>
      </c>
      <c r="AD207" s="15" t="e">
        <f t="shared" si="171"/>
        <v>#DIV/0!</v>
      </c>
      <c r="AE207" s="15" t="e">
        <f t="shared" si="171"/>
        <v>#DIV/0!</v>
      </c>
      <c r="AF207" s="15" t="e">
        <f t="shared" si="171"/>
        <v>#DIV/0!</v>
      </c>
      <c r="AG207" s="15" t="e">
        <f t="shared" si="171"/>
        <v>#DIV/0!</v>
      </c>
    </row>
    <row r="208" spans="2:33">
      <c r="B208" s="15">
        <v>1</v>
      </c>
      <c r="C208" s="15">
        <v>0.5</v>
      </c>
      <c r="D208" s="15">
        <v>1</v>
      </c>
      <c r="E208">
        <v>0.46300000000000002</v>
      </c>
      <c r="F208" s="15">
        <v>37.5</v>
      </c>
      <c r="G208" s="15">
        <v>37.5</v>
      </c>
      <c r="H208" s="9"/>
      <c r="T208" s="201">
        <f t="shared" si="165"/>
        <v>0.7142857142857143</v>
      </c>
      <c r="U208" s="15">
        <f t="shared" ref="U208:AG208" ca="1" si="172">U193*U43/U13</f>
        <v>24.480877837979438</v>
      </c>
      <c r="V208" s="15">
        <f t="shared" ca="1" si="172"/>
        <v>17.475678970829406</v>
      </c>
      <c r="W208" s="15">
        <f t="shared" ca="1" si="172"/>
        <v>12.432748019225714</v>
      </c>
      <c r="X208" s="15" t="e">
        <f t="shared" si="172"/>
        <v>#DIV/0!</v>
      </c>
      <c r="Y208" s="15" t="e">
        <f t="shared" si="172"/>
        <v>#DIV/0!</v>
      </c>
      <c r="Z208" s="15" t="e">
        <f t="shared" si="172"/>
        <v>#DIV/0!</v>
      </c>
      <c r="AA208" s="15" t="e">
        <f t="shared" si="172"/>
        <v>#DIV/0!</v>
      </c>
      <c r="AB208" s="15" t="e">
        <f t="shared" si="172"/>
        <v>#DIV/0!</v>
      </c>
      <c r="AC208" s="15" t="e">
        <f t="shared" si="172"/>
        <v>#DIV/0!</v>
      </c>
      <c r="AD208" s="15" t="e">
        <f t="shared" si="172"/>
        <v>#DIV/0!</v>
      </c>
      <c r="AE208" s="15" t="e">
        <f t="shared" si="172"/>
        <v>#DIV/0!</v>
      </c>
      <c r="AF208" s="15" t="e">
        <f t="shared" si="172"/>
        <v>#DIV/0!</v>
      </c>
      <c r="AG208" s="15" t="e">
        <f t="shared" si="172"/>
        <v>#DIV/0!</v>
      </c>
    </row>
    <row r="209" spans="1:157">
      <c r="B209" s="15">
        <v>1</v>
      </c>
      <c r="C209" s="15">
        <v>2</v>
      </c>
      <c r="D209" s="15">
        <v>0</v>
      </c>
      <c r="E209">
        <v>0.34399999999999997</v>
      </c>
      <c r="F209" s="15">
        <v>30</v>
      </c>
      <c r="G209" s="15">
        <v>67.5</v>
      </c>
      <c r="H209" s="9"/>
      <c r="T209" s="201">
        <f t="shared" si="165"/>
        <v>0.75</v>
      </c>
      <c r="U209" s="15">
        <f t="shared" ref="U209:AG209" ca="1" si="173">U194*U44/U14</f>
        <v>18.036038576661188</v>
      </c>
      <c r="V209" s="15">
        <f t="shared" ca="1" si="173"/>
        <v>11.040659952813703</v>
      </c>
      <c r="W209" s="15" t="e">
        <f t="shared" si="173"/>
        <v>#DIV/0!</v>
      </c>
      <c r="X209" s="15" t="e">
        <f t="shared" si="173"/>
        <v>#DIV/0!</v>
      </c>
      <c r="Y209" s="15" t="e">
        <f t="shared" si="173"/>
        <v>#DIV/0!</v>
      </c>
      <c r="Z209" s="15" t="e">
        <f t="shared" si="173"/>
        <v>#DIV/0!</v>
      </c>
      <c r="AA209" s="15" t="e">
        <f t="shared" si="173"/>
        <v>#DIV/0!</v>
      </c>
      <c r="AB209" s="15" t="e">
        <f t="shared" si="173"/>
        <v>#DIV/0!</v>
      </c>
      <c r="AC209" s="15" t="e">
        <f t="shared" si="173"/>
        <v>#DIV/0!</v>
      </c>
      <c r="AD209" s="15" t="e">
        <f t="shared" si="173"/>
        <v>#DIV/0!</v>
      </c>
      <c r="AE209" s="15" t="e">
        <f t="shared" si="173"/>
        <v>#DIV/0!</v>
      </c>
      <c r="AF209" s="15" t="e">
        <f t="shared" si="173"/>
        <v>#DIV/0!</v>
      </c>
      <c r="AG209" s="15" t="e">
        <f t="shared" si="173"/>
        <v>#DIV/0!</v>
      </c>
    </row>
    <row r="210" spans="1:157">
      <c r="B210" s="15">
        <v>2</v>
      </c>
      <c r="C210" s="15">
        <v>0</v>
      </c>
      <c r="D210" s="15">
        <v>0.2</v>
      </c>
      <c r="E210" s="17">
        <v>0.30299999999999999</v>
      </c>
      <c r="F210" s="112">
        <v>22.5</v>
      </c>
      <c r="G210" s="112">
        <v>67.5</v>
      </c>
      <c r="H210" s="9" t="s">
        <v>85</v>
      </c>
      <c r="T210" s="201">
        <f t="shared" si="165"/>
        <v>0.8</v>
      </c>
      <c r="U210" s="15">
        <f t="shared" ref="U210:AG210" ca="1" si="174">U195*U45/U15</f>
        <v>9.0115576778207114</v>
      </c>
      <c r="V210" s="15" t="e">
        <f t="shared" si="174"/>
        <v>#DIV/0!</v>
      </c>
      <c r="W210" s="15" t="e">
        <f t="shared" si="174"/>
        <v>#DIV/0!</v>
      </c>
      <c r="X210" s="15" t="e">
        <f t="shared" si="174"/>
        <v>#DIV/0!</v>
      </c>
      <c r="Y210" s="15" t="e">
        <f t="shared" si="174"/>
        <v>#DIV/0!</v>
      </c>
      <c r="Z210" s="15" t="e">
        <f t="shared" si="174"/>
        <v>#DIV/0!</v>
      </c>
      <c r="AA210" s="15" t="e">
        <f t="shared" si="174"/>
        <v>#DIV/0!</v>
      </c>
      <c r="AB210" s="15" t="e">
        <f t="shared" si="174"/>
        <v>#DIV/0!</v>
      </c>
      <c r="AC210" s="15" t="e">
        <f t="shared" si="174"/>
        <v>#DIV/0!</v>
      </c>
      <c r="AD210" s="15" t="e">
        <f t="shared" si="174"/>
        <v>#DIV/0!</v>
      </c>
      <c r="AE210" s="15" t="e">
        <f t="shared" si="174"/>
        <v>#DIV/0!</v>
      </c>
      <c r="AF210" s="15" t="e">
        <f t="shared" si="174"/>
        <v>#DIV/0!</v>
      </c>
      <c r="AG210" s="15" t="e">
        <f t="shared" si="174"/>
        <v>#DIV/0!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spans="1:157">
      <c r="T211" s="1" t="s">
        <v>69</v>
      </c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 t="s">
        <v>70</v>
      </c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 t="s">
        <v>72</v>
      </c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 t="s">
        <v>73</v>
      </c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 t="s">
        <v>74</v>
      </c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 t="s">
        <v>75</v>
      </c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 t="s">
        <v>76</v>
      </c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 t="s">
        <v>77</v>
      </c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</row>
    <row r="212" spans="1:157">
      <c r="A212" s="1"/>
      <c r="T212" s="85" t="s">
        <v>78</v>
      </c>
      <c r="U212" s="86">
        <f>U197</f>
        <v>0.2</v>
      </c>
      <c r="V212" s="86">
        <f t="shared" ref="V212:AF212" si="175">V197</f>
        <v>0.25</v>
      </c>
      <c r="W212" s="86">
        <f t="shared" si="175"/>
        <v>0.2857142857142857</v>
      </c>
      <c r="X212" s="86">
        <f t="shared" si="175"/>
        <v>0.33333333333333331</v>
      </c>
      <c r="Y212" s="86">
        <f t="shared" si="175"/>
        <v>0.4</v>
      </c>
      <c r="Z212" s="86">
        <f t="shared" si="175"/>
        <v>0.42857142857142855</v>
      </c>
      <c r="AA212" s="86">
        <f t="shared" si="175"/>
        <v>0.5</v>
      </c>
      <c r="AB212" s="14">
        <f t="shared" si="175"/>
        <v>0.5714285714285714</v>
      </c>
      <c r="AC212" s="14">
        <f t="shared" si="175"/>
        <v>0.6</v>
      </c>
      <c r="AD212" s="14">
        <f t="shared" si="175"/>
        <v>0.66666666666666663</v>
      </c>
      <c r="AE212" s="14">
        <f t="shared" si="175"/>
        <v>0.7142857142857143</v>
      </c>
      <c r="AF212" s="14">
        <f t="shared" si="175"/>
        <v>0.75</v>
      </c>
      <c r="AG212" s="14">
        <f>AG197</f>
        <v>0.8</v>
      </c>
      <c r="AI212" s="85" t="s">
        <v>78</v>
      </c>
      <c r="AJ212" s="14">
        <f>U212</f>
        <v>0.2</v>
      </c>
      <c r="AK212" s="14">
        <f t="shared" ref="AK212:AV212" si="176">V212</f>
        <v>0.25</v>
      </c>
      <c r="AL212" s="14">
        <f t="shared" si="176"/>
        <v>0.2857142857142857</v>
      </c>
      <c r="AM212" s="14">
        <f t="shared" si="176"/>
        <v>0.33333333333333331</v>
      </c>
      <c r="AN212" s="14">
        <f t="shared" si="176"/>
        <v>0.4</v>
      </c>
      <c r="AO212" s="14">
        <f t="shared" si="176"/>
        <v>0.42857142857142855</v>
      </c>
      <c r="AP212" s="14">
        <f t="shared" si="176"/>
        <v>0.5</v>
      </c>
      <c r="AQ212" s="14">
        <f t="shared" si="176"/>
        <v>0.5714285714285714</v>
      </c>
      <c r="AR212" s="14">
        <f t="shared" si="176"/>
        <v>0.6</v>
      </c>
      <c r="AS212" s="14">
        <f t="shared" si="176"/>
        <v>0.66666666666666663</v>
      </c>
      <c r="AT212" s="14">
        <f t="shared" si="176"/>
        <v>0.7142857142857143</v>
      </c>
      <c r="AU212" s="14">
        <f t="shared" si="176"/>
        <v>0.75</v>
      </c>
      <c r="AV212" s="14">
        <f t="shared" si="176"/>
        <v>0.8</v>
      </c>
      <c r="AX212" s="85" t="s">
        <v>78</v>
      </c>
      <c r="AY212" s="14">
        <f>U212</f>
        <v>0.2</v>
      </c>
      <c r="AZ212" s="14">
        <f t="shared" ref="AZ212:BK212" si="177">V212</f>
        <v>0.25</v>
      </c>
      <c r="BA212" s="14">
        <f t="shared" si="177"/>
        <v>0.2857142857142857</v>
      </c>
      <c r="BB212" s="14">
        <f t="shared" si="177"/>
        <v>0.33333333333333331</v>
      </c>
      <c r="BC212" s="14">
        <f t="shared" si="177"/>
        <v>0.4</v>
      </c>
      <c r="BD212" s="14">
        <f t="shared" si="177"/>
        <v>0.42857142857142855</v>
      </c>
      <c r="BE212" s="14">
        <f t="shared" si="177"/>
        <v>0.5</v>
      </c>
      <c r="BF212" s="14">
        <f t="shared" si="177"/>
        <v>0.5714285714285714</v>
      </c>
      <c r="BG212" s="14">
        <f t="shared" si="177"/>
        <v>0.6</v>
      </c>
      <c r="BH212" s="14">
        <f t="shared" si="177"/>
        <v>0.66666666666666663</v>
      </c>
      <c r="BI212" s="14">
        <f t="shared" si="177"/>
        <v>0.7142857142857143</v>
      </c>
      <c r="BJ212" s="14">
        <f t="shared" si="177"/>
        <v>0.75</v>
      </c>
      <c r="BK212" s="14">
        <f t="shared" si="177"/>
        <v>0.8</v>
      </c>
      <c r="BM212" s="85" t="s">
        <v>78</v>
      </c>
      <c r="BN212" s="14">
        <f>AY212</f>
        <v>0.2</v>
      </c>
      <c r="BO212" s="14">
        <f t="shared" ref="BO212:BZ212" si="178">AZ212</f>
        <v>0.25</v>
      </c>
      <c r="BP212" s="14">
        <f t="shared" si="178"/>
        <v>0.2857142857142857</v>
      </c>
      <c r="BQ212" s="14">
        <f t="shared" si="178"/>
        <v>0.33333333333333331</v>
      </c>
      <c r="BR212" s="14">
        <f t="shared" si="178"/>
        <v>0.4</v>
      </c>
      <c r="BS212" s="14">
        <f t="shared" si="178"/>
        <v>0.42857142857142855</v>
      </c>
      <c r="BT212" s="14">
        <f t="shared" si="178"/>
        <v>0.5</v>
      </c>
      <c r="BU212" s="14">
        <f t="shared" si="178"/>
        <v>0.5714285714285714</v>
      </c>
      <c r="BV212" s="14">
        <f t="shared" si="178"/>
        <v>0.6</v>
      </c>
      <c r="BW212" s="14">
        <f t="shared" si="178"/>
        <v>0.66666666666666663</v>
      </c>
      <c r="BX212" s="14">
        <f t="shared" si="178"/>
        <v>0.7142857142857143</v>
      </c>
      <c r="BY212" s="14">
        <f t="shared" si="178"/>
        <v>0.75</v>
      </c>
      <c r="BZ212" s="14">
        <f t="shared" si="178"/>
        <v>0.8</v>
      </c>
      <c r="CB212" s="85" t="s">
        <v>78</v>
      </c>
      <c r="CC212" s="14">
        <f>AY212</f>
        <v>0.2</v>
      </c>
      <c r="CD212" s="14">
        <f t="shared" ref="CD212:CO212" si="179">AZ212</f>
        <v>0.25</v>
      </c>
      <c r="CE212" s="14">
        <f t="shared" si="179"/>
        <v>0.2857142857142857</v>
      </c>
      <c r="CF212" s="14">
        <f t="shared" si="179"/>
        <v>0.33333333333333331</v>
      </c>
      <c r="CG212" s="14">
        <f t="shared" si="179"/>
        <v>0.4</v>
      </c>
      <c r="CH212" s="14">
        <f t="shared" si="179"/>
        <v>0.42857142857142855</v>
      </c>
      <c r="CI212" s="14">
        <f t="shared" si="179"/>
        <v>0.5</v>
      </c>
      <c r="CJ212" s="14">
        <f t="shared" si="179"/>
        <v>0.5714285714285714</v>
      </c>
      <c r="CK212" s="14">
        <f t="shared" si="179"/>
        <v>0.6</v>
      </c>
      <c r="CL212" s="14">
        <f t="shared" si="179"/>
        <v>0.66666666666666663</v>
      </c>
      <c r="CM212" s="14">
        <f t="shared" si="179"/>
        <v>0.7142857142857143</v>
      </c>
      <c r="CN212" s="14">
        <f t="shared" si="179"/>
        <v>0.75</v>
      </c>
      <c r="CO212" s="14">
        <f t="shared" si="179"/>
        <v>0.8</v>
      </c>
      <c r="CQ212" s="85" t="s">
        <v>78</v>
      </c>
      <c r="CR212" s="14">
        <f>BN212</f>
        <v>0.2</v>
      </c>
      <c r="CS212" s="14">
        <f t="shared" ref="CS212:DD212" si="180">BO212</f>
        <v>0.25</v>
      </c>
      <c r="CT212" s="14">
        <f t="shared" si="180"/>
        <v>0.2857142857142857</v>
      </c>
      <c r="CU212" s="14">
        <f t="shared" si="180"/>
        <v>0.33333333333333331</v>
      </c>
      <c r="CV212" s="14">
        <f t="shared" si="180"/>
        <v>0.4</v>
      </c>
      <c r="CW212" s="14">
        <f t="shared" si="180"/>
        <v>0.42857142857142855</v>
      </c>
      <c r="CX212" s="14">
        <f t="shared" si="180"/>
        <v>0.5</v>
      </c>
      <c r="CY212" s="14">
        <f t="shared" si="180"/>
        <v>0.5714285714285714</v>
      </c>
      <c r="CZ212" s="14">
        <f t="shared" si="180"/>
        <v>0.6</v>
      </c>
      <c r="DA212" s="14">
        <f t="shared" si="180"/>
        <v>0.66666666666666663</v>
      </c>
      <c r="DB212" s="14">
        <f t="shared" si="180"/>
        <v>0.7142857142857143</v>
      </c>
      <c r="DC212" s="14">
        <f t="shared" si="180"/>
        <v>0.75</v>
      </c>
      <c r="DD212" s="14">
        <f t="shared" si="180"/>
        <v>0.8</v>
      </c>
      <c r="DF212" s="85" t="s">
        <v>78</v>
      </c>
      <c r="DG212" s="14">
        <f>CC212</f>
        <v>0.2</v>
      </c>
      <c r="DH212" s="14">
        <f t="shared" ref="DH212:DS212" si="181">CD212</f>
        <v>0.25</v>
      </c>
      <c r="DI212" s="14">
        <f t="shared" si="181"/>
        <v>0.2857142857142857</v>
      </c>
      <c r="DJ212" s="14">
        <f t="shared" si="181"/>
        <v>0.33333333333333331</v>
      </c>
      <c r="DK212" s="14">
        <f t="shared" si="181"/>
        <v>0.4</v>
      </c>
      <c r="DL212" s="14">
        <f t="shared" si="181"/>
        <v>0.42857142857142855</v>
      </c>
      <c r="DM212" s="14">
        <f t="shared" si="181"/>
        <v>0.5</v>
      </c>
      <c r="DN212" s="14">
        <f t="shared" si="181"/>
        <v>0.5714285714285714</v>
      </c>
      <c r="DO212" s="14">
        <f t="shared" si="181"/>
        <v>0.6</v>
      </c>
      <c r="DP212" s="14">
        <f t="shared" si="181"/>
        <v>0.66666666666666663</v>
      </c>
      <c r="DQ212" s="14">
        <f t="shared" si="181"/>
        <v>0.7142857142857143</v>
      </c>
      <c r="DR212" s="14">
        <f t="shared" si="181"/>
        <v>0.75</v>
      </c>
      <c r="DS212" s="14">
        <f t="shared" si="181"/>
        <v>0.8</v>
      </c>
      <c r="DU212" s="85" t="s">
        <v>78</v>
      </c>
      <c r="DV212" s="14">
        <f>CR212</f>
        <v>0.2</v>
      </c>
      <c r="DW212" s="14">
        <f t="shared" ref="DW212:EH212" si="182">CS212</f>
        <v>0.25</v>
      </c>
      <c r="DX212" s="14">
        <f t="shared" si="182"/>
        <v>0.2857142857142857</v>
      </c>
      <c r="DY212" s="14">
        <f t="shared" si="182"/>
        <v>0.33333333333333331</v>
      </c>
      <c r="DZ212" s="14">
        <f t="shared" si="182"/>
        <v>0.4</v>
      </c>
      <c r="EA212" s="14">
        <f t="shared" si="182"/>
        <v>0.42857142857142855</v>
      </c>
      <c r="EB212" s="14">
        <f t="shared" si="182"/>
        <v>0.5</v>
      </c>
      <c r="EC212" s="14">
        <f t="shared" si="182"/>
        <v>0.5714285714285714</v>
      </c>
      <c r="ED212" s="14">
        <f t="shared" si="182"/>
        <v>0.6</v>
      </c>
      <c r="EE212" s="14">
        <f t="shared" si="182"/>
        <v>0.66666666666666663</v>
      </c>
      <c r="EF212" s="14">
        <f t="shared" si="182"/>
        <v>0.7142857142857143</v>
      </c>
      <c r="EG212" s="14">
        <f t="shared" si="182"/>
        <v>0.75</v>
      </c>
      <c r="EH212" s="14">
        <f t="shared" si="182"/>
        <v>0.8</v>
      </c>
      <c r="EJ212" s="85" t="s">
        <v>78</v>
      </c>
      <c r="EK212" s="14">
        <f>DG212</f>
        <v>0.2</v>
      </c>
      <c r="EL212" s="14">
        <f t="shared" ref="EL212:EW212" si="183">DH212</f>
        <v>0.25</v>
      </c>
      <c r="EM212" s="14">
        <f t="shared" si="183"/>
        <v>0.2857142857142857</v>
      </c>
      <c r="EN212" s="14">
        <f t="shared" si="183"/>
        <v>0.33333333333333331</v>
      </c>
      <c r="EO212" s="14">
        <f t="shared" si="183"/>
        <v>0.4</v>
      </c>
      <c r="EP212" s="14">
        <f t="shared" si="183"/>
        <v>0.42857142857142855</v>
      </c>
      <c r="EQ212" s="14">
        <f t="shared" si="183"/>
        <v>0.5</v>
      </c>
      <c r="ER212" s="14">
        <f t="shared" si="183"/>
        <v>0.5714285714285714</v>
      </c>
      <c r="ES212" s="14">
        <f t="shared" si="183"/>
        <v>0.6</v>
      </c>
      <c r="ET212" s="14">
        <f t="shared" si="183"/>
        <v>0.66666666666666663</v>
      </c>
      <c r="EU212" s="14">
        <f t="shared" si="183"/>
        <v>0.7142857142857143</v>
      </c>
      <c r="EV212" s="14">
        <f t="shared" si="183"/>
        <v>0.75</v>
      </c>
      <c r="EW212" s="14">
        <f t="shared" si="183"/>
        <v>0.8</v>
      </c>
    </row>
    <row r="213" spans="1:157">
      <c r="T213" s="201">
        <v>0.2</v>
      </c>
      <c r="U213" s="109">
        <f t="shared" ref="U213:AD213" ca="1" si="184">($G$5/U183-$H$5*U78/U183)*1000</f>
        <v>9.9331210643487839</v>
      </c>
      <c r="V213" s="109">
        <f t="shared" ca="1" si="184"/>
        <v>9.0226373960399524</v>
      </c>
      <c r="W213" s="109">
        <f t="shared" ca="1" si="184"/>
        <v>8.3936320090392158</v>
      </c>
      <c r="X213" s="109">
        <f t="shared" ca="1" si="184"/>
        <v>7.5691763194598787</v>
      </c>
      <c r="Y213" s="109">
        <f t="shared" ca="1" si="184"/>
        <v>6.4108983221514633</v>
      </c>
      <c r="Z213" s="109">
        <f t="shared" ca="1" si="184"/>
        <v>5.9008023269023111</v>
      </c>
      <c r="AA213" s="109">
        <f t="shared" ca="1" si="184"/>
        <v>4.5408449194320832</v>
      </c>
      <c r="AB213" s="109">
        <f t="shared" ca="1" si="184"/>
        <v>2.9516286081896728</v>
      </c>
      <c r="AC213" s="109">
        <f t="shared" ca="1" si="184"/>
        <v>2.2052124845899601</v>
      </c>
      <c r="AD213" s="109">
        <f t="shared" ca="1" si="184"/>
        <v>3.0868374031019566E-2</v>
      </c>
      <c r="AE213" s="109">
        <f t="shared" ref="AE213:AG214" ca="1" si="185">($G$5/AE183-$H$5*AE78/AE183)*1000</f>
        <v>-2.1648755409214986</v>
      </c>
      <c r="AF213" s="109">
        <f t="shared" ca="1" si="185"/>
        <v>-4.475302513824249</v>
      </c>
      <c r="AG213" s="109">
        <f t="shared" ca="1" si="185"/>
        <v>-9.694377740961972</v>
      </c>
      <c r="AI213" s="200">
        <v>0.2</v>
      </c>
      <c r="AJ213" s="111">
        <f t="shared" ref="AJ213:AV213" ca="1" si="186">($G$6/U183-$H$6*U78/U183)*1000</f>
        <v>10.279463117060478</v>
      </c>
      <c r="AK213" s="111">
        <f t="shared" ca="1" si="186"/>
        <v>9.5043569818750377</v>
      </c>
      <c r="AL213" s="111">
        <f t="shared" ca="1" si="186"/>
        <v>8.9777559531764872</v>
      </c>
      <c r="AM213" s="111">
        <f t="shared" ca="1" si="186"/>
        <v>8.3002117188111342</v>
      </c>
      <c r="AN213" s="111">
        <f t="shared" ca="1" si="186"/>
        <v>7.3758106258536067</v>
      </c>
      <c r="AO213" s="111">
        <f t="shared" ca="1" si="186"/>
        <v>6.9796995687487113</v>
      </c>
      <c r="AP213" s="111">
        <f t="shared" ca="1" si="186"/>
        <v>5.9572325834683291</v>
      </c>
      <c r="AQ213" s="111">
        <f t="shared" ca="1" si="186"/>
        <v>4.8201127881502615</v>
      </c>
      <c r="AR213" s="111">
        <f t="shared" ca="1" si="186"/>
        <v>4.304336368569917</v>
      </c>
      <c r="AS213" s="111">
        <f t="shared" ca="1" si="186"/>
        <v>2.8517628624042635</v>
      </c>
      <c r="AT213" s="111">
        <f t="shared" ca="1" si="186"/>
        <v>1.4364274306559228</v>
      </c>
      <c r="AU213" s="111">
        <f t="shared" ca="1" si="186"/>
        <v>-1.9769420270897287E-2</v>
      </c>
      <c r="AV213" s="111">
        <f t="shared" ca="1" si="186"/>
        <v>-3.2456830015820426</v>
      </c>
      <c r="AX213" s="201">
        <v>0.2</v>
      </c>
      <c r="AY213" s="111">
        <f t="shared" ref="AY213:BK225" ca="1" si="187">($G$7/U183-$H$7*U78/U183)*1000</f>
        <v>10.164015766156581</v>
      </c>
      <c r="AZ213" s="111">
        <f t="shared" ca="1" si="187"/>
        <v>9.343783786596676</v>
      </c>
      <c r="BA213" s="111">
        <f t="shared" ca="1" si="187"/>
        <v>8.7830479717973962</v>
      </c>
      <c r="BB213" s="111">
        <f t="shared" ca="1" si="187"/>
        <v>8.0565332523607154</v>
      </c>
      <c r="BC213" s="111">
        <f t="shared" ca="1" si="187"/>
        <v>7.0541731912862256</v>
      </c>
      <c r="BD213" s="111">
        <f t="shared" ca="1" si="187"/>
        <v>6.6200671547999113</v>
      </c>
      <c r="BE213" s="111">
        <f t="shared" ca="1" si="187"/>
        <v>5.4851033621229135</v>
      </c>
      <c r="BF213" s="111">
        <f t="shared" ca="1" si="187"/>
        <v>4.1972847281633987</v>
      </c>
      <c r="BG213" s="111">
        <f t="shared" ca="1" si="187"/>
        <v>3.6046284072432648</v>
      </c>
      <c r="BH213" s="111">
        <f t="shared" ca="1" si="187"/>
        <v>1.9114646996131814</v>
      </c>
      <c r="BI213" s="111">
        <f t="shared" ref="BI213:BK214" ca="1" si="188">($G$7/AE183-$H$7*AE78/AE183)*1000</f>
        <v>0.23599310679678182</v>
      </c>
      <c r="BJ213" s="111">
        <f t="shared" ca="1" si="188"/>
        <v>-1.5049471181220169</v>
      </c>
      <c r="BK213" s="111">
        <f t="shared" ca="1" si="188"/>
        <v>-5.3952479147086896</v>
      </c>
      <c r="BM213" s="200">
        <v>0.2</v>
      </c>
      <c r="BN213" s="111">
        <f t="shared" ref="BN213:BZ225" ca="1" si="189">($G$8/U183-$H$8*U78/U183)*1000</f>
        <v>10.048568415252682</v>
      </c>
      <c r="BO213" s="111">
        <f t="shared" ca="1" si="189"/>
        <v>9.1832105913183142</v>
      </c>
      <c r="BP213" s="111">
        <f t="shared" ca="1" si="189"/>
        <v>8.5883399904183051</v>
      </c>
      <c r="BQ213" s="111">
        <f t="shared" ca="1" si="189"/>
        <v>7.8128547859102984</v>
      </c>
      <c r="BR213" s="111">
        <f t="shared" ca="1" si="189"/>
        <v>6.7325357567188453</v>
      </c>
      <c r="BS213" s="111">
        <f t="shared" ca="1" si="189"/>
        <v>6.2604347408511121</v>
      </c>
      <c r="BT213" s="111">
        <f t="shared" ca="1" si="189"/>
        <v>5.0129741407774979</v>
      </c>
      <c r="BU213" s="111">
        <f t="shared" ca="1" si="189"/>
        <v>3.574456668176536</v>
      </c>
      <c r="BV213" s="111">
        <f t="shared" ca="1" si="189"/>
        <v>2.9049204459166118</v>
      </c>
      <c r="BW213" s="111">
        <f t="shared" ca="1" si="189"/>
        <v>0.97116653682209964</v>
      </c>
      <c r="BX213" s="111">
        <f t="shared" ca="1" si="189"/>
        <v>-0.9644412170623593</v>
      </c>
      <c r="BY213" s="111">
        <f t="shared" ca="1" si="189"/>
        <v>-2.9901248159731315</v>
      </c>
      <c r="BZ213" s="111">
        <f t="shared" ca="1" si="189"/>
        <v>-7.5448128278353295</v>
      </c>
      <c r="CB213" s="200">
        <v>0.2</v>
      </c>
      <c r="CC213" s="111">
        <f t="shared" ref="CC213:CO225" ca="1" si="190">($G$9/U183-$H$9*U78/U183)*1000</f>
        <v>-2.6793083182931432</v>
      </c>
      <c r="CD213" s="111">
        <f t="shared" ca="1" si="190"/>
        <v>-2.7679666508781593</v>
      </c>
      <c r="CE213" s="111">
        <f t="shared" ca="1" si="190"/>
        <v>-2.8469742900823873</v>
      </c>
      <c r="CF213" s="111">
        <f t="shared" ca="1" si="190"/>
        <v>-2.9759060625944849</v>
      </c>
      <c r="CG213" s="111">
        <f t="shared" ca="1" si="190"/>
        <v>-3.2120042718345783</v>
      </c>
      <c r="CH213" s="111">
        <f t="shared" ca="1" si="190"/>
        <v>-3.3379549490732616</v>
      </c>
      <c r="CI213" s="111">
        <f t="shared" ca="1" si="190"/>
        <v>-3.7409443119589079</v>
      </c>
      <c r="CJ213" s="111">
        <f t="shared" ca="1" si="190"/>
        <v>-4.3272940815591117</v>
      </c>
      <c r="CK213" s="111">
        <f t="shared" ca="1" si="190"/>
        <v>-4.6392902648779071</v>
      </c>
      <c r="CL213" s="111">
        <f t="shared" ca="1" si="190"/>
        <v>-5.6479626515526915</v>
      </c>
      <c r="CM213" s="111">
        <f t="shared" ca="1" si="190"/>
        <v>-6.7696308349705427</v>
      </c>
      <c r="CN213" s="111">
        <f t="shared" ca="1" si="190"/>
        <v>-8.0160056843418506</v>
      </c>
      <c r="CO213" s="111">
        <f t="shared" ca="1" si="190"/>
        <v>-10.958513930567463</v>
      </c>
      <c r="CQ213" s="200">
        <v>0.2</v>
      </c>
      <c r="CR213" s="111">
        <f ca="1">($G$10/U183-$H$10*U78/U183)*1000</f>
        <v>3.9732484257395142</v>
      </c>
      <c r="CS213" s="111">
        <f t="shared" ref="CS213:DB216" ca="1" si="191">($G$10/V183-$H$10*V78/V183)*1000</f>
        <v>3.6090549584159817</v>
      </c>
      <c r="CT213" s="111">
        <f t="shared" ca="1" si="191"/>
        <v>3.3574528036156854</v>
      </c>
      <c r="CU213" s="111">
        <f t="shared" ca="1" si="191"/>
        <v>3.0276705277839522</v>
      </c>
      <c r="CV213" s="111">
        <f t="shared" ca="1" si="191"/>
        <v>2.5643593288605859</v>
      </c>
      <c r="CW213" s="111">
        <f t="shared" ca="1" si="191"/>
        <v>2.360320930760925</v>
      </c>
      <c r="CX213" s="111">
        <f t="shared" ca="1" si="191"/>
        <v>1.8163379677728331</v>
      </c>
      <c r="CY213" s="111">
        <f t="shared" ca="1" si="191"/>
        <v>1.1806514432758692</v>
      </c>
      <c r="CZ213" s="111">
        <f t="shared" ca="1" si="191"/>
        <v>0.88208499383598438</v>
      </c>
      <c r="DA213" s="111">
        <f t="shared" ca="1" si="191"/>
        <v>1.2347349612407826E-2</v>
      </c>
      <c r="DB213" s="111">
        <f t="shared" ca="1" si="191"/>
        <v>-0.86595021636859915</v>
      </c>
      <c r="DC213" s="111">
        <f ca="1">($G$10/AF183-$H$10*AF78/AF183)*1000</f>
        <v>-1.7901210055296994</v>
      </c>
      <c r="DD213" s="111">
        <f ca="1">($G$10/AG183-$H$10*AG78/AG183)*1000</f>
        <v>-3.8777510963847903</v>
      </c>
      <c r="DF213" s="200">
        <v>0.2</v>
      </c>
      <c r="DG213" s="111">
        <f ca="1">($G$11/U183-$H$11*U78/U183)*1000</f>
        <v>2.9102030201009383</v>
      </c>
      <c r="DH213" s="111">
        <f t="shared" ref="DH213:DQ216" ca="1" si="192">($G$11/V183-$H$11*V78/V183)*1000</f>
        <v>3.089113041434882</v>
      </c>
      <c r="DI213" s="111">
        <f t="shared" ca="1" si="192"/>
        <v>3.2363902528405686</v>
      </c>
      <c r="DJ213" s="111">
        <f t="shared" ca="1" si="192"/>
        <v>3.4632629954953211</v>
      </c>
      <c r="DK213" s="111">
        <f t="shared" ca="1" si="192"/>
        <v>3.855279140969341</v>
      </c>
      <c r="DL213" s="111">
        <f t="shared" ca="1" si="192"/>
        <v>4.0572197769708618</v>
      </c>
      <c r="DM213" s="111">
        <f t="shared" ca="1" si="192"/>
        <v>4.6852027546497377</v>
      </c>
      <c r="DN213" s="111">
        <f t="shared" ca="1" si="192"/>
        <v>5.5729502015328372</v>
      </c>
      <c r="DO213" s="111">
        <f t="shared" ca="1" si="192"/>
        <v>6.0387061875312122</v>
      </c>
      <c r="DP213" s="111">
        <f t="shared" ca="1" si="192"/>
        <v>7.5285589771348533</v>
      </c>
      <c r="DQ213" s="111">
        <f t="shared" ca="1" si="192"/>
        <v>9.1704994826888235</v>
      </c>
      <c r="DR213" s="111">
        <f ca="1">($G$11/AF183-$H$11*AF78/AF183)*1000</f>
        <v>10.986361080044082</v>
      </c>
      <c r="DS213" s="111">
        <f ca="1">($G$11/AG183-$H$11*AG78/AG183)*1000</f>
        <v>15.257643756820746</v>
      </c>
      <c r="DU213" s="200">
        <v>0.2</v>
      </c>
      <c r="DV213" s="111">
        <f ca="1">1/U183*1000</f>
        <v>22.175189146775523</v>
      </c>
      <c r="DW213" s="111">
        <f t="shared" ref="DW213:EF216" ca="1" si="193">1/V183*1000</f>
        <v>21.256738697647137</v>
      </c>
      <c r="DX213" s="111">
        <f t="shared" ca="1" si="193"/>
        <v>20.681423645660246</v>
      </c>
      <c r="DY213" s="111">
        <f t="shared" ca="1" si="193"/>
        <v>20.011921967928121</v>
      </c>
      <c r="DZ213" s="111">
        <f t="shared" ca="1" si="193"/>
        <v>19.254545335650548</v>
      </c>
      <c r="EA213" s="111">
        <f t="shared" ca="1" si="193"/>
        <v>18.994252932780618</v>
      </c>
      <c r="EB213" s="111">
        <f t="shared" ca="1" si="193"/>
        <v>18.524274265772469</v>
      </c>
      <c r="EC213" s="111">
        <f t="shared" ca="1" si="193"/>
        <v>18.359818416116603</v>
      </c>
      <c r="ED213" s="111">
        <f t="shared" ca="1" si="193"/>
        <v>18.404584195712967</v>
      </c>
      <c r="EE213" s="111">
        <f t="shared" ca="1" si="193"/>
        <v>18.867700003883662</v>
      </c>
      <c r="EF213" s="111">
        <f t="shared" ca="1" si="193"/>
        <v>19.67893539533981</v>
      </c>
      <c r="EG213" s="111">
        <f ca="1">1/AF183*1000</f>
        <v>20.752948929373837</v>
      </c>
      <c r="EH213" s="111">
        <f ca="1">1/AG183*1000</f>
        <v>23.602542780608907</v>
      </c>
      <c r="EJ213" s="200">
        <v>0.2</v>
      </c>
      <c r="EK213" s="111">
        <f ca="1">-1/U183*1000</f>
        <v>-22.175189146775523</v>
      </c>
      <c r="EL213" s="111">
        <f t="shared" ref="EL213:EU216" ca="1" si="194">-1/V183*1000</f>
        <v>-21.256738697647137</v>
      </c>
      <c r="EM213" s="111">
        <f t="shared" ca="1" si="194"/>
        <v>-20.681423645660246</v>
      </c>
      <c r="EN213" s="111">
        <f t="shared" ca="1" si="194"/>
        <v>-20.011921967928121</v>
      </c>
      <c r="EO213" s="111">
        <f t="shared" ca="1" si="194"/>
        <v>-19.254545335650548</v>
      </c>
      <c r="EP213" s="111">
        <f t="shared" ca="1" si="194"/>
        <v>-18.994252932780618</v>
      </c>
      <c r="EQ213" s="111">
        <f t="shared" ca="1" si="194"/>
        <v>-18.524274265772469</v>
      </c>
      <c r="ER213" s="111">
        <f t="shared" ca="1" si="194"/>
        <v>-18.359818416116603</v>
      </c>
      <c r="ES213" s="111">
        <f t="shared" ca="1" si="194"/>
        <v>-18.404584195712967</v>
      </c>
      <c r="ET213" s="111">
        <f t="shared" ca="1" si="194"/>
        <v>-18.867700003883662</v>
      </c>
      <c r="EU213" s="111">
        <f t="shared" ca="1" si="194"/>
        <v>-19.67893539533981</v>
      </c>
      <c r="EV213" s="111">
        <f ca="1">-1/AF183*1000</f>
        <v>-20.752948929373837</v>
      </c>
      <c r="EW213" s="111">
        <f ca="1">-1/AG183*1000</f>
        <v>-23.602542780608907</v>
      </c>
    </row>
    <row r="214" spans="1:157">
      <c r="T214" s="201">
        <v>0.25</v>
      </c>
      <c r="U214" s="109">
        <f t="shared" ref="U214:AD214" ca="1" si="195">($G$5/U184-$H$5*U79/U184)*1000</f>
        <v>8.198484070532766</v>
      </c>
      <c r="V214" s="109">
        <f t="shared" ca="1" si="195"/>
        <v>7.4563404946728395</v>
      </c>
      <c r="W214" s="109">
        <f t="shared" ca="1" si="195"/>
        <v>6.929390305470017</v>
      </c>
      <c r="X214" s="109">
        <f t="shared" ca="1" si="195"/>
        <v>6.2193496548699718</v>
      </c>
      <c r="Y214" s="109">
        <f t="shared" ca="1" si="195"/>
        <v>5.1807294535111339</v>
      </c>
      <c r="Z214" s="109">
        <f t="shared" ca="1" si="195"/>
        <v>4.7066562888773511</v>
      </c>
      <c r="AA214" s="109">
        <f t="shared" ca="1" si="195"/>
        <v>3.3879102287123501</v>
      </c>
      <c r="AB214" s="109">
        <f t="shared" ca="1" si="195"/>
        <v>1.7367537510866431</v>
      </c>
      <c r="AC214" s="109">
        <f t="shared" ca="1" si="195"/>
        <v>0.91721372465681117</v>
      </c>
      <c r="AD214" s="109">
        <f t="shared" ca="1" si="195"/>
        <v>-1.6430126843611521</v>
      </c>
      <c r="AE214" s="109">
        <f t="shared" ca="1" si="185"/>
        <v>-4.5136014247093188</v>
      </c>
      <c r="AF214" s="109">
        <f t="shared" ca="1" si="185"/>
        <v>-7.8862943079449819</v>
      </c>
      <c r="AG214" s="109" t="e">
        <f t="shared" si="185"/>
        <v>#DIV/0!</v>
      </c>
      <c r="AI214" s="200">
        <v>0.25</v>
      </c>
      <c r="AJ214" s="111">
        <f t="shared" ref="AJ214:AJ225" ca="1" si="196">($G$6/U184-$H$6*U79/U184)*1000</f>
        <v>8.5111403469135407</v>
      </c>
      <c r="AK214" s="111">
        <f t="shared" ref="AK214:AK225" ca="1" si="197">($G$6/V184-$H$6*V79/V184)*1000</f>
        <v>7.8966968354814169</v>
      </c>
      <c r="AL214" s="111">
        <f t="shared" ref="AL214:AL225" ca="1" si="198">($G$6/W184-$H$6*W79/W184)*1000</f>
        <v>7.4681594802450082</v>
      </c>
      <c r="AM214" s="111">
        <f t="shared" ref="AM214:AM225" ca="1" si="199">($G$6/X184-$H$6*X79/X184)*1000</f>
        <v>6.9018553984475384</v>
      </c>
      <c r="AN214" s="111">
        <f t="shared" ref="AN214:AN225" ca="1" si="200">($G$6/Y184-$H$6*Y79/Y184)*1000</f>
        <v>6.0978712160569417</v>
      </c>
      <c r="AO214" s="111">
        <f t="shared" ref="AO214:AO225" ca="1" si="201">($G$6/Z184-$H$6*Z79/Z184)*1000</f>
        <v>5.7406255171658485</v>
      </c>
      <c r="AP214" s="111">
        <f t="shared" ref="AP214:AP225" ca="1" si="202">($G$6/AA184-$H$6*AA79/AA184)*1000</f>
        <v>4.7770140291074679</v>
      </c>
      <c r="AQ214" s="111">
        <f t="shared" ref="AQ214:AQ225" ca="1" si="203">($G$6/AB184-$H$6*AB79/AB184)*1000</f>
        <v>3.6232381047975055</v>
      </c>
      <c r="AR214" s="111">
        <f t="shared" ref="AR214:AR225" ca="1" si="204">($G$6/AC184-$H$6*AC79/AC184)*1000</f>
        <v>3.0672481594263878</v>
      </c>
      <c r="AS214" s="111">
        <f t="shared" ref="AS214:AS225" ca="1" si="205">($G$6/AD184-$H$6*AD79/AD184)*1000</f>
        <v>1.3773340375282894</v>
      </c>
      <c r="AT214" s="111">
        <f t="shared" ref="AT214:AT225" ca="1" si="206">($G$6/AE184-$H$6*AE79/AE184)*1000</f>
        <v>-0.46708756594406736</v>
      </c>
      <c r="AU214" s="111">
        <f t="shared" ref="AU214:AU225" ca="1" si="207">($G$6/AF184-$H$6*AF79/AF184)*1000</f>
        <v>-2.6004249260770247</v>
      </c>
      <c r="AV214" s="111" t="e">
        <f t="shared" ref="AV214:AV225" si="208">($G$6/AG184-$H$6*AG79/AG184)*1000</f>
        <v>#DIV/0!</v>
      </c>
      <c r="AX214" s="201">
        <v>0.25</v>
      </c>
      <c r="AY214" s="111">
        <f t="shared" ca="1" si="187"/>
        <v>8.4069215881199479</v>
      </c>
      <c r="AZ214" s="111">
        <f t="shared" ca="1" si="187"/>
        <v>7.7499113885452244</v>
      </c>
      <c r="BA214" s="111">
        <f t="shared" ca="1" si="187"/>
        <v>7.2885697553200117</v>
      </c>
      <c r="BB214" s="111">
        <f t="shared" ca="1" si="187"/>
        <v>6.6743534839216823</v>
      </c>
      <c r="BC214" s="111">
        <f t="shared" ca="1" si="187"/>
        <v>5.7921572952083391</v>
      </c>
      <c r="BD214" s="111">
        <f t="shared" ca="1" si="187"/>
        <v>5.3959691077363487</v>
      </c>
      <c r="BE214" s="111">
        <f t="shared" ca="1" si="187"/>
        <v>4.3139794289757623</v>
      </c>
      <c r="BF214" s="111">
        <f t="shared" ca="1" si="187"/>
        <v>2.9944099868938845</v>
      </c>
      <c r="BG214" s="111">
        <f t="shared" ca="1" si="187"/>
        <v>2.3505700145031945</v>
      </c>
      <c r="BH214" s="111">
        <f t="shared" ca="1" si="187"/>
        <v>0.37055179689847623</v>
      </c>
      <c r="BI214" s="111">
        <f t="shared" ca="1" si="188"/>
        <v>-1.8159255188658197</v>
      </c>
      <c r="BJ214" s="111">
        <f t="shared" ca="1" si="188"/>
        <v>-4.3623813866996795</v>
      </c>
      <c r="BK214" s="111" t="e">
        <f t="shared" si="188"/>
        <v>#DIV/0!</v>
      </c>
      <c r="BM214" s="200">
        <v>0.25</v>
      </c>
      <c r="BN214" s="111">
        <f t="shared" ca="1" si="189"/>
        <v>8.3027028293263569</v>
      </c>
      <c r="BO214" s="111">
        <f t="shared" ca="1" si="189"/>
        <v>7.6031259416090329</v>
      </c>
      <c r="BP214" s="111">
        <f t="shared" ca="1" si="189"/>
        <v>7.1089800303950135</v>
      </c>
      <c r="BQ214" s="111">
        <f t="shared" ca="1" si="189"/>
        <v>6.446851569395827</v>
      </c>
      <c r="BR214" s="111">
        <f t="shared" ca="1" si="189"/>
        <v>5.4864433743597365</v>
      </c>
      <c r="BS214" s="111">
        <f t="shared" ca="1" si="189"/>
        <v>5.0513126983068499</v>
      </c>
      <c r="BT214" s="111">
        <f t="shared" ca="1" si="189"/>
        <v>3.8509448288440562</v>
      </c>
      <c r="BU214" s="111">
        <f t="shared" ca="1" si="189"/>
        <v>2.365581868990263</v>
      </c>
      <c r="BV214" s="111">
        <f t="shared" ca="1" si="189"/>
        <v>1.6338918695800029</v>
      </c>
      <c r="BW214" s="111">
        <f t="shared" ca="1" si="189"/>
        <v>-0.63623044373133797</v>
      </c>
      <c r="BX214" s="111">
        <f t="shared" ca="1" si="189"/>
        <v>-3.1647634717875683</v>
      </c>
      <c r="BY214" s="111">
        <f t="shared" ca="1" si="189"/>
        <v>-6.1243378473223293</v>
      </c>
      <c r="BZ214" s="111" t="e">
        <f t="shared" si="189"/>
        <v>#DIV/0!</v>
      </c>
      <c r="CB214" s="200">
        <v>0.25</v>
      </c>
      <c r="CC214" s="111">
        <f t="shared" ca="1" si="190"/>
        <v>-2.2650093668681008</v>
      </c>
      <c r="CD214" s="111">
        <f t="shared" ca="1" si="190"/>
        <v>-2.3719807805517221</v>
      </c>
      <c r="CE214" s="111">
        <f t="shared" ca="1" si="190"/>
        <v>-2.4634164106439855</v>
      </c>
      <c r="CF214" s="111">
        <f t="shared" ca="1" si="190"/>
        <v>-2.6088814181291284</v>
      </c>
      <c r="CG214" s="111">
        <f t="shared" ca="1" si="190"/>
        <v>-2.8704294157938421</v>
      </c>
      <c r="CH214" s="111">
        <f t="shared" ca="1" si="190"/>
        <v>-3.0092697143524649</v>
      </c>
      <c r="CI214" s="111">
        <f t="shared" ca="1" si="190"/>
        <v>-3.4557896465327049</v>
      </c>
      <c r="CJ214" s="111">
        <f t="shared" ca="1" si="190"/>
        <v>-4.1203194576390532</v>
      </c>
      <c r="CK214" s="111">
        <f t="shared" ca="1" si="190"/>
        <v>-4.4835116144705163</v>
      </c>
      <c r="CL214" s="111">
        <f t="shared" ca="1" si="190"/>
        <v>-5.7120909069066537</v>
      </c>
      <c r="CM214" s="111">
        <f t="shared" ca="1" si="190"/>
        <v>-7.1903074325886402</v>
      </c>
      <c r="CN214" s="111">
        <f t="shared" ca="1" si="190"/>
        <v>-8.9944799021469173</v>
      </c>
      <c r="CO214" s="111" t="e">
        <f t="shared" si="190"/>
        <v>#DIV/0!</v>
      </c>
      <c r="CQ214" s="200">
        <v>0.25</v>
      </c>
      <c r="CR214" s="111">
        <f t="shared" ref="CR214:DB225" ca="1" si="209">($G$10/U184-$H$10*U79/U184)*1000</f>
        <v>3.2793936282131062</v>
      </c>
      <c r="CS214" s="111">
        <f t="shared" ca="1" si="191"/>
        <v>2.9825361978691363</v>
      </c>
      <c r="CT214" s="111">
        <f t="shared" ca="1" si="191"/>
        <v>2.7717561221880072</v>
      </c>
      <c r="CU214" s="111">
        <f t="shared" ca="1" si="191"/>
        <v>2.4877398619479885</v>
      </c>
      <c r="CV214" s="111">
        <f t="shared" ca="1" si="191"/>
        <v>2.0722917814044539</v>
      </c>
      <c r="CW214" s="111">
        <f t="shared" ca="1" si="191"/>
        <v>1.8826625155509402</v>
      </c>
      <c r="CX214" s="111">
        <f t="shared" ca="1" si="191"/>
        <v>1.3551640914849401</v>
      </c>
      <c r="CY214" s="111">
        <f t="shared" ca="1" si="191"/>
        <v>0.69470150043465706</v>
      </c>
      <c r="CZ214" s="111">
        <f t="shared" ca="1" si="191"/>
        <v>0.36688548986272412</v>
      </c>
      <c r="DA214" s="111">
        <f t="shared" ca="1" si="191"/>
        <v>-0.65720507374446069</v>
      </c>
      <c r="DB214" s="111">
        <f t="shared" ca="1" si="191"/>
        <v>-1.8054405698837281</v>
      </c>
      <c r="DC214" s="111">
        <f ca="1">($O$90/AF184-$P$90*AF79/AF184)*1000</f>
        <v>0</v>
      </c>
      <c r="DD214" s="111" t="e">
        <f>($O$90/AG184-$P$90*AG79/AG184)*1000</f>
        <v>#DIV/0!</v>
      </c>
      <c r="DF214" s="200">
        <v>0.25</v>
      </c>
      <c r="DG214" s="111">
        <f t="shared" ref="DG214:DQ225" ca="1" si="210">($G$11/U184-$H$11*U79/U184)*1000</f>
        <v>2.4734468844552833</v>
      </c>
      <c r="DH214" s="111">
        <f t="shared" ca="1" si="192"/>
        <v>2.6655516744241066</v>
      </c>
      <c r="DI214" s="111">
        <f t="shared" ca="1" si="192"/>
        <v>2.8225958604939798</v>
      </c>
      <c r="DJ214" s="111">
        <f t="shared" ca="1" si="192"/>
        <v>3.0638852471808398</v>
      </c>
      <c r="DK214" s="111">
        <f t="shared" ca="1" si="192"/>
        <v>3.4818572574910469</v>
      </c>
      <c r="DL214" s="111">
        <f t="shared" ca="1" si="192"/>
        <v>3.698582533211463</v>
      </c>
      <c r="DM214" s="111">
        <f t="shared" ca="1" si="192"/>
        <v>4.3818588467961161</v>
      </c>
      <c r="DN214" s="111">
        <f t="shared" ca="1" si="192"/>
        <v>5.3779756934462952</v>
      </c>
      <c r="DO214" s="111">
        <f t="shared" ca="1" si="192"/>
        <v>5.9168679043169004</v>
      </c>
      <c r="DP214" s="111">
        <f t="shared" ca="1" si="192"/>
        <v>7.7256553881662811</v>
      </c>
      <c r="DQ214" s="111">
        <f t="shared" ca="1" si="192"/>
        <v>9.8879833384321394</v>
      </c>
      <c r="DR214" s="111">
        <f ca="1">($O$91/AF184-$P$91*AF79/AF184)*1000</f>
        <v>0</v>
      </c>
      <c r="DS214" s="111" t="e">
        <f>($O$91/AG184-$P$91*AG79/AG184)*1000</f>
        <v>#DIV/0!</v>
      </c>
      <c r="DU214" s="200">
        <v>0.25</v>
      </c>
      <c r="DV214" s="111">
        <f t="shared" ref="DV214:EF225" ca="1" si="211">1/U184*1000</f>
        <v>18.481343316937355</v>
      </c>
      <c r="DW214" s="111">
        <f t="shared" ca="1" si="193"/>
        <v>17.848389928069526</v>
      </c>
      <c r="DX214" s="111">
        <f t="shared" ca="1" si="193"/>
        <v>17.450575109439974</v>
      </c>
      <c r="DY214" s="111">
        <f t="shared" ca="1" si="193"/>
        <v>16.988737600257057</v>
      </c>
      <c r="DZ214" s="111">
        <f t="shared" ca="1" si="193"/>
        <v>16.47573732399432</v>
      </c>
      <c r="EA214" s="111">
        <f t="shared" ca="1" si="193"/>
        <v>16.306440766344686</v>
      </c>
      <c r="EB214" s="111">
        <f t="shared" ca="1" si="193"/>
        <v>16.036512460058816</v>
      </c>
      <c r="EC214" s="111">
        <f t="shared" ca="1" si="193"/>
        <v>16.050069860245703</v>
      </c>
      <c r="ED214" s="111">
        <f t="shared" ca="1" si="193"/>
        <v>16.167990347777465</v>
      </c>
      <c r="EE214" s="111">
        <f t="shared" ca="1" si="193"/>
        <v>16.849619443873976</v>
      </c>
      <c r="EF214" s="111">
        <f t="shared" ca="1" si="193"/>
        <v>17.949556209016372</v>
      </c>
      <c r="EG214" s="111">
        <f ca="1">1/AF184*1000</f>
        <v>19.466540596563078</v>
      </c>
      <c r="EH214" s="111" t="e">
        <f>1/AG184*1000</f>
        <v>#DIV/0!</v>
      </c>
      <c r="EJ214" s="200">
        <v>0.25</v>
      </c>
      <c r="EK214" s="111">
        <f t="shared" ref="EK214:EU225" ca="1" si="212">-1/U184*1000</f>
        <v>-18.481343316937355</v>
      </c>
      <c r="EL214" s="111">
        <f t="shared" ca="1" si="194"/>
        <v>-17.848389928069526</v>
      </c>
      <c r="EM214" s="111">
        <f t="shared" ca="1" si="194"/>
        <v>-17.450575109439974</v>
      </c>
      <c r="EN214" s="111">
        <f t="shared" ca="1" si="194"/>
        <v>-16.988737600257057</v>
      </c>
      <c r="EO214" s="111">
        <f t="shared" ca="1" si="194"/>
        <v>-16.47573732399432</v>
      </c>
      <c r="EP214" s="111">
        <f t="shared" ca="1" si="194"/>
        <v>-16.306440766344686</v>
      </c>
      <c r="EQ214" s="111">
        <f t="shared" ca="1" si="194"/>
        <v>-16.036512460058816</v>
      </c>
      <c r="ER214" s="111">
        <f t="shared" ca="1" si="194"/>
        <v>-16.050069860245703</v>
      </c>
      <c r="ES214" s="111">
        <f t="shared" ca="1" si="194"/>
        <v>-16.167990347777465</v>
      </c>
      <c r="ET214" s="111">
        <f t="shared" ca="1" si="194"/>
        <v>-16.849619443873976</v>
      </c>
      <c r="EU214" s="111">
        <f t="shared" ca="1" si="194"/>
        <v>-17.949556209016372</v>
      </c>
      <c r="EV214" s="111">
        <f ca="1">-1/AF184*1000</f>
        <v>-19.466540596563078</v>
      </c>
      <c r="EW214" s="111" t="e">
        <f>-1/AG184*1000</f>
        <v>#DIV/0!</v>
      </c>
    </row>
    <row r="215" spans="1:157">
      <c r="T215" s="201">
        <v>0.2857142857142857</v>
      </c>
      <c r="U215" s="109">
        <f t="shared" ref="U215:AG215" ca="1" si="213">($G$5/U185-$H$5*U80/U185)*1000</f>
        <v>7.2682526579024191</v>
      </c>
      <c r="V215" s="109">
        <f t="shared" ca="1" si="213"/>
        <v>6.6017243994245876</v>
      </c>
      <c r="W215" s="109">
        <f t="shared" ca="1" si="213"/>
        <v>6.1196964530320974</v>
      </c>
      <c r="X215" s="109">
        <f t="shared" ca="1" si="213"/>
        <v>5.4576886466671342</v>
      </c>
      <c r="Y215" s="109">
        <f t="shared" ca="1" si="213"/>
        <v>4.4611332131380479</v>
      </c>
      <c r="Z215" s="109">
        <f t="shared" ca="1" si="213"/>
        <v>3.9942686438111905</v>
      </c>
      <c r="AA215" s="109">
        <f t="shared" ca="1" si="213"/>
        <v>2.6529374249712379</v>
      </c>
      <c r="AB215" s="109">
        <f t="shared" ca="1" si="213"/>
        <v>0.87891508873891555</v>
      </c>
      <c r="AC215" s="109">
        <f t="shared" ca="1" si="213"/>
        <v>-4.3010334212559981E-2</v>
      </c>
      <c r="AD215" s="109">
        <f t="shared" ca="1" si="213"/>
        <v>-3.1129195917534194</v>
      </c>
      <c r="AE215" s="109">
        <f t="shared" ca="1" si="213"/>
        <v>-6.931519084996852</v>
      </c>
      <c r="AF215" s="109" t="e">
        <f t="shared" si="213"/>
        <v>#DIV/0!</v>
      </c>
      <c r="AG215" s="109" t="e">
        <f t="shared" si="213"/>
        <v>#DIV/0!</v>
      </c>
      <c r="AI215" s="200">
        <v>0.2857142857142857</v>
      </c>
      <c r="AJ215" s="111">
        <f t="shared" ca="1" si="196"/>
        <v>7.5653248617633908</v>
      </c>
      <c r="AK215" s="111">
        <f t="shared" ca="1" si="197"/>
        <v>7.0235988065790806</v>
      </c>
      <c r="AL215" s="111">
        <f t="shared" ca="1" si="198"/>
        <v>6.6390051370664347</v>
      </c>
      <c r="AM215" s="111">
        <f t="shared" ca="1" si="199"/>
        <v>6.1211793645628569</v>
      </c>
      <c r="AN215" s="111">
        <f t="shared" ca="1" si="200"/>
        <v>5.3645828324024833</v>
      </c>
      <c r="AO215" s="111">
        <f t="shared" ca="1" si="201"/>
        <v>5.0192707120087992</v>
      </c>
      <c r="AP215" s="111">
        <f t="shared" ca="1" si="202"/>
        <v>4.055828922869674</v>
      </c>
      <c r="AQ215" s="111">
        <f t="shared" ca="1" si="203"/>
        <v>2.8326177717071244</v>
      </c>
      <c r="AR215" s="111">
        <f t="shared" ca="1" si="204"/>
        <v>2.2131104736096958</v>
      </c>
      <c r="AS215" s="111">
        <f t="shared" ca="1" si="205"/>
        <v>0.19744349328768701</v>
      </c>
      <c r="AT215" s="111">
        <f t="shared" ca="1" si="206"/>
        <v>-2.256846349207541</v>
      </c>
      <c r="AU215" s="111" t="e">
        <f t="shared" si="207"/>
        <v>#DIV/0!</v>
      </c>
      <c r="AV215" s="111" t="e">
        <f t="shared" si="208"/>
        <v>#DIV/0!</v>
      </c>
      <c r="AX215" s="201">
        <v>0.2857142857142857</v>
      </c>
      <c r="AY215" s="111">
        <f t="shared" ca="1" si="187"/>
        <v>7.4663007938097339</v>
      </c>
      <c r="AZ215" s="111">
        <f t="shared" ca="1" si="187"/>
        <v>6.8829740041942493</v>
      </c>
      <c r="BA215" s="111">
        <f t="shared" ca="1" si="187"/>
        <v>6.4659022423883217</v>
      </c>
      <c r="BB215" s="111">
        <f t="shared" ca="1" si="187"/>
        <v>5.900015791930949</v>
      </c>
      <c r="BC215" s="111">
        <f t="shared" ca="1" si="187"/>
        <v>5.0634329593143379</v>
      </c>
      <c r="BD215" s="111">
        <f t="shared" ca="1" si="187"/>
        <v>4.6776033559429298</v>
      </c>
      <c r="BE215" s="111">
        <f t="shared" ca="1" si="187"/>
        <v>3.5881984235701951</v>
      </c>
      <c r="BF215" s="111">
        <f t="shared" ca="1" si="187"/>
        <v>2.1813835440510543</v>
      </c>
      <c r="BG215" s="111">
        <f t="shared" ca="1" si="187"/>
        <v>1.4610702043356101</v>
      </c>
      <c r="BH215" s="111">
        <f t="shared" ca="1" si="187"/>
        <v>-0.90601086839268286</v>
      </c>
      <c r="BI215" s="111">
        <f t="shared" ca="1" si="187"/>
        <v>-3.8150705944706464</v>
      </c>
      <c r="BJ215" s="111" t="e">
        <f t="shared" si="187"/>
        <v>#DIV/0!</v>
      </c>
      <c r="BK215" s="111" t="e">
        <f t="shared" si="187"/>
        <v>#DIV/0!</v>
      </c>
      <c r="BM215" s="200">
        <v>0.2857142857142857</v>
      </c>
      <c r="BN215" s="111">
        <f t="shared" ca="1" si="189"/>
        <v>7.3672767258560761</v>
      </c>
      <c r="BO215" s="111">
        <f t="shared" ca="1" si="189"/>
        <v>6.742349201809418</v>
      </c>
      <c r="BP215" s="111">
        <f t="shared" ca="1" si="189"/>
        <v>6.2927993477102095</v>
      </c>
      <c r="BQ215" s="111">
        <f t="shared" ca="1" si="189"/>
        <v>5.678852219299042</v>
      </c>
      <c r="BR215" s="111">
        <f t="shared" ca="1" si="189"/>
        <v>4.7622830862261933</v>
      </c>
      <c r="BS215" s="111">
        <f t="shared" ca="1" si="189"/>
        <v>4.3359359998770604</v>
      </c>
      <c r="BT215" s="111">
        <f t="shared" ca="1" si="189"/>
        <v>3.1205679242707167</v>
      </c>
      <c r="BU215" s="111">
        <f t="shared" ca="1" si="189"/>
        <v>1.5301493163949846</v>
      </c>
      <c r="BV215" s="111">
        <f t="shared" ca="1" si="189"/>
        <v>0.70902993506152556</v>
      </c>
      <c r="BW215" s="111">
        <f t="shared" ca="1" si="189"/>
        <v>-2.0094652300730527</v>
      </c>
      <c r="BX215" s="111">
        <f t="shared" ca="1" si="189"/>
        <v>-5.3732948397337488</v>
      </c>
      <c r="BY215" s="111" t="e">
        <f t="shared" si="189"/>
        <v>#DIV/0!</v>
      </c>
      <c r="BZ215" s="111" t="e">
        <f t="shared" si="189"/>
        <v>#DIV/0!</v>
      </c>
      <c r="CB215" s="200">
        <v>0.2857142857142857</v>
      </c>
      <c r="CC215" s="111">
        <f t="shared" ca="1" si="190"/>
        <v>-2.0477949393024266</v>
      </c>
      <c r="CD215" s="111">
        <f t="shared" ca="1" si="190"/>
        <v>-2.1640936941939017</v>
      </c>
      <c r="CE215" s="111">
        <f t="shared" ca="1" si="190"/>
        <v>-2.2625566586750945</v>
      </c>
      <c r="CF215" s="111">
        <f t="shared" ca="1" si="190"/>
        <v>-2.4185191651248732</v>
      </c>
      <c r="CG215" s="111">
        <f t="shared" ca="1" si="190"/>
        <v>-2.6991258811564798</v>
      </c>
      <c r="CH215" s="111">
        <f t="shared" ca="1" si="190"/>
        <v>-2.8488578651574543</v>
      </c>
      <c r="CI215" s="111">
        <f t="shared" ca="1" si="190"/>
        <v>-3.3363704807911185</v>
      </c>
      <c r="CJ215" s="111">
        <f t="shared" ca="1" si="190"/>
        <v>-4.0831883836842007</v>
      </c>
      <c r="CK215" s="111">
        <f t="shared" ca="1" si="190"/>
        <v>-4.5036395488019991</v>
      </c>
      <c r="CL215" s="111">
        <f t="shared" ca="1" si="190"/>
        <v>-5.9981422517315295</v>
      </c>
      <c r="CM215" s="111">
        <f t="shared" ca="1" si="190"/>
        <v>-7.9630416545792508</v>
      </c>
      <c r="CN215" s="111" t="e">
        <f t="shared" si="190"/>
        <v>#DIV/0!</v>
      </c>
      <c r="CO215" s="111" t="e">
        <f t="shared" si="190"/>
        <v>#DIV/0!</v>
      </c>
      <c r="CQ215" s="200">
        <v>0.2857142857142857</v>
      </c>
      <c r="CR215" s="111">
        <f t="shared" ca="1" si="209"/>
        <v>2.9073010631609679</v>
      </c>
      <c r="CS215" s="111">
        <f t="shared" ca="1" si="191"/>
        <v>2.6406897597698356</v>
      </c>
      <c r="CT215" s="111">
        <f t="shared" ca="1" si="191"/>
        <v>2.447878581212839</v>
      </c>
      <c r="CU215" s="111">
        <f t="shared" ca="1" si="191"/>
        <v>2.1830754586668535</v>
      </c>
      <c r="CV215" s="111">
        <f t="shared" ca="1" si="191"/>
        <v>1.7844532852552195</v>
      </c>
      <c r="CW215" s="111">
        <f t="shared" ca="1" si="191"/>
        <v>1.5977074575244765</v>
      </c>
      <c r="CX215" s="111">
        <f t="shared" ca="1" si="191"/>
        <v>1.0611749699884951</v>
      </c>
      <c r="CY215" s="111">
        <f t="shared" ca="1" si="191"/>
        <v>0.35156603549556631</v>
      </c>
      <c r="CZ215" s="111">
        <f t="shared" ca="1" si="191"/>
        <v>-1.7204133685023819E-2</v>
      </c>
      <c r="DA215" s="111">
        <f t="shared" ca="1" si="191"/>
        <v>-1.2451678367013681</v>
      </c>
      <c r="DB215" s="111">
        <f t="shared" ca="1" si="191"/>
        <v>-2.7726076339987409</v>
      </c>
      <c r="DC215" s="111" t="e">
        <f>($O$90/AF185-$P$90*AF80/AF185)*1000</f>
        <v>#DIV/0!</v>
      </c>
      <c r="DD215" s="111" t="e">
        <f>($O$90/AG185-$P$90*AG80/AG185)*1000</f>
        <v>#DIV/0!</v>
      </c>
      <c r="DF215" s="200">
        <v>0.2857142857142857</v>
      </c>
      <c r="DG215" s="111">
        <f t="shared" ca="1" si="210"/>
        <v>2.2458430752097409</v>
      </c>
      <c r="DH215" s="111">
        <f t="shared" ca="1" si="192"/>
        <v>2.4453432989635631</v>
      </c>
      <c r="DI215" s="111">
        <f t="shared" ca="1" si="192"/>
        <v>2.6087624480313192</v>
      </c>
      <c r="DJ215" s="111">
        <f t="shared" ca="1" si="192"/>
        <v>2.8608463103886885</v>
      </c>
      <c r="DK215" s="111">
        <f t="shared" ca="1" si="192"/>
        <v>3.3014256273327698</v>
      </c>
      <c r="DL215" s="111">
        <f t="shared" ca="1" si="192"/>
        <v>3.5321925772891927</v>
      </c>
      <c r="DM215" s="111">
        <f t="shared" ca="1" si="192"/>
        <v>4.2716314793900763</v>
      </c>
      <c r="DN215" s="111">
        <f t="shared" ca="1" si="192"/>
        <v>5.38565683899634</v>
      </c>
      <c r="DO215" s="111">
        <f t="shared" ca="1" si="192"/>
        <v>6.0077200873501679</v>
      </c>
      <c r="DP215" s="111">
        <f t="shared" ca="1" si="192"/>
        <v>8.2050509750922664</v>
      </c>
      <c r="DQ215" s="111">
        <f t="shared" ca="1" si="192"/>
        <v>11.079490145105456</v>
      </c>
      <c r="DR215" s="111" t="e">
        <f>($O$91/AF185-$P$91*AF80/AF185)*1000</f>
        <v>#DIV/0!</v>
      </c>
      <c r="DS215" s="111" t="e">
        <f>($O$91/AG185-$P$91*AG80/AG185)*1000</f>
        <v>#DIV/0!</v>
      </c>
      <c r="DU215" s="200">
        <v>0.2857142857142857</v>
      </c>
      <c r="DV215" s="111">
        <f t="shared" ca="1" si="211"/>
        <v>16.51698667487798</v>
      </c>
      <c r="DW215" s="111">
        <f t="shared" ca="1" si="193"/>
        <v>16.015944846545789</v>
      </c>
      <c r="DX215" s="111">
        <f t="shared" ca="1" si="193"/>
        <v>15.701450799626445</v>
      </c>
      <c r="DY215" s="111">
        <f t="shared" ca="1" si="193"/>
        <v>15.338648745972423</v>
      </c>
      <c r="DZ215" s="111">
        <f t="shared" ca="1" si="193"/>
        <v>14.945263888038998</v>
      </c>
      <c r="EA215" s="111">
        <f t="shared" ca="1" si="193"/>
        <v>14.821884408939768</v>
      </c>
      <c r="EB215" s="111">
        <f t="shared" ca="1" si="193"/>
        <v>14.658484835932047</v>
      </c>
      <c r="EC215" s="111">
        <f t="shared" ca="1" si="193"/>
        <v>14.782514730599221</v>
      </c>
      <c r="ED215" s="111">
        <f t="shared" ca="1" si="193"/>
        <v>14.954784717056581</v>
      </c>
      <c r="EE215" s="111">
        <f t="shared" ca="1" si="193"/>
        <v>15.843248050100536</v>
      </c>
      <c r="EF215" s="111">
        <f t="shared" ca="1" si="193"/>
        <v>17.30144673526836</v>
      </c>
      <c r="EG215" s="111" t="e">
        <f>($O$90/BJ185-$P$90*BJ80/BJ185)*1000</f>
        <v>#DIV/0!</v>
      </c>
      <c r="EH215" s="111" t="e">
        <f>($O$90/BK185-$P$90*BK80/BK185)*1000</f>
        <v>#DIV/0!</v>
      </c>
      <c r="EJ215" s="200">
        <v>0.2857142857142857</v>
      </c>
      <c r="EK215" s="111">
        <f t="shared" ca="1" si="212"/>
        <v>-16.51698667487798</v>
      </c>
      <c r="EL215" s="111">
        <f t="shared" ca="1" si="194"/>
        <v>-16.015944846545789</v>
      </c>
      <c r="EM215" s="111">
        <f t="shared" ca="1" si="194"/>
        <v>-15.701450799626445</v>
      </c>
      <c r="EN215" s="111">
        <f t="shared" ca="1" si="194"/>
        <v>-15.338648745972423</v>
      </c>
      <c r="EO215" s="111">
        <f t="shared" ca="1" si="194"/>
        <v>-14.945263888038998</v>
      </c>
      <c r="EP215" s="111">
        <f t="shared" ca="1" si="194"/>
        <v>-14.821884408939768</v>
      </c>
      <c r="EQ215" s="111">
        <f t="shared" ca="1" si="194"/>
        <v>-14.658484835932047</v>
      </c>
      <c r="ER215" s="111">
        <f t="shared" ca="1" si="194"/>
        <v>-14.782514730599221</v>
      </c>
      <c r="ES215" s="111">
        <f t="shared" ca="1" si="194"/>
        <v>-14.954784717056581</v>
      </c>
      <c r="ET215" s="111">
        <f t="shared" ca="1" si="194"/>
        <v>-15.843248050100536</v>
      </c>
      <c r="EU215" s="111">
        <f t="shared" ca="1" si="194"/>
        <v>-17.30144673526836</v>
      </c>
      <c r="EV215" s="111" t="e">
        <f>($O$91/BJ185-$P$91*BJ80/BJ185)*1000</f>
        <v>#DIV/0!</v>
      </c>
      <c r="EW215" s="111" t="e">
        <f>($O$91/BK185-$P$91*BK80/BK185)*1000</f>
        <v>#DIV/0!</v>
      </c>
    </row>
    <row r="216" spans="1:157">
      <c r="T216" s="201">
        <v>0.33333333333333331</v>
      </c>
      <c r="U216" s="109">
        <f t="shared" ref="U216:AG216" ca="1" si="214">($G$5/U186-$H$5*U81/U186)*1000</f>
        <v>6.2867380805112436</v>
      </c>
      <c r="V216" s="109">
        <f t="shared" ca="1" si="214"/>
        <v>5.6850781923983327</v>
      </c>
      <c r="W216" s="109">
        <f t="shared" ca="1" si="214"/>
        <v>5.2392536271328503</v>
      </c>
      <c r="X216" s="109">
        <f t="shared" ca="1" si="214"/>
        <v>4.6108891019668166</v>
      </c>
      <c r="Y216" s="109">
        <f t="shared" ca="1" si="214"/>
        <v>3.6261837075405112</v>
      </c>
      <c r="Z216" s="109">
        <f t="shared" ca="1" si="214"/>
        <v>3.1473692367583741</v>
      </c>
      <c r="AA216" s="109">
        <f t="shared" ca="1" si="214"/>
        <v>1.7032755703553746</v>
      </c>
      <c r="AB216" s="109">
        <f t="shared" ca="1" si="214"/>
        <v>-0.37942711285161512</v>
      </c>
      <c r="AC216" s="109">
        <f t="shared" ca="1" si="214"/>
        <v>-1.5480302225927693</v>
      </c>
      <c r="AD216" s="109">
        <f t="shared" ca="1" si="214"/>
        <v>-5.9352036242001365</v>
      </c>
      <c r="AE216" s="109" t="e">
        <f t="shared" si="214"/>
        <v>#DIV/0!</v>
      </c>
      <c r="AF216" s="109" t="e">
        <f t="shared" si="214"/>
        <v>#DIV/0!</v>
      </c>
      <c r="AG216" s="109" t="e">
        <f t="shared" si="214"/>
        <v>#DIV/0!</v>
      </c>
      <c r="AI216" s="200">
        <v>0.33333333333333331</v>
      </c>
      <c r="AJ216" s="111">
        <f t="shared" ca="1" si="196"/>
        <v>6.570880843098557</v>
      </c>
      <c r="AK216" s="111">
        <f t="shared" ca="1" si="197"/>
        <v>6.0930023649710083</v>
      </c>
      <c r="AL216" s="111">
        <f t="shared" ca="1" si="198"/>
        <v>5.7455576252072698</v>
      </c>
      <c r="AM216" s="111">
        <f t="shared" ca="1" si="199"/>
        <v>5.265536725802213</v>
      </c>
      <c r="AN216" s="111">
        <f t="shared" ca="1" si="200"/>
        <v>4.5349934267515728</v>
      </c>
      <c r="AO216" s="111">
        <f t="shared" ca="1" si="201"/>
        <v>4.1884221381476827</v>
      </c>
      <c r="AP216" s="111">
        <f t="shared" ca="1" si="202"/>
        <v>3.1709100091728617</v>
      </c>
      <c r="AQ216" s="111">
        <f t="shared" ca="1" si="203"/>
        <v>1.7545075411138704</v>
      </c>
      <c r="AR216" s="111">
        <f t="shared" ca="1" si="204"/>
        <v>0.97611905702377555</v>
      </c>
      <c r="AS216" s="111">
        <f t="shared" ca="1" si="205"/>
        <v>-1.8945033917933933</v>
      </c>
      <c r="AT216" s="111" t="e">
        <f t="shared" si="206"/>
        <v>#DIV/0!</v>
      </c>
      <c r="AU216" s="111" t="e">
        <f t="shared" si="207"/>
        <v>#DIV/0!</v>
      </c>
      <c r="AV216" s="111" t="e">
        <f t="shared" si="208"/>
        <v>#DIV/0!</v>
      </c>
      <c r="AX216" s="201">
        <v>0.33333333333333331</v>
      </c>
      <c r="AY216" s="111">
        <f t="shared" ca="1" si="187"/>
        <v>6.4761665889027862</v>
      </c>
      <c r="AZ216" s="111">
        <f t="shared" ca="1" si="187"/>
        <v>5.957027640780117</v>
      </c>
      <c r="BA216" s="111">
        <f t="shared" ca="1" si="187"/>
        <v>5.5767896258491296</v>
      </c>
      <c r="BB216" s="111">
        <f t="shared" ca="1" si="187"/>
        <v>5.0473208511904142</v>
      </c>
      <c r="BC216" s="111">
        <f t="shared" ca="1" si="187"/>
        <v>4.2320568536812191</v>
      </c>
      <c r="BD216" s="111">
        <f t="shared" ca="1" si="187"/>
        <v>3.8414045043512464</v>
      </c>
      <c r="BE216" s="111">
        <f t="shared" ca="1" si="187"/>
        <v>2.6816985295670324</v>
      </c>
      <c r="BF216" s="111">
        <f t="shared" ca="1" si="187"/>
        <v>1.0431959897920411</v>
      </c>
      <c r="BG216" s="111">
        <f t="shared" ca="1" si="187"/>
        <v>0.13473596381826086</v>
      </c>
      <c r="BH216" s="111">
        <f t="shared" ca="1" si="187"/>
        <v>-3.2414034692623099</v>
      </c>
      <c r="BI216" s="111" t="e">
        <f t="shared" si="187"/>
        <v>#DIV/0!</v>
      </c>
      <c r="BM216" s="200">
        <v>0.33333333333333331</v>
      </c>
      <c r="BN216" s="111">
        <f t="shared" ca="1" si="189"/>
        <v>6.3814523347070145</v>
      </c>
      <c r="BO216" s="111">
        <f t="shared" ca="1" si="189"/>
        <v>5.8210529165892249</v>
      </c>
      <c r="BP216" s="111">
        <f t="shared" ca="1" si="189"/>
        <v>5.4080216264909904</v>
      </c>
      <c r="BQ216" s="111">
        <f t="shared" ca="1" si="189"/>
        <v>4.8291049765786154</v>
      </c>
      <c r="BR216" s="111">
        <f t="shared" ca="1" si="189"/>
        <v>3.9291202806108658</v>
      </c>
      <c r="BS216" s="111">
        <f t="shared" ca="1" si="189"/>
        <v>3.49438687055481</v>
      </c>
      <c r="BT216" s="111">
        <f t="shared" ca="1" si="189"/>
        <v>2.1924870499612026</v>
      </c>
      <c r="BU216" s="111">
        <f t="shared" ca="1" si="189"/>
        <v>0.33188443847021343</v>
      </c>
      <c r="BV216" s="111">
        <f t="shared" ca="1" si="189"/>
        <v>-0.70664712938725471</v>
      </c>
      <c r="BW216" s="111">
        <f t="shared" ca="1" si="189"/>
        <v>-4.5883035467312228</v>
      </c>
      <c r="BX216" s="111" t="e">
        <f t="shared" si="189"/>
        <v>#DIV/0!</v>
      </c>
      <c r="CB216" s="200">
        <v>0.33333333333333331</v>
      </c>
      <c r="CC216" s="111">
        <f t="shared" ca="1" si="190"/>
        <v>-1.8256331412768749</v>
      </c>
      <c r="CD216" s="111">
        <f t="shared" ca="1" si="190"/>
        <v>-1.9528639836250179</v>
      </c>
      <c r="CE216" s="111">
        <f t="shared" ca="1" si="190"/>
        <v>-2.0604587215754107</v>
      </c>
      <c r="CF216" s="111">
        <f t="shared" ca="1" si="190"/>
        <v>-2.2314730680641546</v>
      </c>
      <c r="CG216" s="111">
        <f t="shared" ca="1" si="190"/>
        <v>-2.5428561799302249</v>
      </c>
      <c r="CH216" s="111">
        <f t="shared" ca="1" si="190"/>
        <v>-2.7115796501302913</v>
      </c>
      <c r="CI216" s="111">
        <f t="shared" ca="1" si="190"/>
        <v>-3.275923991706049</v>
      </c>
      <c r="CJ216" s="111">
        <f t="shared" ca="1" si="190"/>
        <v>-4.1919838853606475</v>
      </c>
      <c r="CK216" s="111">
        <f t="shared" ca="1" si="190"/>
        <v>-4.7386925147145362</v>
      </c>
      <c r="CL216" s="111">
        <f t="shared" ca="1" si="190"/>
        <v>-6.8943597399734555</v>
      </c>
      <c r="CM216" s="111" t="e">
        <f t="shared" si="190"/>
        <v>#DIV/0!</v>
      </c>
      <c r="CQ216" s="200">
        <v>0.33333333333333331</v>
      </c>
      <c r="CR216" s="111">
        <f t="shared" ca="1" si="209"/>
        <v>2.514695232204498</v>
      </c>
      <c r="CS216" s="111">
        <f t="shared" ca="1" si="191"/>
        <v>2.2740312769593332</v>
      </c>
      <c r="CT216" s="111">
        <f t="shared" ca="1" si="191"/>
        <v>2.0957014508531402</v>
      </c>
      <c r="CU216" s="111">
        <f t="shared" ca="1" si="191"/>
        <v>1.844355640786727</v>
      </c>
      <c r="CV216" s="111">
        <f t="shared" ca="1" si="191"/>
        <v>1.4504734830162047</v>
      </c>
      <c r="CW216" s="111">
        <f t="shared" ca="1" si="191"/>
        <v>1.2589476947033498</v>
      </c>
      <c r="CX216" s="111">
        <f t="shared" ca="1" si="191"/>
        <v>0.68131022814214981</v>
      </c>
      <c r="CY216" s="111">
        <f t="shared" ca="1" si="191"/>
        <v>-0.15177084514064612</v>
      </c>
      <c r="CZ216" s="111">
        <f t="shared" ca="1" si="191"/>
        <v>-0.61921208903710723</v>
      </c>
      <c r="DA216" s="111">
        <f t="shared" ca="1" si="191"/>
        <v>-2.3740814496800549</v>
      </c>
      <c r="DB216" s="111" t="e">
        <f t="shared" si="191"/>
        <v>#DIV/0!</v>
      </c>
      <c r="DF216" s="200">
        <v>0.33333333333333331</v>
      </c>
      <c r="DG216" s="111">
        <f t="shared" ca="1" si="210"/>
        <v>2.0150616496684166</v>
      </c>
      <c r="DH216" s="111">
        <f t="shared" ca="1" si="192"/>
        <v>2.2248134320068016</v>
      </c>
      <c r="DI216" s="111">
        <f t="shared" ca="1" si="192"/>
        <v>2.3979947202916905</v>
      </c>
      <c r="DJ216" s="111">
        <f t="shared" ca="1" si="192"/>
        <v>2.6679048172877518</v>
      </c>
      <c r="DK216" s="111">
        <f t="shared" ca="1" si="192"/>
        <v>3.1487293260709324</v>
      </c>
      <c r="DL216" s="111">
        <f t="shared" ca="1" si="192"/>
        <v>3.4056149177231632</v>
      </c>
      <c r="DM216" s="111">
        <f t="shared" ca="1" si="192"/>
        <v>4.2543469509177072</v>
      </c>
      <c r="DN216" s="111">
        <f t="shared" ca="1" si="192"/>
        <v>5.6146069880043044</v>
      </c>
      <c r="DO216" s="111">
        <f t="shared" ca="1" si="192"/>
        <v>6.4214587011255642</v>
      </c>
      <c r="DP216" s="111">
        <f t="shared" ca="1" si="192"/>
        <v>9.5881598949112821</v>
      </c>
      <c r="DQ216" s="111" t="e">
        <f t="shared" si="192"/>
        <v>#DIV/0!</v>
      </c>
      <c r="DU216" s="200">
        <v>0.33333333333333331</v>
      </c>
      <c r="DV216" s="111">
        <f t="shared" ca="1" si="211"/>
        <v>14.467761244937908</v>
      </c>
      <c r="DW216" s="111">
        <f t="shared" ca="1" si="193"/>
        <v>14.089650868614504</v>
      </c>
      <c r="DX216" s="111">
        <f t="shared" ca="1" si="193"/>
        <v>13.853867241428501</v>
      </c>
      <c r="DY216" s="111">
        <f t="shared" ca="1" si="193"/>
        <v>13.586095696169604</v>
      </c>
      <c r="DZ216" s="111">
        <f t="shared" ca="1" si="193"/>
        <v>13.311098876488098</v>
      </c>
      <c r="EA216" s="111">
        <f t="shared" ca="1" si="193"/>
        <v>13.23509114944547</v>
      </c>
      <c r="EB216" s="111">
        <f t="shared" ca="1" si="193"/>
        <v>13.19078073282733</v>
      </c>
      <c r="EC216" s="111">
        <f t="shared" ca="1" si="193"/>
        <v>13.467376800733337</v>
      </c>
      <c r="ED216" s="111">
        <f t="shared" ca="1" si="193"/>
        <v>13.731601418924759</v>
      </c>
      <c r="EE216" s="111">
        <f t="shared" ca="1" si="193"/>
        <v>15.067594300978003</v>
      </c>
      <c r="EF216" s="111" t="e">
        <f t="shared" si="193"/>
        <v>#DIV/0!</v>
      </c>
      <c r="EJ216" s="200">
        <v>0.33333333333333331</v>
      </c>
      <c r="EK216" s="111">
        <f t="shared" ca="1" si="212"/>
        <v>-14.467761244937908</v>
      </c>
      <c r="EL216" s="111">
        <f t="shared" ca="1" si="194"/>
        <v>-14.089650868614504</v>
      </c>
      <c r="EM216" s="111">
        <f t="shared" ca="1" si="194"/>
        <v>-13.853867241428501</v>
      </c>
      <c r="EN216" s="111">
        <f t="shared" ca="1" si="194"/>
        <v>-13.586095696169604</v>
      </c>
      <c r="EO216" s="111">
        <f t="shared" ca="1" si="194"/>
        <v>-13.311098876488098</v>
      </c>
      <c r="EP216" s="111">
        <f t="shared" ca="1" si="194"/>
        <v>-13.23509114944547</v>
      </c>
      <c r="EQ216" s="111">
        <f t="shared" ca="1" si="194"/>
        <v>-13.19078073282733</v>
      </c>
      <c r="ER216" s="111">
        <f t="shared" ca="1" si="194"/>
        <v>-13.467376800733337</v>
      </c>
      <c r="ES216" s="111">
        <f t="shared" ca="1" si="194"/>
        <v>-13.731601418924759</v>
      </c>
      <c r="ET216" s="111">
        <f t="shared" ca="1" si="194"/>
        <v>-15.067594300978003</v>
      </c>
      <c r="EU216" s="111" t="e">
        <f t="shared" si="194"/>
        <v>#DIV/0!</v>
      </c>
    </row>
    <row r="217" spans="1:157">
      <c r="N217" s="100"/>
      <c r="O217" s="52"/>
      <c r="T217" s="201">
        <v>0.4</v>
      </c>
      <c r="U217" s="109">
        <f t="shared" ref="U217:AG217" ca="1" si="215">($G$5/U187-$H$5*U82/U187)*1000</f>
        <v>5.2379033370669426</v>
      </c>
      <c r="V217" s="109">
        <f t="shared" ca="1" si="215"/>
        <v>4.6798214562619647</v>
      </c>
      <c r="W217" s="109">
        <f t="shared" ca="1" si="215"/>
        <v>4.2509927929548708</v>
      </c>
      <c r="X217" s="109">
        <f t="shared" ca="1" si="215"/>
        <v>3.6218202124756149</v>
      </c>
      <c r="Y217" s="109">
        <f t="shared" ca="1" si="215"/>
        <v>2.5696034174676625</v>
      </c>
      <c r="Z217" s="109">
        <f t="shared" ca="1" si="215"/>
        <v>2.0250904418843572</v>
      </c>
      <c r="AA217" s="109">
        <f t="shared" ca="1" si="215"/>
        <v>0.23168311848868664</v>
      </c>
      <c r="AB217" s="109">
        <f t="shared" ca="1" si="215"/>
        <v>-2.8418742418977505</v>
      </c>
      <c r="AC217" s="109">
        <f t="shared" ca="1" si="215"/>
        <v>-4.8840399040453208</v>
      </c>
      <c r="AD217" s="109" t="e">
        <f t="shared" si="215"/>
        <v>#DIV/0!</v>
      </c>
      <c r="AE217" s="109" t="e">
        <f t="shared" si="215"/>
        <v>#DIV/0!</v>
      </c>
      <c r="AF217" s="109" t="e">
        <f t="shared" si="215"/>
        <v>#DIV/0!</v>
      </c>
      <c r="AG217" s="109" t="e">
        <f t="shared" si="215"/>
        <v>#DIV/0!</v>
      </c>
      <c r="AI217" s="200">
        <v>0.4</v>
      </c>
      <c r="AJ217" s="111">
        <f t="shared" ca="1" si="196"/>
        <v>5.5158075259890698</v>
      </c>
      <c r="AK217" s="111">
        <f t="shared" ca="1" si="197"/>
        <v>5.0853562236041769</v>
      </c>
      <c r="AL217" s="111">
        <f t="shared" ca="1" si="198"/>
        <v>4.7608719849602767</v>
      </c>
      <c r="AM217" s="111">
        <f t="shared" ca="1" si="199"/>
        <v>4.2940280184261743</v>
      </c>
      <c r="AN217" s="111">
        <f t="shared" ca="1" si="200"/>
        <v>3.5345157211698059</v>
      </c>
      <c r="AO217" s="111">
        <f t="shared" ca="1" si="201"/>
        <v>3.1499916247396293</v>
      </c>
      <c r="AP217" s="111">
        <f t="shared" ca="1" si="202"/>
        <v>1.9121189019572684</v>
      </c>
      <c r="AQ217" s="111">
        <f t="shared" ca="1" si="203"/>
        <v>-0.1521197891040148</v>
      </c>
      <c r="AR217" s="111">
        <f t="shared" ca="1" si="204"/>
        <v>-1.5045529606174981</v>
      </c>
      <c r="AS217" s="111" t="e">
        <f t="shared" si="205"/>
        <v>#DIV/0!</v>
      </c>
      <c r="AT217" s="111" t="e">
        <f t="shared" si="206"/>
        <v>#DIV/0!</v>
      </c>
      <c r="AU217" s="111" t="e">
        <f t="shared" si="207"/>
        <v>#DIV/0!</v>
      </c>
      <c r="AV217" s="111" t="e">
        <f t="shared" si="208"/>
        <v>#DIV/0!</v>
      </c>
      <c r="AX217" s="201">
        <v>0.4</v>
      </c>
      <c r="AY217" s="111">
        <f t="shared" ca="1" si="187"/>
        <v>5.4231727963483607</v>
      </c>
      <c r="AZ217" s="111">
        <f t="shared" ca="1" si="187"/>
        <v>4.9501779678234392</v>
      </c>
      <c r="BA217" s="111">
        <f t="shared" ca="1" si="187"/>
        <v>4.5909122542918075</v>
      </c>
      <c r="BB217" s="111">
        <f t="shared" ca="1" si="187"/>
        <v>4.0699587497759877</v>
      </c>
      <c r="BC217" s="111">
        <f t="shared" ca="1" si="187"/>
        <v>3.2128782866024244</v>
      </c>
      <c r="BD217" s="111">
        <f t="shared" ca="1" si="187"/>
        <v>2.7750245637878721</v>
      </c>
      <c r="BE217" s="111">
        <f t="shared" ca="1" si="187"/>
        <v>1.3519736408010739</v>
      </c>
      <c r="BF217" s="111">
        <f t="shared" ca="1" si="187"/>
        <v>-1.0487046067019274</v>
      </c>
      <c r="BG217" s="111">
        <f t="shared" ca="1" si="187"/>
        <v>-2.6310486084267728</v>
      </c>
      <c r="BH217" s="111" t="e">
        <f t="shared" si="187"/>
        <v>#DIV/0!</v>
      </c>
      <c r="BI217" s="111" t="e">
        <f t="shared" si="187"/>
        <v>#DIV/0!</v>
      </c>
      <c r="BJ217" s="111" t="e">
        <f t="shared" si="187"/>
        <v>#DIV/0!</v>
      </c>
      <c r="BK217" s="111" t="e">
        <f t="shared" ref="BK217:BK224" si="216">($G$7/AG186-$H$7*AG81/AG186)*1000</f>
        <v>#DIV/0!</v>
      </c>
      <c r="BM217" s="200">
        <v>0.4</v>
      </c>
      <c r="BN217" s="111">
        <f t="shared" ca="1" si="189"/>
        <v>5.3305380667076516</v>
      </c>
      <c r="BO217" s="111">
        <f t="shared" ca="1" si="189"/>
        <v>4.8149997120427024</v>
      </c>
      <c r="BP217" s="111">
        <f t="shared" ca="1" si="189"/>
        <v>4.42095252362334</v>
      </c>
      <c r="BQ217" s="111">
        <f t="shared" ca="1" si="189"/>
        <v>3.8458894811258015</v>
      </c>
      <c r="BR217" s="111">
        <f t="shared" ca="1" si="189"/>
        <v>2.8912408520350432</v>
      </c>
      <c r="BS217" s="111">
        <f t="shared" ca="1" si="189"/>
        <v>2.400057502836114</v>
      </c>
      <c r="BT217" s="111">
        <f t="shared" ca="1" si="189"/>
        <v>0.79182837964488029</v>
      </c>
      <c r="BU217" s="111">
        <f t="shared" ca="1" si="189"/>
        <v>-1.9452894242998386</v>
      </c>
      <c r="BV217" s="111">
        <f t="shared" ca="1" si="189"/>
        <v>-3.7575442562360477</v>
      </c>
      <c r="BW217" s="111" t="e">
        <f t="shared" si="189"/>
        <v>#DIV/0!</v>
      </c>
      <c r="BX217" s="111" t="e">
        <f t="shared" si="189"/>
        <v>#DIV/0!</v>
      </c>
      <c r="BY217" s="111" t="e">
        <f t="shared" si="189"/>
        <v>#DIV/0!</v>
      </c>
      <c r="BZ217" s="111" t="e">
        <f t="shared" ref="BZ217:BZ224" si="217">($G$8/AG186-$H$8*AG81/AG186)*1000</f>
        <v>#DIV/0!</v>
      </c>
      <c r="CB217" s="200">
        <v>0.4</v>
      </c>
      <c r="CC217" s="111">
        <f t="shared" ca="1" si="190"/>
        <v>-1.6033890452576434</v>
      </c>
      <c r="CD217" s="111">
        <f t="shared" ca="1" si="190"/>
        <v>-1.7470338259368161</v>
      </c>
      <c r="CE217" s="111">
        <f t="shared" ca="1" si="190"/>
        <v>-1.8699569426017848</v>
      </c>
      <c r="CF217" s="111">
        <f t="shared" ca="1" si="190"/>
        <v>-2.0687796543962427</v>
      </c>
      <c r="CG217" s="111">
        <f t="shared" ca="1" si="190"/>
        <v>-2.443745290897819</v>
      </c>
      <c r="CH217" s="111">
        <f t="shared" ca="1" si="190"/>
        <v>-2.6548204540874156</v>
      </c>
      <c r="CI217" s="111">
        <f t="shared" ca="1" si="190"/>
        <v>-3.407208190634901</v>
      </c>
      <c r="CJ217" s="111">
        <f t="shared" ca="1" si="190"/>
        <v>-4.8111340572079202</v>
      </c>
      <c r="CK217" s="111">
        <f t="shared" ca="1" si="190"/>
        <v>-5.7821659060465818</v>
      </c>
      <c r="CL217" s="111" t="e">
        <f t="shared" si="190"/>
        <v>#DIV/0!</v>
      </c>
      <c r="CM217" s="111" t="e">
        <f t="shared" si="190"/>
        <v>#DIV/0!</v>
      </c>
      <c r="CN217" s="111" t="e">
        <f t="shared" si="190"/>
        <v>#DIV/0!</v>
      </c>
      <c r="CO217" s="111" t="e">
        <f t="shared" ref="CO217:CO224" si="218">($G$9/AG186-$H$9*AG81/AG186)*1000</f>
        <v>#DIV/0!</v>
      </c>
      <c r="CQ217" s="200">
        <v>0.4</v>
      </c>
      <c r="CR217" s="111">
        <f t="shared" ca="1" si="209"/>
        <v>2.0951613348267775</v>
      </c>
      <c r="CS217" s="111">
        <f t="shared" ca="1" si="209"/>
        <v>1.8719285825047858</v>
      </c>
      <c r="CT217" s="111">
        <f t="shared" ca="1" si="209"/>
        <v>1.7003971171819485</v>
      </c>
      <c r="CU217" s="111">
        <f t="shared" ca="1" si="209"/>
        <v>1.4487280849902457</v>
      </c>
      <c r="CV217" s="111">
        <f t="shared" ca="1" si="209"/>
        <v>1.027841366987065</v>
      </c>
      <c r="CW217" s="111">
        <f t="shared" ca="1" si="209"/>
        <v>0.81003617675374306</v>
      </c>
      <c r="CX217" s="111">
        <f t="shared" ca="1" si="209"/>
        <v>9.2673247395474473E-2</v>
      </c>
      <c r="CY217" s="111">
        <f t="shared" ca="1" si="209"/>
        <v>-1.1367496967591004</v>
      </c>
      <c r="CZ217" s="111">
        <f t="shared" ca="1" si="209"/>
        <v>-1.9536159616181286</v>
      </c>
      <c r="DA217" s="111" t="e">
        <f t="shared" si="209"/>
        <v>#DIV/0!</v>
      </c>
      <c r="DB217" s="111" t="e">
        <f t="shared" si="209"/>
        <v>#DIV/0!</v>
      </c>
      <c r="DC217" s="111" t="e">
        <f t="shared" ref="DC217:DC224" si="219">($O$90/AF187-$P$90*AF82/AF187)*1000</f>
        <v>#DIV/0!</v>
      </c>
      <c r="DD217" s="111" t="e">
        <f t="shared" ref="DD217:DD224" si="220">($O$90/AG186-$P$90*AG81/AG186)*1000</f>
        <v>#DIV/0!</v>
      </c>
      <c r="DF217" s="200">
        <v>0.4</v>
      </c>
      <c r="DG217" s="111">
        <f t="shared" ca="1" si="210"/>
        <v>1.7886585045390617</v>
      </c>
      <c r="DH217" s="111">
        <f t="shared" ca="1" si="210"/>
        <v>2.0173903374982904</v>
      </c>
      <c r="DI217" s="111">
        <f t="shared" ca="1" si="210"/>
        <v>2.2098764039387215</v>
      </c>
      <c r="DJ217" s="111">
        <f t="shared" ca="1" si="210"/>
        <v>2.516918191696615</v>
      </c>
      <c r="DK217" s="111">
        <f t="shared" ca="1" si="210"/>
        <v>3.0870201600325813</v>
      </c>
      <c r="DL217" s="111">
        <f t="shared" ca="1" si="210"/>
        <v>3.4047545759909306</v>
      </c>
      <c r="DM217" s="111">
        <f t="shared" ca="1" si="210"/>
        <v>4.5274987129472883</v>
      </c>
      <c r="DN217" s="111">
        <f t="shared" ca="1" si="210"/>
        <v>6.6043036924037422</v>
      </c>
      <c r="DO217" s="111">
        <f t="shared" ca="1" si="210"/>
        <v>8.0351572016651325</v>
      </c>
      <c r="DP217" s="111" t="e">
        <f t="shared" si="210"/>
        <v>#DIV/0!</v>
      </c>
      <c r="DQ217" s="111" t="e">
        <f t="shared" si="210"/>
        <v>#DIV/0!</v>
      </c>
      <c r="DR217" s="111" t="e">
        <f t="shared" ref="DR217:DR224" si="221">($O$91/AF187-$P$91*AF82/AF187)*1000</f>
        <v>#DIV/0!</v>
      </c>
      <c r="DS217" s="111" t="e">
        <f t="shared" ref="DS217:DS224" si="222">($O$91/AG186-$P$91*AG81/AG186)*1000</f>
        <v>#DIV/0!</v>
      </c>
      <c r="DU217" s="200">
        <v>0.4</v>
      </c>
      <c r="DV217" s="111">
        <f t="shared" ca="1" si="211"/>
        <v>12.328501266948068</v>
      </c>
      <c r="DW217" s="111">
        <f t="shared" ca="1" si="211"/>
        <v>12.063208028138675</v>
      </c>
      <c r="DX217" s="111">
        <f t="shared" ca="1" si="211"/>
        <v>11.901180199279109</v>
      </c>
      <c r="DY217" s="111">
        <f t="shared" ca="1" si="211"/>
        <v>11.725025797954961</v>
      </c>
      <c r="DZ217" s="111">
        <f t="shared" ca="1" si="211"/>
        <v>11.571955526282947</v>
      </c>
      <c r="EA217" s="111">
        <f t="shared" ca="1" si="211"/>
        <v>11.549522102803863</v>
      </c>
      <c r="EB217" s="111">
        <f t="shared" ca="1" si="211"/>
        <v>11.666271460101251</v>
      </c>
      <c r="EC217" s="111">
        <f t="shared" ca="1" si="211"/>
        <v>12.247947868162733</v>
      </c>
      <c r="ED217" s="111">
        <f t="shared" ca="1" si="211"/>
        <v>12.761833148094846</v>
      </c>
      <c r="EE217" s="111" t="e">
        <f t="shared" si="211"/>
        <v>#DIV/0!</v>
      </c>
      <c r="EF217" s="111" t="e">
        <f t="shared" si="211"/>
        <v>#DIV/0!</v>
      </c>
      <c r="EG217" s="111" t="e">
        <f t="shared" ref="EG217:EH224" si="223">($O$90/BJ186-$P$90*BJ81/BJ186)*1000</f>
        <v>#DIV/0!</v>
      </c>
      <c r="EH217" s="111" t="e">
        <f t="shared" si="223"/>
        <v>#DIV/0!</v>
      </c>
      <c r="EJ217" s="200">
        <v>0.4</v>
      </c>
      <c r="EK217" s="111">
        <f t="shared" ca="1" si="212"/>
        <v>-12.328501266948068</v>
      </c>
      <c r="EL217" s="111">
        <f t="shared" ca="1" si="212"/>
        <v>-12.063208028138675</v>
      </c>
      <c r="EM217" s="111">
        <f t="shared" ca="1" si="212"/>
        <v>-11.901180199279109</v>
      </c>
      <c r="EN217" s="111">
        <f t="shared" ca="1" si="212"/>
        <v>-11.725025797954961</v>
      </c>
      <c r="EO217" s="111">
        <f t="shared" ca="1" si="212"/>
        <v>-11.571955526282947</v>
      </c>
      <c r="EP217" s="111">
        <f t="shared" ca="1" si="212"/>
        <v>-11.549522102803863</v>
      </c>
      <c r="EQ217" s="111">
        <f t="shared" ca="1" si="212"/>
        <v>-11.666271460101251</v>
      </c>
      <c r="ER217" s="111">
        <f t="shared" ca="1" si="212"/>
        <v>-12.247947868162733</v>
      </c>
      <c r="ES217" s="111">
        <f t="shared" ca="1" si="212"/>
        <v>-12.761833148094846</v>
      </c>
      <c r="ET217" s="111" t="e">
        <f t="shared" si="212"/>
        <v>#DIV/0!</v>
      </c>
      <c r="EU217" s="111" t="e">
        <f t="shared" si="212"/>
        <v>#DIV/0!</v>
      </c>
      <c r="EV217" s="111" t="e">
        <f t="shared" ref="EV217:EW224" si="224">($O$91/BJ186-$P$91*BJ81/BJ186)*1000</f>
        <v>#DIV/0!</v>
      </c>
      <c r="EW217" s="111" t="e">
        <f t="shared" si="224"/>
        <v>#DIV/0!</v>
      </c>
    </row>
    <row r="218" spans="1:157">
      <c r="T218" s="201">
        <v>0.42857142857142855</v>
      </c>
      <c r="U218" s="109">
        <f t="shared" ref="U218:AG218" ca="1" si="225">($G$5/U188-$H$5*U83/U188)*1000</f>
        <v>4.8671863945892078</v>
      </c>
      <c r="V218" s="109">
        <f t="shared" ca="1" si="225"/>
        <v>4.3143265003854943</v>
      </c>
      <c r="W218" s="109">
        <f t="shared" ca="1" si="225"/>
        <v>3.8820869762370824</v>
      </c>
      <c r="X218" s="109">
        <f t="shared" ca="1" si="225"/>
        <v>3.2352510953653026</v>
      </c>
      <c r="Y218" s="109">
        <f t="shared" ca="1" si="225"/>
        <v>2.1168550059527975</v>
      </c>
      <c r="Z218" s="109">
        <f t="shared" ca="1" si="225"/>
        <v>1.5187340978937833</v>
      </c>
      <c r="AA218" s="109">
        <f t="shared" ca="1" si="225"/>
        <v>-0.55325557145207049</v>
      </c>
      <c r="AB218" s="109">
        <f t="shared" ca="1" si="225"/>
        <v>-4.5165920775329225</v>
      </c>
      <c r="AC218" s="109" t="e">
        <f t="shared" si="225"/>
        <v>#DIV/0!</v>
      </c>
      <c r="AD218" s="109" t="e">
        <f t="shared" si="225"/>
        <v>#DIV/0!</v>
      </c>
      <c r="AE218" s="109" t="e">
        <f t="shared" si="225"/>
        <v>#DIV/0!</v>
      </c>
      <c r="AF218" s="109" t="e">
        <f t="shared" si="225"/>
        <v>#DIV/0!</v>
      </c>
      <c r="AG218" s="109" t="e">
        <f t="shared" si="225"/>
        <v>#DIV/0!</v>
      </c>
      <c r="AI218" s="200">
        <v>0.42857142857142855</v>
      </c>
      <c r="AJ218" s="111">
        <f t="shared" ca="1" si="196"/>
        <v>5.1462158234765223</v>
      </c>
      <c r="AK218" s="111">
        <f t="shared" ca="1" si="197"/>
        <v>4.7247180416059908</v>
      </c>
      <c r="AL218" s="111">
        <f t="shared" ca="1" si="198"/>
        <v>4.4013956602714197</v>
      </c>
      <c r="AM218" s="111">
        <f t="shared" ca="1" si="199"/>
        <v>3.9267650873993922</v>
      </c>
      <c r="AN218" s="111">
        <f t="shared" ca="1" si="200"/>
        <v>3.1276091292770625</v>
      </c>
      <c r="AO218" s="111">
        <f t="shared" ca="1" si="201"/>
        <v>2.7088822671311088</v>
      </c>
      <c r="AP218" s="111">
        <f t="shared" ca="1" si="202"/>
        <v>1.2883279116137052</v>
      </c>
      <c r="AQ218" s="111">
        <f t="shared" ca="1" si="203"/>
        <v>-1.3651045113260916</v>
      </c>
      <c r="AR218" s="111" t="e">
        <f t="shared" si="204"/>
        <v>#DIV/0!</v>
      </c>
      <c r="AS218" s="111" t="e">
        <f t="shared" si="205"/>
        <v>#DIV/0!</v>
      </c>
      <c r="AT218" s="111" t="e">
        <f t="shared" si="206"/>
        <v>#DIV/0!</v>
      </c>
      <c r="AU218" s="111" t="e">
        <f t="shared" si="207"/>
        <v>#DIV/0!</v>
      </c>
      <c r="AV218" s="111" t="e">
        <f t="shared" si="208"/>
        <v>#DIV/0!</v>
      </c>
      <c r="AX218" s="201">
        <v>0.42857142857142855</v>
      </c>
      <c r="AY218" s="111">
        <f t="shared" ca="1" si="187"/>
        <v>5.0532060138474177</v>
      </c>
      <c r="AZ218" s="111">
        <f t="shared" ca="1" si="187"/>
        <v>4.5879208611991587</v>
      </c>
      <c r="BA218" s="111">
        <f t="shared" ca="1" si="187"/>
        <v>4.2282927655933076</v>
      </c>
      <c r="BB218" s="111">
        <f t="shared" ca="1" si="187"/>
        <v>3.6962604233880287</v>
      </c>
      <c r="BC218" s="111">
        <f t="shared" ca="1" si="187"/>
        <v>2.7906910881689737</v>
      </c>
      <c r="BD218" s="111">
        <f t="shared" ca="1" si="187"/>
        <v>2.3121662107186669</v>
      </c>
      <c r="BE218" s="111">
        <f t="shared" ca="1" si="187"/>
        <v>0.67446675059177918</v>
      </c>
      <c r="BF218" s="111">
        <f t="shared" ca="1" si="187"/>
        <v>-2.4156003667283703</v>
      </c>
      <c r="BG218" s="111" t="e">
        <f t="shared" si="187"/>
        <v>#DIV/0!</v>
      </c>
      <c r="BH218" s="111" t="e">
        <f t="shared" si="187"/>
        <v>#DIV/0!</v>
      </c>
      <c r="BI218" s="111" t="e">
        <f t="shared" si="187"/>
        <v>#DIV/0!</v>
      </c>
      <c r="BJ218" s="111" t="e">
        <f t="shared" si="187"/>
        <v>#DIV/0!</v>
      </c>
      <c r="BK218" s="111" t="e">
        <f t="shared" si="216"/>
        <v>#DIV/0!</v>
      </c>
      <c r="BM218" s="200">
        <v>0.42857142857142855</v>
      </c>
      <c r="BN218" s="111">
        <f t="shared" ca="1" si="189"/>
        <v>4.9601962042183123</v>
      </c>
      <c r="BO218" s="111">
        <f t="shared" ca="1" si="189"/>
        <v>4.4511236807923265</v>
      </c>
      <c r="BP218" s="111">
        <f t="shared" ca="1" si="189"/>
        <v>4.0551898709151946</v>
      </c>
      <c r="BQ218" s="111">
        <f t="shared" ca="1" si="189"/>
        <v>3.4657557593766657</v>
      </c>
      <c r="BR218" s="111">
        <f t="shared" ca="1" si="189"/>
        <v>2.4537730470608858</v>
      </c>
      <c r="BS218" s="111">
        <f t="shared" ca="1" si="189"/>
        <v>1.9154501543062252</v>
      </c>
      <c r="BT218" s="111">
        <f t="shared" ca="1" si="189"/>
        <v>6.0605589569854776E-2</v>
      </c>
      <c r="BU218" s="111">
        <f t="shared" ca="1" si="189"/>
        <v>-3.4660962221306457</v>
      </c>
      <c r="BV218" s="111" t="e">
        <f t="shared" si="189"/>
        <v>#DIV/0!</v>
      </c>
      <c r="BW218" s="111" t="e">
        <f t="shared" si="189"/>
        <v>#DIV/0!</v>
      </c>
      <c r="BX218" s="111" t="e">
        <f t="shared" si="189"/>
        <v>#DIV/0!</v>
      </c>
      <c r="BY218" s="111" t="e">
        <f t="shared" si="189"/>
        <v>#DIV/0!</v>
      </c>
      <c r="BZ218" s="111" t="e">
        <f t="shared" si="217"/>
        <v>#DIV/0!</v>
      </c>
      <c r="CB218" s="200">
        <v>0.42857142857142855</v>
      </c>
      <c r="CC218" s="111">
        <f t="shared" ca="1" si="190"/>
        <v>-1.5314961366924704</v>
      </c>
      <c r="CD218" s="111">
        <f t="shared" ca="1" si="190"/>
        <v>-1.6836483825180908</v>
      </c>
      <c r="CE218" s="111">
        <f t="shared" ca="1" si="190"/>
        <v>-1.815034763316091</v>
      </c>
      <c r="CF218" s="111">
        <f t="shared" ca="1" si="190"/>
        <v>-2.0300782031412403</v>
      </c>
      <c r="CG218" s="111">
        <f t="shared" ca="1" si="190"/>
        <v>-2.4448792478390891</v>
      </c>
      <c r="CH218" s="111">
        <f t="shared" ca="1" si="190"/>
        <v>-2.6840431580534063</v>
      </c>
      <c r="CI218" s="111">
        <f t="shared" ca="1" si="190"/>
        <v>-3.5725158518411351</v>
      </c>
      <c r="CJ218" s="111">
        <f t="shared" ca="1" si="190"/>
        <v>-5.399656716907077</v>
      </c>
      <c r="CK218" s="111" t="e">
        <f t="shared" si="190"/>
        <v>#DIV/0!</v>
      </c>
      <c r="CL218" s="111" t="e">
        <f t="shared" si="190"/>
        <v>#DIV/0!</v>
      </c>
      <c r="CM218" s="111" t="e">
        <f t="shared" si="190"/>
        <v>#DIV/0!</v>
      </c>
      <c r="CN218" s="111" t="e">
        <f t="shared" si="190"/>
        <v>#DIV/0!</v>
      </c>
      <c r="CO218" s="111" t="e">
        <f t="shared" si="218"/>
        <v>#DIV/0!</v>
      </c>
      <c r="CQ218" s="200">
        <v>0.42857142857142855</v>
      </c>
      <c r="CR218" s="111">
        <f t="shared" ca="1" si="209"/>
        <v>1.946874557835683</v>
      </c>
      <c r="CS218" s="111">
        <f t="shared" ca="1" si="209"/>
        <v>1.7257306001541981</v>
      </c>
      <c r="CT218" s="111">
        <f t="shared" ca="1" si="209"/>
        <v>1.5528347904948328</v>
      </c>
      <c r="CU218" s="111">
        <f t="shared" ca="1" si="209"/>
        <v>1.294100438146121</v>
      </c>
      <c r="CV218" s="111">
        <f t="shared" ca="1" si="209"/>
        <v>0.84674200238111885</v>
      </c>
      <c r="CW218" s="111">
        <f t="shared" ca="1" si="209"/>
        <v>0.60749363915751375</v>
      </c>
      <c r="CX218" s="111">
        <f t="shared" ca="1" si="209"/>
        <v>-0.22130222858082835</v>
      </c>
      <c r="CY218" s="111">
        <f t="shared" ca="1" si="209"/>
        <v>-1.8066368310131697</v>
      </c>
      <c r="CZ218" s="111" t="e">
        <f t="shared" si="209"/>
        <v>#DIV/0!</v>
      </c>
      <c r="DA218" s="111" t="e">
        <f t="shared" si="209"/>
        <v>#DIV/0!</v>
      </c>
      <c r="DB218" s="111" t="e">
        <f t="shared" si="209"/>
        <v>#DIV/0!</v>
      </c>
      <c r="DC218" s="111" t="e">
        <f t="shared" si="219"/>
        <v>#DIV/0!</v>
      </c>
      <c r="DD218" s="111" t="e">
        <f t="shared" si="220"/>
        <v>#DIV/0!</v>
      </c>
      <c r="DF218" s="200">
        <v>0.42857142857142855</v>
      </c>
      <c r="DG218" s="111">
        <f t="shared" ca="1" si="210"/>
        <v>1.7175157559506802</v>
      </c>
      <c r="DH218" s="111">
        <f t="shared" ca="1" si="210"/>
        <v>1.9572427433317547</v>
      </c>
      <c r="DI218" s="111">
        <f t="shared" ca="1" si="210"/>
        <v>2.1612405526723157</v>
      </c>
      <c r="DJ218" s="111">
        <f t="shared" ca="1" si="210"/>
        <v>2.4910875311639664</v>
      </c>
      <c r="DK218" s="111">
        <f t="shared" ca="1" si="210"/>
        <v>3.1187153300552652</v>
      </c>
      <c r="DL218" s="111">
        <f t="shared" ca="1" si="210"/>
        <v>3.4774752708782901</v>
      </c>
      <c r="DM218" s="111">
        <f t="shared" ca="1" si="210"/>
        <v>4.8002381738849849</v>
      </c>
      <c r="DN218" s="111">
        <f t="shared" ca="1" si="210"/>
        <v>7.5006484277116297</v>
      </c>
      <c r="DO218" s="111" t="e">
        <f t="shared" si="210"/>
        <v>#DIV/0!</v>
      </c>
      <c r="DP218" s="111" t="e">
        <f t="shared" si="210"/>
        <v>#DIV/0!</v>
      </c>
      <c r="DQ218" s="111" t="e">
        <f t="shared" si="210"/>
        <v>#DIV/0!</v>
      </c>
      <c r="DR218" s="111" t="e">
        <f t="shared" si="221"/>
        <v>#DIV/0!</v>
      </c>
      <c r="DS218" s="111" t="e">
        <f t="shared" si="222"/>
        <v>#DIV/0!</v>
      </c>
      <c r="DU218" s="200">
        <v>0.42857142857142855</v>
      </c>
      <c r="DV218" s="111">
        <f t="shared" ca="1" si="211"/>
        <v>11.594568981760514</v>
      </c>
      <c r="DW218" s="111">
        <f t="shared" ca="1" si="211"/>
        <v>11.364596608907629</v>
      </c>
      <c r="DX218" s="111">
        <f t="shared" ca="1" si="211"/>
        <v>11.226231846036415</v>
      </c>
      <c r="DY218" s="111">
        <f t="shared" ca="1" si="211"/>
        <v>11.080595470957871</v>
      </c>
      <c r="DZ218" s="111">
        <f t="shared" ca="1" si="211"/>
        <v>10.97207083406736</v>
      </c>
      <c r="EA218" s="111">
        <f t="shared" ca="1" si="211"/>
        <v>10.971789324036399</v>
      </c>
      <c r="EB218" s="111">
        <f t="shared" ca="1" si="211"/>
        <v>11.170712077534358</v>
      </c>
      <c r="EC218" s="111">
        <f t="shared" ca="1" si="211"/>
        <v>11.976732952979692</v>
      </c>
      <c r="ED218" s="111" t="e">
        <f t="shared" si="211"/>
        <v>#DIV/0!</v>
      </c>
      <c r="EE218" s="111" t="e">
        <f t="shared" si="211"/>
        <v>#DIV/0!</v>
      </c>
      <c r="EF218" s="111" t="e">
        <f t="shared" si="211"/>
        <v>#DIV/0!</v>
      </c>
      <c r="EG218" s="111" t="e">
        <f t="shared" si="223"/>
        <v>#DIV/0!</v>
      </c>
      <c r="EH218" s="111" t="e">
        <f t="shared" si="223"/>
        <v>#DIV/0!</v>
      </c>
      <c r="EJ218" s="200">
        <v>0.42857142857142855</v>
      </c>
      <c r="EK218" s="111">
        <f t="shared" ca="1" si="212"/>
        <v>-11.594568981760514</v>
      </c>
      <c r="EL218" s="111">
        <f t="shared" ca="1" si="212"/>
        <v>-11.364596608907629</v>
      </c>
      <c r="EM218" s="111">
        <f t="shared" ca="1" si="212"/>
        <v>-11.226231846036415</v>
      </c>
      <c r="EN218" s="111">
        <f t="shared" ca="1" si="212"/>
        <v>-11.080595470957871</v>
      </c>
      <c r="EO218" s="111">
        <f t="shared" ca="1" si="212"/>
        <v>-10.97207083406736</v>
      </c>
      <c r="EP218" s="111">
        <f t="shared" ca="1" si="212"/>
        <v>-10.971789324036399</v>
      </c>
      <c r="EQ218" s="111">
        <f t="shared" ca="1" si="212"/>
        <v>-11.170712077534358</v>
      </c>
      <c r="ER218" s="111">
        <f t="shared" ca="1" si="212"/>
        <v>-11.976732952979692</v>
      </c>
      <c r="ES218" s="111" t="e">
        <f t="shared" si="212"/>
        <v>#DIV/0!</v>
      </c>
      <c r="ET218" s="111" t="e">
        <f t="shared" si="212"/>
        <v>#DIV/0!</v>
      </c>
      <c r="EU218" s="111" t="e">
        <f t="shared" si="212"/>
        <v>#DIV/0!</v>
      </c>
      <c r="EV218" s="111" t="e">
        <f t="shared" si="224"/>
        <v>#DIV/0!</v>
      </c>
      <c r="EW218" s="111" t="e">
        <f t="shared" si="224"/>
        <v>#DIV/0!</v>
      </c>
    </row>
    <row r="219" spans="1:157">
      <c r="T219" s="201">
        <v>0.5</v>
      </c>
      <c r="U219" s="109">
        <f t="shared" ref="U219:AG219" ca="1" si="226">($G$5/U189-$H$5*U84/U189)*1000</f>
        <v>4.0728997310074622</v>
      </c>
      <c r="V219" s="109">
        <f t="shared" ca="1" si="226"/>
        <v>3.49853657268164</v>
      </c>
      <c r="W219" s="109">
        <f t="shared" ca="1" si="226"/>
        <v>3.0255643575545292</v>
      </c>
      <c r="X219" s="109">
        <f t="shared" ca="1" si="226"/>
        <v>2.272755562177093</v>
      </c>
      <c r="Y219" s="109">
        <f t="shared" ca="1" si="226"/>
        <v>0.81974622933812458</v>
      </c>
      <c r="Z219" s="109">
        <f t="shared" ca="1" si="226"/>
        <v>-5.1098132572545245E-2</v>
      </c>
      <c r="AA219" s="109">
        <f t="shared" ca="1" si="226"/>
        <v>-3.7409676421974876</v>
      </c>
      <c r="AB219" s="109" t="e">
        <f t="shared" si="226"/>
        <v>#DIV/0!</v>
      </c>
      <c r="AC219" s="109" t="e">
        <f t="shared" si="226"/>
        <v>#DIV/0!</v>
      </c>
      <c r="AD219" s="109" t="e">
        <f t="shared" si="226"/>
        <v>#DIV/0!</v>
      </c>
      <c r="AE219" s="109" t="e">
        <f t="shared" si="226"/>
        <v>#DIV/0!</v>
      </c>
      <c r="AF219" s="109" t="e">
        <f t="shared" si="226"/>
        <v>#DIV/0!</v>
      </c>
      <c r="AG219" s="109" t="e">
        <f t="shared" si="226"/>
        <v>#DIV/0!</v>
      </c>
      <c r="AI219" s="200">
        <v>0.5</v>
      </c>
      <c r="AJ219" s="111">
        <f t="shared" ca="1" si="196"/>
        <v>4.3652459662158662</v>
      </c>
      <c r="AK219" s="111">
        <f t="shared" ca="1" si="197"/>
        <v>3.9388929134902169</v>
      </c>
      <c r="AL219" s="111">
        <f t="shared" ca="1" si="198"/>
        <v>3.5941641999691982</v>
      </c>
      <c r="AM219" s="111">
        <f t="shared" ca="1" si="199"/>
        <v>3.05514337645005</v>
      </c>
      <c r="AN219" s="111">
        <f t="shared" ca="1" si="200"/>
        <v>2.0386012289196613</v>
      </c>
      <c r="AO219" s="111">
        <f t="shared" ca="1" si="201"/>
        <v>1.4391900121954122</v>
      </c>
      <c r="AP219" s="111">
        <f t="shared" ca="1" si="202"/>
        <v>-1.0614995684735369</v>
      </c>
      <c r="AQ219" s="111" t="e">
        <f t="shared" si="203"/>
        <v>#DIV/0!</v>
      </c>
      <c r="AR219" s="111" t="e">
        <f t="shared" si="204"/>
        <v>#DIV/0!</v>
      </c>
      <c r="AS219" s="111" t="e">
        <f t="shared" si="205"/>
        <v>#DIV/0!</v>
      </c>
      <c r="AT219" s="111" t="e">
        <f t="shared" si="206"/>
        <v>#DIV/0!</v>
      </c>
      <c r="AU219" s="111" t="e">
        <f t="shared" si="207"/>
        <v>#DIV/0!</v>
      </c>
      <c r="AV219" s="111" t="e">
        <f t="shared" si="208"/>
        <v>#DIV/0!</v>
      </c>
      <c r="AX219" s="201">
        <v>0.5</v>
      </c>
      <c r="AY219" s="111">
        <f t="shared" ca="1" si="187"/>
        <v>4.2677972211463979</v>
      </c>
      <c r="AZ219" s="111">
        <f t="shared" ca="1" si="187"/>
        <v>3.7921074665540249</v>
      </c>
      <c r="BA219" s="111">
        <f t="shared" ca="1" si="187"/>
        <v>3.4046309191643083</v>
      </c>
      <c r="BB219" s="111">
        <f t="shared" ca="1" si="187"/>
        <v>2.7943474383590643</v>
      </c>
      <c r="BC219" s="111">
        <f t="shared" ca="1" si="187"/>
        <v>1.6323162290591484</v>
      </c>
      <c r="BD219" s="111">
        <f t="shared" ca="1" si="187"/>
        <v>0.94242729727275942</v>
      </c>
      <c r="BE219" s="111">
        <f t="shared" ca="1" si="187"/>
        <v>-1.9546555930481884</v>
      </c>
      <c r="BF219" s="111" t="e">
        <f t="shared" si="187"/>
        <v>#DIV/0!</v>
      </c>
      <c r="BG219" s="111" t="e">
        <f t="shared" si="187"/>
        <v>#DIV/0!</v>
      </c>
      <c r="BH219" s="111" t="e">
        <f t="shared" si="187"/>
        <v>#DIV/0!</v>
      </c>
      <c r="BI219" s="111" t="e">
        <f t="shared" si="187"/>
        <v>#DIV/0!</v>
      </c>
      <c r="BJ219" s="111" t="e">
        <f t="shared" si="187"/>
        <v>#DIV/0!</v>
      </c>
      <c r="BK219" s="111" t="e">
        <f t="shared" si="216"/>
        <v>#DIV/0!</v>
      </c>
      <c r="BM219" s="200">
        <v>0.5</v>
      </c>
      <c r="BN219" s="111">
        <f t="shared" ca="1" si="189"/>
        <v>4.1703484760769305</v>
      </c>
      <c r="BO219" s="111">
        <f t="shared" ca="1" si="189"/>
        <v>3.6453220196178324</v>
      </c>
      <c r="BP219" s="111">
        <f t="shared" ca="1" si="189"/>
        <v>3.2150976383594183</v>
      </c>
      <c r="BQ219" s="111">
        <f t="shared" ca="1" si="189"/>
        <v>2.5335515002680786</v>
      </c>
      <c r="BR219" s="111">
        <f t="shared" ca="1" si="189"/>
        <v>1.2260312291986364</v>
      </c>
      <c r="BS219" s="111">
        <f t="shared" ca="1" si="189"/>
        <v>0.44566458235010664</v>
      </c>
      <c r="BT219" s="111">
        <f t="shared" ca="1" si="189"/>
        <v>-2.847811617622837</v>
      </c>
      <c r="BU219" s="111" t="e">
        <f t="shared" si="189"/>
        <v>#DIV/0!</v>
      </c>
      <c r="BV219" s="111" t="e">
        <f t="shared" si="189"/>
        <v>#DIV/0!</v>
      </c>
      <c r="BW219" s="111" t="e">
        <f t="shared" si="189"/>
        <v>#DIV/0!</v>
      </c>
      <c r="BX219" s="111" t="e">
        <f t="shared" si="189"/>
        <v>#DIV/0!</v>
      </c>
      <c r="BY219" s="111" t="e">
        <f t="shared" si="189"/>
        <v>#DIV/0!</v>
      </c>
      <c r="BZ219" s="111" t="e">
        <f t="shared" si="217"/>
        <v>#DIV/0!</v>
      </c>
      <c r="CB219" s="200">
        <v>0.5</v>
      </c>
      <c r="CC219" s="111">
        <f t="shared" ca="1" si="190"/>
        <v>-1.3992724166183002</v>
      </c>
      <c r="CD219" s="111">
        <f t="shared" ca="1" si="190"/>
        <v>-1.5804199961534822</v>
      </c>
      <c r="CE219" s="111">
        <f t="shared" ca="1" si="190"/>
        <v>-1.7423125563402444</v>
      </c>
      <c r="CF219" s="111">
        <f t="shared" ca="1" si="190"/>
        <v>-2.0193267409813322</v>
      </c>
      <c r="CG219" s="111">
        <f t="shared" ca="1" si="190"/>
        <v>-2.6016592450306981</v>
      </c>
      <c r="CH219" s="111">
        <f t="shared" ca="1" si="190"/>
        <v>-2.9703566630214056</v>
      </c>
      <c r="CI219" s="111">
        <f t="shared" ca="1" si="190"/>
        <v>-4.6107426190084038</v>
      </c>
      <c r="CJ219" s="111" t="e">
        <f t="shared" si="190"/>
        <v>#DIV/0!</v>
      </c>
      <c r="CK219" s="111" t="e">
        <f t="shared" si="190"/>
        <v>#DIV/0!</v>
      </c>
      <c r="CL219" s="111" t="e">
        <f t="shared" si="190"/>
        <v>#DIV/0!</v>
      </c>
      <c r="CM219" s="111" t="e">
        <f t="shared" si="190"/>
        <v>#DIV/0!</v>
      </c>
      <c r="CN219" s="111" t="e">
        <f t="shared" si="190"/>
        <v>#DIV/0!</v>
      </c>
      <c r="CO219" s="111" t="e">
        <f t="shared" si="218"/>
        <v>#DIV/0!</v>
      </c>
      <c r="CQ219" s="200">
        <v>0.5</v>
      </c>
      <c r="CR219" s="111">
        <f t="shared" ca="1" si="209"/>
        <v>1.6291598924029851</v>
      </c>
      <c r="CS219" s="111">
        <f t="shared" ca="1" si="209"/>
        <v>1.3994146290726563</v>
      </c>
      <c r="CT219" s="111">
        <f t="shared" ca="1" si="209"/>
        <v>1.2102257430218115</v>
      </c>
      <c r="CU219" s="111">
        <f t="shared" ca="1" si="209"/>
        <v>0.90910222487083714</v>
      </c>
      <c r="CV219" s="111">
        <f t="shared" ca="1" si="209"/>
        <v>0.32789849173524982</v>
      </c>
      <c r="CW219" s="111">
        <f t="shared" ca="1" si="209"/>
        <v>-2.0439253029018011E-2</v>
      </c>
      <c r="CX219" s="111">
        <f t="shared" ca="1" si="209"/>
        <v>-1.4963870568789954</v>
      </c>
      <c r="CY219" s="111" t="e">
        <f t="shared" si="209"/>
        <v>#DIV/0!</v>
      </c>
      <c r="CZ219" s="111" t="e">
        <f t="shared" si="209"/>
        <v>#DIV/0!</v>
      </c>
      <c r="DA219" s="111" t="e">
        <f t="shared" si="209"/>
        <v>#DIV/0!</v>
      </c>
      <c r="DB219" s="111" t="e">
        <f t="shared" si="209"/>
        <v>#DIV/0!</v>
      </c>
      <c r="DC219" s="111" t="e">
        <f t="shared" si="219"/>
        <v>#DIV/0!</v>
      </c>
      <c r="DD219" s="111" t="e">
        <f t="shared" si="220"/>
        <v>#DIV/0!</v>
      </c>
      <c r="DF219" s="200">
        <v>0.5</v>
      </c>
      <c r="DG219" s="111">
        <f t="shared" ca="1" si="210"/>
        <v>1.5941699067572359</v>
      </c>
      <c r="DH219" s="111">
        <f t="shared" ca="1" si="210"/>
        <v>1.8739908900258668</v>
      </c>
      <c r="DI219" s="111">
        <f t="shared" ca="1" si="210"/>
        <v>2.1213791179500237</v>
      </c>
      <c r="DJ219" s="111">
        <f t="shared" ca="1" si="210"/>
        <v>2.5409186171633036</v>
      </c>
      <c r="DK219" s="111">
        <f t="shared" ca="1" si="210"/>
        <v>3.4142292447517217</v>
      </c>
      <c r="DL219" s="111">
        <f t="shared" ca="1" si="210"/>
        <v>3.9638820928667102</v>
      </c>
      <c r="DM219" s="111">
        <f t="shared" ca="1" si="210"/>
        <v>6.3970546681577032</v>
      </c>
      <c r="DN219" s="111" t="e">
        <f t="shared" si="210"/>
        <v>#DIV/0!</v>
      </c>
      <c r="DO219" s="111" t="e">
        <f t="shared" si="210"/>
        <v>#DIV/0!</v>
      </c>
      <c r="DP219" s="111" t="e">
        <f t="shared" si="210"/>
        <v>#DIV/0!</v>
      </c>
      <c r="DQ219" s="111" t="e">
        <f t="shared" si="210"/>
        <v>#DIV/0!</v>
      </c>
      <c r="DR219" s="111" t="e">
        <f t="shared" si="221"/>
        <v>#DIV/0!</v>
      </c>
      <c r="DS219" s="111" t="e">
        <f t="shared" si="222"/>
        <v>#DIV/0!</v>
      </c>
      <c r="DU219" s="200">
        <v>0.5</v>
      </c>
      <c r="DV219" s="111">
        <f t="shared" ca="1" si="211"/>
        <v>10.094774363404284</v>
      </c>
      <c r="DW219" s="111">
        <f t="shared" ca="1" si="211"/>
        <v>9.9327820840871279</v>
      </c>
      <c r="DX219" s="111">
        <f t="shared" ca="1" si="211"/>
        <v>9.8417943312068523</v>
      </c>
      <c r="DY219" s="111">
        <f t="shared" ca="1" si="211"/>
        <v>9.7614298861738984</v>
      </c>
      <c r="DZ219" s="111">
        <f t="shared" ca="1" si="211"/>
        <v>9.765192455886492</v>
      </c>
      <c r="EA219" s="111">
        <f t="shared" ca="1" si="211"/>
        <v>9.8330580333079567</v>
      </c>
      <c r="EB219" s="111">
        <f t="shared" ca="1" si="211"/>
        <v>10.381185207098028</v>
      </c>
      <c r="EC219" s="111" t="e">
        <f t="shared" si="211"/>
        <v>#DIV/0!</v>
      </c>
      <c r="ED219" s="111" t="e">
        <f t="shared" si="211"/>
        <v>#DIV/0!</v>
      </c>
      <c r="EE219" s="111" t="e">
        <f t="shared" si="211"/>
        <v>#DIV/0!</v>
      </c>
      <c r="EF219" s="111" t="e">
        <f t="shared" si="211"/>
        <v>#DIV/0!</v>
      </c>
      <c r="EG219" s="111" t="e">
        <f t="shared" si="223"/>
        <v>#DIV/0!</v>
      </c>
      <c r="EH219" s="111" t="e">
        <f t="shared" si="223"/>
        <v>#DIV/0!</v>
      </c>
      <c r="EJ219" s="200">
        <v>0.5</v>
      </c>
      <c r="EK219" s="111">
        <f t="shared" ca="1" si="212"/>
        <v>-10.094774363404284</v>
      </c>
      <c r="EL219" s="111">
        <f t="shared" ca="1" si="212"/>
        <v>-9.9327820840871279</v>
      </c>
      <c r="EM219" s="111">
        <f t="shared" ca="1" si="212"/>
        <v>-9.8417943312068523</v>
      </c>
      <c r="EN219" s="111">
        <f t="shared" ca="1" si="212"/>
        <v>-9.7614298861738984</v>
      </c>
      <c r="EO219" s="111">
        <f t="shared" ca="1" si="212"/>
        <v>-9.765192455886492</v>
      </c>
      <c r="EP219" s="111">
        <f t="shared" ca="1" si="212"/>
        <v>-9.8330580333079567</v>
      </c>
      <c r="EQ219" s="111">
        <f t="shared" ca="1" si="212"/>
        <v>-10.381185207098028</v>
      </c>
      <c r="ER219" s="111" t="e">
        <f t="shared" si="212"/>
        <v>#DIV/0!</v>
      </c>
      <c r="ES219" s="111" t="e">
        <f t="shared" si="212"/>
        <v>#DIV/0!</v>
      </c>
      <c r="ET219" s="111" t="e">
        <f t="shared" si="212"/>
        <v>#DIV/0!</v>
      </c>
      <c r="EU219" s="111" t="e">
        <f t="shared" si="212"/>
        <v>#DIV/0!</v>
      </c>
      <c r="EV219" s="111" t="e">
        <f t="shared" si="224"/>
        <v>#DIV/0!</v>
      </c>
      <c r="EW219" s="111" t="e">
        <f t="shared" si="224"/>
        <v>#DIV/0!</v>
      </c>
    </row>
    <row r="220" spans="1:157">
      <c r="T220" s="201">
        <v>0.5714285714285714</v>
      </c>
      <c r="U220" s="109">
        <f t="shared" ref="U220:AG220" ca="1" si="227">($G$5/U190-$H$5*U85/U190)*1000</f>
        <v>3.3876419741305974</v>
      </c>
      <c r="V220" s="109">
        <f t="shared" ca="1" si="227"/>
        <v>2.7260071219294804</v>
      </c>
      <c r="W220" s="109">
        <f t="shared" ca="1" si="227"/>
        <v>2.1389344663301872</v>
      </c>
      <c r="X220" s="109">
        <f t="shared" ca="1" si="227"/>
        <v>1.1106766632101983</v>
      </c>
      <c r="Y220" s="109">
        <f t="shared" ca="1" si="227"/>
        <v>-1.2960523133912631</v>
      </c>
      <c r="Z220" s="109">
        <f t="shared" ca="1" si="227"/>
        <v>-3.0975690545296399</v>
      </c>
      <c r="AA220" s="109" t="e">
        <f t="shared" si="227"/>
        <v>#DIV/0!</v>
      </c>
      <c r="AB220" s="109" t="e">
        <f t="shared" si="227"/>
        <v>#DIV/0!</v>
      </c>
      <c r="AC220" s="109" t="e">
        <f t="shared" si="227"/>
        <v>#DIV/0!</v>
      </c>
      <c r="AD220" s="109" t="e">
        <f t="shared" si="227"/>
        <v>#DIV/0!</v>
      </c>
      <c r="AE220" s="109" t="e">
        <f t="shared" si="227"/>
        <v>#DIV/0!</v>
      </c>
      <c r="AF220" s="109" t="e">
        <f t="shared" si="227"/>
        <v>#DIV/0!</v>
      </c>
      <c r="AG220" s="109" t="e">
        <f t="shared" si="227"/>
        <v>#DIV/0!</v>
      </c>
      <c r="AI220" s="200">
        <v>0.5714285714285714</v>
      </c>
      <c r="AJ220" s="111">
        <f t="shared" ca="1" si="196"/>
        <v>3.7127433922276576</v>
      </c>
      <c r="AK220" s="111">
        <f t="shared" ca="1" si="197"/>
        <v>3.2329955695450523</v>
      </c>
      <c r="AL220" s="111">
        <f t="shared" ca="1" si="198"/>
        <v>2.8143874556976138</v>
      </c>
      <c r="AM220" s="111">
        <f t="shared" ca="1" si="199"/>
        <v>2.0924567243641339</v>
      </c>
      <c r="AN220" s="111">
        <f t="shared" ca="1" si="200"/>
        <v>0.43380818365324186</v>
      </c>
      <c r="AO220" s="111">
        <f t="shared" ca="1" si="201"/>
        <v>-0.79396670222533527</v>
      </c>
      <c r="AP220" s="111" t="e">
        <f t="shared" si="202"/>
        <v>#DIV/0!</v>
      </c>
      <c r="AQ220" s="111" t="e">
        <f t="shared" si="203"/>
        <v>#DIV/0!</v>
      </c>
      <c r="AR220" s="111" t="e">
        <f t="shared" si="204"/>
        <v>#DIV/0!</v>
      </c>
      <c r="AS220" s="111" t="e">
        <f t="shared" si="205"/>
        <v>#DIV/0!</v>
      </c>
      <c r="AT220" s="111" t="e">
        <f t="shared" si="206"/>
        <v>#DIV/0!</v>
      </c>
      <c r="AU220" s="111" t="e">
        <f t="shared" si="207"/>
        <v>#DIV/0!</v>
      </c>
      <c r="AV220" s="111" t="e">
        <f t="shared" si="208"/>
        <v>#DIV/0!</v>
      </c>
      <c r="AX220" s="201">
        <v>0.5714285714285714</v>
      </c>
      <c r="AY220" s="111">
        <f t="shared" ca="1" si="187"/>
        <v>3.6043762528619712</v>
      </c>
      <c r="AZ220" s="111">
        <f t="shared" ca="1" si="187"/>
        <v>3.0639994203398615</v>
      </c>
      <c r="BA220" s="111">
        <f t="shared" ca="1" si="187"/>
        <v>2.5892364592418042</v>
      </c>
      <c r="BB220" s="111">
        <f t="shared" ca="1" si="187"/>
        <v>1.7651967039794885</v>
      </c>
      <c r="BC220" s="111">
        <f t="shared" ca="1" si="187"/>
        <v>-0.14281198202826043</v>
      </c>
      <c r="BD220" s="111">
        <f t="shared" ca="1" si="187"/>
        <v>-1.5618341529934381</v>
      </c>
      <c r="BE220" s="111" t="e">
        <f t="shared" si="187"/>
        <v>#DIV/0!</v>
      </c>
      <c r="BF220" s="111" t="e">
        <f t="shared" si="187"/>
        <v>#DIV/0!</v>
      </c>
      <c r="BG220" s="111" t="e">
        <f t="shared" si="187"/>
        <v>#DIV/0!</v>
      </c>
      <c r="BH220" s="111" t="e">
        <f t="shared" si="187"/>
        <v>#DIV/0!</v>
      </c>
      <c r="BI220" s="111" t="e">
        <f t="shared" si="187"/>
        <v>#DIV/0!</v>
      </c>
      <c r="BJ220" s="111" t="e">
        <f t="shared" si="187"/>
        <v>#DIV/0!</v>
      </c>
      <c r="BK220" s="111" t="e">
        <f t="shared" si="216"/>
        <v>#DIV/0!</v>
      </c>
      <c r="BM220" s="200">
        <v>0.5714285714285714</v>
      </c>
      <c r="BN220" s="111">
        <f t="shared" ca="1" si="189"/>
        <v>3.4960091134962843</v>
      </c>
      <c r="BO220" s="111">
        <f t="shared" ca="1" si="189"/>
        <v>2.8950032711346707</v>
      </c>
      <c r="BP220" s="111">
        <f t="shared" ca="1" si="189"/>
        <v>2.364085462785996</v>
      </c>
      <c r="BQ220" s="111">
        <f t="shared" ca="1" si="189"/>
        <v>1.4379366835948435</v>
      </c>
      <c r="BR220" s="111">
        <f t="shared" ca="1" si="189"/>
        <v>-0.71943214770976183</v>
      </c>
      <c r="BS220" s="111">
        <f t="shared" ca="1" si="189"/>
        <v>-2.3297016037615381</v>
      </c>
      <c r="BT220" s="111" t="e">
        <f t="shared" si="189"/>
        <v>#DIV/0!</v>
      </c>
      <c r="BU220" s="111" t="e">
        <f t="shared" si="189"/>
        <v>#DIV/0!</v>
      </c>
      <c r="BV220" s="111" t="e">
        <f t="shared" si="189"/>
        <v>#DIV/0!</v>
      </c>
      <c r="BW220" s="111" t="e">
        <f t="shared" si="189"/>
        <v>#DIV/0!</v>
      </c>
      <c r="BX220" s="111" t="e">
        <f t="shared" si="189"/>
        <v>#DIV/0!</v>
      </c>
      <c r="BY220" s="111" t="e">
        <f t="shared" si="189"/>
        <v>#DIV/0!</v>
      </c>
      <c r="BZ220" s="111" t="e">
        <f t="shared" si="217"/>
        <v>#DIV/0!</v>
      </c>
      <c r="CB220" s="200">
        <v>0.5714285714285714</v>
      </c>
      <c r="CC220" s="111">
        <f t="shared" ca="1" si="190"/>
        <v>-1.3277312310202392</v>
      </c>
      <c r="CD220" s="111">
        <f t="shared" ca="1" si="190"/>
        <v>-1.5591783196170406</v>
      </c>
      <c r="CE220" s="111">
        <f t="shared" ca="1" si="190"/>
        <v>-1.778692872000891</v>
      </c>
      <c r="CF220" s="111">
        <f t="shared" ca="1" si="190"/>
        <v>-2.1856954549499097</v>
      </c>
      <c r="CG220" s="111">
        <f t="shared" ca="1" si="190"/>
        <v>-3.2005105314107571</v>
      </c>
      <c r="CH220" s="111">
        <f t="shared" ca="1" si="190"/>
        <v>-3.9876908937026818</v>
      </c>
      <c r="CI220" s="111" t="e">
        <f t="shared" si="190"/>
        <v>#DIV/0!</v>
      </c>
      <c r="CJ220" s="111" t="e">
        <f t="shared" si="190"/>
        <v>#DIV/0!</v>
      </c>
      <c r="CK220" s="111" t="e">
        <f t="shared" si="190"/>
        <v>#DIV/0!</v>
      </c>
      <c r="CL220" s="111" t="e">
        <f t="shared" si="190"/>
        <v>#DIV/0!</v>
      </c>
      <c r="CM220" s="111" t="e">
        <f t="shared" si="190"/>
        <v>#DIV/0!</v>
      </c>
      <c r="CN220" s="111" t="e">
        <f t="shared" si="190"/>
        <v>#DIV/0!</v>
      </c>
      <c r="CO220" s="111" t="e">
        <f t="shared" si="218"/>
        <v>#DIV/0!</v>
      </c>
      <c r="CQ220" s="200">
        <v>0.5714285714285714</v>
      </c>
      <c r="CR220" s="111">
        <f t="shared" ca="1" si="209"/>
        <v>1.355056789652239</v>
      </c>
      <c r="CS220" s="111">
        <f t="shared" ca="1" si="209"/>
        <v>1.0904028487717923</v>
      </c>
      <c r="CT220" s="111">
        <f t="shared" ca="1" si="209"/>
        <v>0.85557378653207472</v>
      </c>
      <c r="CU220" s="111">
        <f t="shared" ca="1" si="209"/>
        <v>0.44427066528407944</v>
      </c>
      <c r="CV220" s="111">
        <f t="shared" ca="1" si="209"/>
        <v>-0.51842092535650552</v>
      </c>
      <c r="CW220" s="111">
        <f t="shared" ca="1" si="209"/>
        <v>-1.2390276218118563</v>
      </c>
      <c r="CX220" s="111" t="e">
        <f t="shared" si="209"/>
        <v>#DIV/0!</v>
      </c>
      <c r="CY220" s="111" t="e">
        <f t="shared" si="209"/>
        <v>#DIV/0!</v>
      </c>
      <c r="CZ220" s="111" t="e">
        <f t="shared" si="209"/>
        <v>#DIV/0!</v>
      </c>
      <c r="DA220" s="111" t="e">
        <f t="shared" si="209"/>
        <v>#DIV/0!</v>
      </c>
      <c r="DB220" s="111" t="e">
        <f t="shared" si="209"/>
        <v>#DIV/0!</v>
      </c>
      <c r="DC220" s="111" t="e">
        <f t="shared" si="219"/>
        <v>#DIV/0!</v>
      </c>
      <c r="DD220" s="111" t="e">
        <f t="shared" si="220"/>
        <v>#DIV/0!</v>
      </c>
      <c r="DF220" s="200">
        <v>0.5714285714285714</v>
      </c>
      <c r="DG220" s="111">
        <f t="shared" ca="1" si="210"/>
        <v>1.544465509751612</v>
      </c>
      <c r="DH220" s="111">
        <f t="shared" ca="1" si="210"/>
        <v>1.8971706180274219</v>
      </c>
      <c r="DI220" s="111">
        <f t="shared" ca="1" si="210"/>
        <v>2.2289948649125084</v>
      </c>
      <c r="DJ220" s="111">
        <f t="shared" ca="1" si="210"/>
        <v>2.8402154957192001</v>
      </c>
      <c r="DK220" s="111">
        <f t="shared" ca="1" si="210"/>
        <v>4.3537508627737598</v>
      </c>
      <c r="DL220" s="111">
        <f t="shared" ca="1" si="210"/>
        <v>5.5234257952388832</v>
      </c>
      <c r="DM220" s="111" t="e">
        <f t="shared" si="210"/>
        <v>#DIV/0!</v>
      </c>
      <c r="DN220" s="111" t="e">
        <f t="shared" si="210"/>
        <v>#DIV/0!</v>
      </c>
      <c r="DO220" s="111" t="e">
        <f t="shared" si="210"/>
        <v>#DIV/0!</v>
      </c>
      <c r="DP220" s="111" t="e">
        <f t="shared" si="210"/>
        <v>#DIV/0!</v>
      </c>
      <c r="DQ220" s="111" t="e">
        <f t="shared" si="210"/>
        <v>#DIV/0!</v>
      </c>
      <c r="DR220" s="111" t="e">
        <f t="shared" si="221"/>
        <v>#DIV/0!</v>
      </c>
      <c r="DS220" s="111" t="e">
        <f t="shared" si="222"/>
        <v>#DIV/0!</v>
      </c>
      <c r="DU220" s="200">
        <v>0.5714285714285714</v>
      </c>
      <c r="DV220" s="111">
        <f t="shared" ca="1" si="211"/>
        <v>8.9426267355749278</v>
      </c>
      <c r="DW220" s="111">
        <f t="shared" ca="1" si="211"/>
        <v>8.8319372279627757</v>
      </c>
      <c r="DX220" s="111">
        <f t="shared" ca="1" si="211"/>
        <v>8.7808888617765515</v>
      </c>
      <c r="DY220" s="111">
        <f t="shared" ca="1" si="211"/>
        <v>8.7665537341132982</v>
      </c>
      <c r="DZ220" s="111">
        <f t="shared" ca="1" si="211"/>
        <v>8.9402986868475054</v>
      </c>
      <c r="EA220" s="111">
        <f t="shared" ca="1" si="211"/>
        <v>9.1622109063027501</v>
      </c>
      <c r="EB220" s="111" t="e">
        <f t="shared" si="211"/>
        <v>#DIV/0!</v>
      </c>
      <c r="EC220" s="111" t="e">
        <f t="shared" si="211"/>
        <v>#DIV/0!</v>
      </c>
      <c r="ED220" s="111" t="e">
        <f t="shared" si="211"/>
        <v>#DIV/0!</v>
      </c>
      <c r="EE220" s="111" t="e">
        <f t="shared" si="211"/>
        <v>#DIV/0!</v>
      </c>
      <c r="EF220" s="111" t="e">
        <f t="shared" si="211"/>
        <v>#DIV/0!</v>
      </c>
      <c r="EG220" s="111" t="e">
        <f t="shared" si="223"/>
        <v>#DIV/0!</v>
      </c>
      <c r="EH220" s="111" t="e">
        <f t="shared" si="223"/>
        <v>#DIV/0!</v>
      </c>
      <c r="EJ220" s="200">
        <v>0.5714285714285714</v>
      </c>
      <c r="EK220" s="111">
        <f t="shared" ca="1" si="212"/>
        <v>-8.9426267355749278</v>
      </c>
      <c r="EL220" s="111">
        <f t="shared" ca="1" si="212"/>
        <v>-8.8319372279627757</v>
      </c>
      <c r="EM220" s="111">
        <f t="shared" ca="1" si="212"/>
        <v>-8.7808888617765515</v>
      </c>
      <c r="EN220" s="111">
        <f t="shared" ca="1" si="212"/>
        <v>-8.7665537341132982</v>
      </c>
      <c r="EO220" s="111">
        <f t="shared" ca="1" si="212"/>
        <v>-8.9402986868475054</v>
      </c>
      <c r="EP220" s="111">
        <f t="shared" ca="1" si="212"/>
        <v>-9.1622109063027501</v>
      </c>
      <c r="EQ220" s="111" t="e">
        <f t="shared" si="212"/>
        <v>#DIV/0!</v>
      </c>
      <c r="ER220" s="111" t="e">
        <f t="shared" si="212"/>
        <v>#DIV/0!</v>
      </c>
      <c r="ES220" s="111" t="e">
        <f t="shared" si="212"/>
        <v>#DIV/0!</v>
      </c>
      <c r="ET220" s="111" t="e">
        <f t="shared" si="212"/>
        <v>#DIV/0!</v>
      </c>
      <c r="EU220" s="111" t="e">
        <f t="shared" si="212"/>
        <v>#DIV/0!</v>
      </c>
      <c r="EV220" s="111" t="e">
        <f t="shared" si="224"/>
        <v>#DIV/0!</v>
      </c>
      <c r="EW220" s="111" t="e">
        <f t="shared" si="224"/>
        <v>#DIV/0!</v>
      </c>
    </row>
    <row r="221" spans="1:157">
      <c r="T221" s="201">
        <v>0.6</v>
      </c>
      <c r="U221" s="109">
        <f t="shared" ref="U221:AG221" ca="1" si="228">($G$5/U191-$H$5*U86/U191)*1000</f>
        <v>3.1225021754544158</v>
      </c>
      <c r="V221" s="109">
        <f t="shared" ca="1" si="228"/>
        <v>2.3953273974677187</v>
      </c>
      <c r="W221" s="109">
        <f t="shared" ca="1" si="228"/>
        <v>1.7225953967898717</v>
      </c>
      <c r="X221" s="109">
        <f t="shared" ca="1" si="228"/>
        <v>0.47447787262122965</v>
      </c>
      <c r="Y221" s="109">
        <f t="shared" ca="1" si="228"/>
        <v>-2.8615110961596182</v>
      </c>
      <c r="Z221" s="109" t="e">
        <f t="shared" si="228"/>
        <v>#DIV/0!</v>
      </c>
      <c r="AA221" s="109" t="e">
        <f t="shared" si="228"/>
        <v>#DIV/0!</v>
      </c>
      <c r="AB221" s="109" t="e">
        <f t="shared" si="228"/>
        <v>#DIV/0!</v>
      </c>
      <c r="AC221" s="109" t="e">
        <f t="shared" si="228"/>
        <v>#DIV/0!</v>
      </c>
      <c r="AD221" s="109" t="e">
        <f t="shared" si="228"/>
        <v>#DIV/0!</v>
      </c>
      <c r="AE221" s="109" t="e">
        <f t="shared" si="228"/>
        <v>#DIV/0!</v>
      </c>
      <c r="AF221" s="109" t="e">
        <f t="shared" si="228"/>
        <v>#DIV/0!</v>
      </c>
      <c r="AG221" s="109" t="e">
        <f t="shared" si="228"/>
        <v>#DIV/0!</v>
      </c>
      <c r="AI221" s="200">
        <v>0.6</v>
      </c>
      <c r="AJ221" s="111">
        <f t="shared" ca="1" si="196"/>
        <v>3.4688442281661089</v>
      </c>
      <c r="AK221" s="111">
        <f t="shared" ca="1" si="197"/>
        <v>2.9460162067586042</v>
      </c>
      <c r="AL221" s="111">
        <f t="shared" ca="1" si="198"/>
        <v>2.4699570746825423</v>
      </c>
      <c r="AM221" s="111">
        <f t="shared" ca="1" si="199"/>
        <v>1.5992446153081583</v>
      </c>
      <c r="AN221" s="111">
        <f t="shared" ca="1" si="200"/>
        <v>-0.6903026768055156</v>
      </c>
      <c r="AO221" s="111" t="e">
        <f t="shared" si="201"/>
        <v>#DIV/0!</v>
      </c>
      <c r="AP221" s="111" t="e">
        <f t="shared" si="202"/>
        <v>#DIV/0!</v>
      </c>
      <c r="AQ221" s="111" t="e">
        <f t="shared" si="203"/>
        <v>#DIV/0!</v>
      </c>
      <c r="AR221" s="111" t="e">
        <f t="shared" si="204"/>
        <v>#DIV/0!</v>
      </c>
      <c r="AS221" s="111" t="e">
        <f t="shared" si="205"/>
        <v>#DIV/0!</v>
      </c>
      <c r="AT221" s="111" t="e">
        <f t="shared" si="206"/>
        <v>#DIV/0!</v>
      </c>
      <c r="AU221" s="111" t="e">
        <f t="shared" si="207"/>
        <v>#DIV/0!</v>
      </c>
      <c r="AV221" s="111" t="e">
        <f t="shared" si="208"/>
        <v>#DIV/0!</v>
      </c>
      <c r="AX221" s="201">
        <v>0.6</v>
      </c>
      <c r="AY221" s="111">
        <f t="shared" ca="1" si="187"/>
        <v>3.3533968772622105</v>
      </c>
      <c r="AZ221" s="111">
        <f t="shared" ca="1" si="187"/>
        <v>2.7624532703283089</v>
      </c>
      <c r="BA221" s="111">
        <f t="shared" ca="1" si="187"/>
        <v>2.2208365153849852</v>
      </c>
      <c r="BB221" s="111">
        <f t="shared" ca="1" si="187"/>
        <v>1.2243223677458484</v>
      </c>
      <c r="BC221" s="111">
        <f t="shared" ca="1" si="187"/>
        <v>-1.4140388165902167</v>
      </c>
      <c r="BD221" s="111" t="e">
        <f t="shared" si="187"/>
        <v>#DIV/0!</v>
      </c>
      <c r="BE221" s="111" t="e">
        <f t="shared" si="187"/>
        <v>#DIV/0!</v>
      </c>
      <c r="BF221" s="111" t="e">
        <f t="shared" si="187"/>
        <v>#DIV/0!</v>
      </c>
      <c r="BG221" s="111" t="e">
        <f t="shared" si="187"/>
        <v>#DIV/0!</v>
      </c>
      <c r="BH221" s="111" t="e">
        <f t="shared" si="187"/>
        <v>#DIV/0!</v>
      </c>
      <c r="BI221" s="111" t="e">
        <f t="shared" si="187"/>
        <v>#DIV/0!</v>
      </c>
      <c r="BJ221" s="111" t="e">
        <f t="shared" si="187"/>
        <v>#DIV/0!</v>
      </c>
      <c r="BK221" s="111" t="e">
        <f t="shared" si="216"/>
        <v>#DIV/0!</v>
      </c>
      <c r="BM221" s="200">
        <v>0.6</v>
      </c>
      <c r="BN221" s="111">
        <f t="shared" ca="1" si="189"/>
        <v>3.2379495263583133</v>
      </c>
      <c r="BO221" s="111">
        <f t="shared" ca="1" si="189"/>
        <v>2.5788903338980136</v>
      </c>
      <c r="BP221" s="111">
        <f t="shared" ca="1" si="189"/>
        <v>1.9717159560874282</v>
      </c>
      <c r="BQ221" s="111">
        <f t="shared" ca="1" si="189"/>
        <v>0.84940012018353861</v>
      </c>
      <c r="BR221" s="111">
        <f t="shared" ca="1" si="189"/>
        <v>-2.1377749563749178</v>
      </c>
      <c r="BS221" s="111" t="e">
        <f t="shared" si="189"/>
        <v>#DIV/0!</v>
      </c>
      <c r="BT221" s="111" t="e">
        <f t="shared" si="189"/>
        <v>#DIV/0!</v>
      </c>
      <c r="BU221" s="111" t="e">
        <f t="shared" si="189"/>
        <v>#DIV/0!</v>
      </c>
      <c r="BV221" s="111" t="e">
        <f t="shared" si="189"/>
        <v>#DIV/0!</v>
      </c>
      <c r="BW221" s="111" t="e">
        <f t="shared" si="189"/>
        <v>#DIV/0!</v>
      </c>
      <c r="BX221" s="111" t="e">
        <f t="shared" si="189"/>
        <v>#DIV/0!</v>
      </c>
      <c r="BY221" s="111" t="e">
        <f t="shared" si="189"/>
        <v>#DIV/0!</v>
      </c>
      <c r="BZ221" s="111" t="e">
        <f t="shared" si="217"/>
        <v>#DIV/0!</v>
      </c>
      <c r="CB221" s="200">
        <v>0.6</v>
      </c>
      <c r="CC221" s="111">
        <f t="shared" ca="1" si="190"/>
        <v>-1.317184540514269</v>
      </c>
      <c r="CD221" s="111">
        <f t="shared" ca="1" si="190"/>
        <v>-1.5804430980753152</v>
      </c>
      <c r="CE221" s="111">
        <f t="shared" ca="1" si="190"/>
        <v>-1.8392424351433154</v>
      </c>
      <c r="CF221" s="111">
        <f t="shared" ca="1" si="190"/>
        <v>-2.3444290598981028</v>
      </c>
      <c r="CG221" s="111">
        <f t="shared" ca="1" si="190"/>
        <v>-3.7701146194762809</v>
      </c>
      <c r="CH221" s="111" t="e">
        <f t="shared" si="190"/>
        <v>#DIV/0!</v>
      </c>
      <c r="CI221" s="111" t="e">
        <f t="shared" si="190"/>
        <v>#DIV/0!</v>
      </c>
      <c r="CJ221" s="111" t="e">
        <f t="shared" si="190"/>
        <v>#DIV/0!</v>
      </c>
      <c r="CK221" s="111" t="e">
        <f t="shared" si="190"/>
        <v>#DIV/0!</v>
      </c>
      <c r="CL221" s="111" t="e">
        <f t="shared" si="190"/>
        <v>#DIV/0!</v>
      </c>
      <c r="CM221" s="111" t="e">
        <f t="shared" si="190"/>
        <v>#DIV/0!</v>
      </c>
      <c r="CN221" s="111" t="e">
        <f t="shared" si="190"/>
        <v>#DIV/0!</v>
      </c>
      <c r="CO221" s="111" t="e">
        <f t="shared" si="218"/>
        <v>#DIV/0!</v>
      </c>
      <c r="CQ221" s="200">
        <v>0.6</v>
      </c>
      <c r="CR221" s="111">
        <f t="shared" ca="1" si="209"/>
        <v>1.2490008701817661</v>
      </c>
      <c r="CS221" s="111">
        <f t="shared" ca="1" si="209"/>
        <v>0.95813095898708767</v>
      </c>
      <c r="CT221" s="111">
        <f t="shared" ca="1" si="209"/>
        <v>0.68903815871594865</v>
      </c>
      <c r="CU221" s="111">
        <f t="shared" ca="1" si="209"/>
        <v>0.18979114904849201</v>
      </c>
      <c r="CV221" s="111">
        <f t="shared" ca="1" si="209"/>
        <v>-1.1446044384638472</v>
      </c>
      <c r="CW221" s="111" t="e">
        <f t="shared" si="209"/>
        <v>#DIV/0!</v>
      </c>
      <c r="CX221" s="111" t="e">
        <f t="shared" si="209"/>
        <v>#DIV/0!</v>
      </c>
      <c r="CY221" s="111" t="e">
        <f t="shared" si="209"/>
        <v>#DIV/0!</v>
      </c>
      <c r="CZ221" s="111" t="e">
        <f t="shared" si="209"/>
        <v>#DIV/0!</v>
      </c>
      <c r="DA221" s="111" t="e">
        <f t="shared" si="209"/>
        <v>#DIV/0!</v>
      </c>
      <c r="DB221" s="111" t="e">
        <f t="shared" si="209"/>
        <v>#DIV/0!</v>
      </c>
      <c r="DC221" s="111" t="e">
        <f t="shared" si="219"/>
        <v>#DIV/0!</v>
      </c>
      <c r="DD221" s="111" t="e">
        <f t="shared" si="220"/>
        <v>#DIV/0!</v>
      </c>
      <c r="DF221" s="200">
        <v>0.6</v>
      </c>
      <c r="DG221" s="111">
        <f t="shared" ca="1" si="210"/>
        <v>1.5480792423220644</v>
      </c>
      <c r="DH221" s="111">
        <f t="shared" ca="1" si="210"/>
        <v>1.9475689709359056</v>
      </c>
      <c r="DI221" s="111">
        <f t="shared" ca="1" si="210"/>
        <v>2.3374835537384286</v>
      </c>
      <c r="DJ221" s="111">
        <f t="shared" ca="1" si="210"/>
        <v>3.0942735550227214</v>
      </c>
      <c r="DK221" s="111">
        <f t="shared" ca="1" si="210"/>
        <v>5.2175868990456822</v>
      </c>
      <c r="DL221" s="111" t="e">
        <f t="shared" si="210"/>
        <v>#DIV/0!</v>
      </c>
      <c r="DM221" s="111" t="e">
        <f t="shared" si="210"/>
        <v>#DIV/0!</v>
      </c>
      <c r="DN221" s="111" t="e">
        <f t="shared" si="210"/>
        <v>#DIV/0!</v>
      </c>
      <c r="DO221" s="111" t="e">
        <f t="shared" si="210"/>
        <v>#DIV/0!</v>
      </c>
      <c r="DP221" s="111" t="e">
        <f t="shared" si="210"/>
        <v>#DIV/0!</v>
      </c>
      <c r="DQ221" s="111" t="e">
        <f t="shared" si="210"/>
        <v>#DIV/0!</v>
      </c>
      <c r="DR221" s="111" t="e">
        <f t="shared" si="221"/>
        <v>#DIV/0!</v>
      </c>
      <c r="DS221" s="111" t="e">
        <f t="shared" si="222"/>
        <v>#DIV/0!</v>
      </c>
      <c r="DU221" s="200">
        <v>0.6</v>
      </c>
      <c r="DV221" s="111">
        <f t="shared" ca="1" si="211"/>
        <v>8.5539513689867839</v>
      </c>
      <c r="DW221" s="111">
        <f t="shared" ca="1" si="211"/>
        <v>8.4619135235413427</v>
      </c>
      <c r="DX221" s="111">
        <f t="shared" ca="1" si="211"/>
        <v>8.4276019795308805</v>
      </c>
      <c r="DY221" s="111">
        <f t="shared" ca="1" si="211"/>
        <v>8.4474006964886481</v>
      </c>
      <c r="DZ221" s="111">
        <f t="shared" ca="1" si="211"/>
        <v>8.7517006033747791</v>
      </c>
      <c r="EA221" s="111" t="e">
        <f t="shared" si="211"/>
        <v>#DIV/0!</v>
      </c>
      <c r="EB221" s="111" t="e">
        <f t="shared" si="211"/>
        <v>#DIV/0!</v>
      </c>
      <c r="EC221" s="111" t="e">
        <f t="shared" si="211"/>
        <v>#DIV/0!</v>
      </c>
      <c r="ED221" s="111" t="e">
        <f t="shared" si="211"/>
        <v>#DIV/0!</v>
      </c>
      <c r="EE221" s="111" t="e">
        <f t="shared" si="211"/>
        <v>#DIV/0!</v>
      </c>
      <c r="EF221" s="111" t="e">
        <f t="shared" si="211"/>
        <v>#DIV/0!</v>
      </c>
      <c r="EG221" s="111" t="e">
        <f t="shared" si="223"/>
        <v>#DIV/0!</v>
      </c>
      <c r="EH221" s="111" t="e">
        <f t="shared" si="223"/>
        <v>#DIV/0!</v>
      </c>
      <c r="EJ221" s="200">
        <v>0.6</v>
      </c>
      <c r="EK221" s="111">
        <f t="shared" ca="1" si="212"/>
        <v>-8.5539513689867839</v>
      </c>
      <c r="EL221" s="111">
        <f t="shared" ca="1" si="212"/>
        <v>-8.4619135235413427</v>
      </c>
      <c r="EM221" s="111">
        <f t="shared" ca="1" si="212"/>
        <v>-8.4276019795308805</v>
      </c>
      <c r="EN221" s="111">
        <f t="shared" ca="1" si="212"/>
        <v>-8.4474006964886481</v>
      </c>
      <c r="EO221" s="111">
        <f t="shared" ca="1" si="212"/>
        <v>-8.7517006033747791</v>
      </c>
      <c r="EP221" s="111" t="e">
        <f t="shared" si="212"/>
        <v>#DIV/0!</v>
      </c>
      <c r="EQ221" s="111" t="e">
        <f t="shared" si="212"/>
        <v>#DIV/0!</v>
      </c>
      <c r="ER221" s="111" t="e">
        <f t="shared" si="212"/>
        <v>#DIV/0!</v>
      </c>
      <c r="ES221" s="111" t="e">
        <f t="shared" si="212"/>
        <v>#DIV/0!</v>
      </c>
      <c r="ET221" s="111" t="e">
        <f t="shared" si="212"/>
        <v>#DIV/0!</v>
      </c>
      <c r="EU221" s="111" t="e">
        <f t="shared" si="212"/>
        <v>#DIV/0!</v>
      </c>
      <c r="EV221" s="111" t="e">
        <f t="shared" si="224"/>
        <v>#DIV/0!</v>
      </c>
      <c r="EW221" s="111" t="e">
        <f t="shared" si="224"/>
        <v>#DIV/0!</v>
      </c>
    </row>
    <row r="222" spans="1:157">
      <c r="T222" s="201">
        <v>0.66666666666666663</v>
      </c>
      <c r="U222" s="109">
        <f t="shared" ref="U222:AG222" ca="1" si="229">($G$5/U192-$H$5*U87/U192)*1000</f>
        <v>2.458249273812342</v>
      </c>
      <c r="V222" s="109">
        <f t="shared" ca="1" si="229"/>
        <v>1.4274507154869542</v>
      </c>
      <c r="W222" s="109">
        <f t="shared" ca="1" si="229"/>
        <v>0.31408836209819924</v>
      </c>
      <c r="X222" s="109">
        <f t="shared" ca="1" si="229"/>
        <v>-2.3276802507153316</v>
      </c>
      <c r="Y222" s="109" t="e">
        <f t="shared" si="229"/>
        <v>#DIV/0!</v>
      </c>
      <c r="Z222" s="109" t="e">
        <f t="shared" si="229"/>
        <v>#DIV/0!</v>
      </c>
      <c r="AA222" s="109" t="e">
        <f t="shared" si="229"/>
        <v>#DIV/0!</v>
      </c>
      <c r="AB222" s="109" t="e">
        <f t="shared" si="229"/>
        <v>#DIV/0!</v>
      </c>
      <c r="AC222" s="109" t="e">
        <f t="shared" si="229"/>
        <v>#DIV/0!</v>
      </c>
      <c r="AD222" s="109" t="e">
        <f t="shared" si="229"/>
        <v>#DIV/0!</v>
      </c>
      <c r="AE222" s="109" t="e">
        <f t="shared" si="229"/>
        <v>#DIV/0!</v>
      </c>
      <c r="AF222" s="109" t="e">
        <f t="shared" si="229"/>
        <v>#DIV/0!</v>
      </c>
      <c r="AG222" s="109" t="e">
        <f t="shared" si="229"/>
        <v>#DIV/0!</v>
      </c>
      <c r="AI222" s="200">
        <v>0.66666666666666663</v>
      </c>
      <c r="AJ222" s="111">
        <f t="shared" ca="1" si="196"/>
        <v>2.8866459308860719</v>
      </c>
      <c r="AK222" s="111">
        <f t="shared" ca="1" si="197"/>
        <v>2.1583652703279177</v>
      </c>
      <c r="AL222" s="111">
        <f t="shared" ca="1" si="198"/>
        <v>1.3819887932320645</v>
      </c>
      <c r="AM222" s="111">
        <f t="shared" ca="1" si="199"/>
        <v>-0.44066007799801327</v>
      </c>
      <c r="AN222" s="111" t="e">
        <f t="shared" si="200"/>
        <v>#DIV/0!</v>
      </c>
      <c r="AO222" s="111" t="e">
        <f t="shared" si="201"/>
        <v>#DIV/0!</v>
      </c>
      <c r="AP222" s="111" t="e">
        <f t="shared" si="202"/>
        <v>#DIV/0!</v>
      </c>
      <c r="AQ222" s="111" t="e">
        <f t="shared" si="203"/>
        <v>#DIV/0!</v>
      </c>
      <c r="AR222" s="111" t="e">
        <f t="shared" si="204"/>
        <v>#DIV/0!</v>
      </c>
      <c r="AS222" s="111" t="e">
        <f t="shared" si="205"/>
        <v>#DIV/0!</v>
      </c>
      <c r="AT222" s="111" t="e">
        <f t="shared" si="206"/>
        <v>#DIV/0!</v>
      </c>
      <c r="AU222" s="111" t="e">
        <f t="shared" si="207"/>
        <v>#DIV/0!</v>
      </c>
      <c r="AV222" s="111" t="e">
        <f t="shared" si="208"/>
        <v>#DIV/0!</v>
      </c>
      <c r="AX222" s="201">
        <v>0.66666666666666663</v>
      </c>
      <c r="AY222" s="111">
        <f t="shared" ca="1" si="187"/>
        <v>2.7438470451948285</v>
      </c>
      <c r="AZ222" s="111">
        <f t="shared" ca="1" si="187"/>
        <v>1.9147270853809297</v>
      </c>
      <c r="BA222" s="111">
        <f t="shared" ca="1" si="187"/>
        <v>1.0260219828541091</v>
      </c>
      <c r="BB222" s="111">
        <f t="shared" ca="1" si="187"/>
        <v>-1.0696668022371201</v>
      </c>
      <c r="BC222" s="111" t="e">
        <f t="shared" si="187"/>
        <v>#DIV/0!</v>
      </c>
      <c r="BD222" s="111" t="e">
        <f t="shared" si="187"/>
        <v>#DIV/0!</v>
      </c>
      <c r="BE222" s="111" t="e">
        <f t="shared" si="187"/>
        <v>#DIV/0!</v>
      </c>
      <c r="BF222" s="111" t="e">
        <f t="shared" si="187"/>
        <v>#DIV/0!</v>
      </c>
      <c r="BG222" s="111" t="e">
        <f t="shared" si="187"/>
        <v>#DIV/0!</v>
      </c>
      <c r="BH222" s="111" t="e">
        <f t="shared" si="187"/>
        <v>#DIV/0!</v>
      </c>
      <c r="BI222" s="111" t="e">
        <f t="shared" si="187"/>
        <v>#DIV/0!</v>
      </c>
      <c r="BJ222" s="111" t="e">
        <f t="shared" si="187"/>
        <v>#DIV/0!</v>
      </c>
      <c r="BK222" s="111" t="e">
        <f t="shared" si="216"/>
        <v>#DIV/0!</v>
      </c>
      <c r="BM222" s="200">
        <v>0.66666666666666663</v>
      </c>
      <c r="BN222" s="111">
        <f t="shared" ca="1" si="189"/>
        <v>2.6010481595035855</v>
      </c>
      <c r="BO222" s="111">
        <f t="shared" ca="1" si="189"/>
        <v>1.6710889004339415</v>
      </c>
      <c r="BP222" s="111">
        <f t="shared" ca="1" si="189"/>
        <v>0.67005517247615454</v>
      </c>
      <c r="BQ222" s="111">
        <f t="shared" ca="1" si="189"/>
        <v>-1.6986735264762258</v>
      </c>
      <c r="BR222" s="111" t="e">
        <f t="shared" si="189"/>
        <v>#DIV/0!</v>
      </c>
      <c r="BS222" s="111" t="e">
        <f t="shared" si="189"/>
        <v>#DIV/0!</v>
      </c>
      <c r="BT222" s="111" t="e">
        <f t="shared" si="189"/>
        <v>#DIV/0!</v>
      </c>
      <c r="BU222" s="111" t="e">
        <f t="shared" si="189"/>
        <v>#DIV/0!</v>
      </c>
      <c r="BV222" s="111" t="e">
        <f t="shared" si="189"/>
        <v>#DIV/0!</v>
      </c>
      <c r="BW222" s="111" t="e">
        <f t="shared" si="189"/>
        <v>#DIV/0!</v>
      </c>
      <c r="BX222" s="111" t="e">
        <f t="shared" si="189"/>
        <v>#DIV/0!</v>
      </c>
      <c r="BY222" s="111" t="e">
        <f t="shared" si="189"/>
        <v>#DIV/0!</v>
      </c>
      <c r="BZ222" s="111" t="e">
        <f t="shared" si="217"/>
        <v>#DIV/0!</v>
      </c>
      <c r="CB222" s="200">
        <v>0.66666666666666663</v>
      </c>
      <c r="CC222" s="111">
        <f t="shared" ca="1" si="190"/>
        <v>-1.3484431689099277</v>
      </c>
      <c r="CD222" s="111">
        <f t="shared" ca="1" si="190"/>
        <v>-1.7473192527793173</v>
      </c>
      <c r="CE222" s="111">
        <f t="shared" ca="1" si="190"/>
        <v>-2.1986185346873701</v>
      </c>
      <c r="CF222" s="111">
        <f t="shared" ca="1" si="190"/>
        <v>-3.3085042952915704</v>
      </c>
      <c r="CG222" s="111" t="e">
        <f t="shared" si="190"/>
        <v>#DIV/0!</v>
      </c>
      <c r="CH222" s="111" t="e">
        <f t="shared" si="190"/>
        <v>#DIV/0!</v>
      </c>
      <c r="CI222" s="111" t="e">
        <f t="shared" si="190"/>
        <v>#DIV/0!</v>
      </c>
      <c r="CJ222" s="111" t="e">
        <f t="shared" si="190"/>
        <v>#DIV/0!</v>
      </c>
      <c r="CK222" s="111" t="e">
        <f t="shared" si="190"/>
        <v>#DIV/0!</v>
      </c>
      <c r="CL222" s="111" t="e">
        <f t="shared" si="190"/>
        <v>#DIV/0!</v>
      </c>
      <c r="CM222" s="111" t="e">
        <f t="shared" si="190"/>
        <v>#DIV/0!</v>
      </c>
      <c r="CN222" s="111" t="e">
        <f t="shared" si="190"/>
        <v>#DIV/0!</v>
      </c>
      <c r="CO222" s="111" t="e">
        <f t="shared" si="218"/>
        <v>#DIV/0!</v>
      </c>
      <c r="CQ222" s="200">
        <v>0.66666666666666663</v>
      </c>
      <c r="CR222" s="111">
        <f t="shared" ca="1" si="209"/>
        <v>0.98329970952493684</v>
      </c>
      <c r="CS222" s="111">
        <f t="shared" ca="1" si="209"/>
        <v>0.57098028619478181</v>
      </c>
      <c r="CT222" s="111">
        <f t="shared" ca="1" si="209"/>
        <v>0.12563534483927954</v>
      </c>
      <c r="CU222" s="111">
        <f t="shared" ca="1" si="209"/>
        <v>-0.93107210028613274</v>
      </c>
      <c r="CV222" s="111" t="e">
        <f t="shared" si="209"/>
        <v>#DIV/0!</v>
      </c>
      <c r="CW222" s="111" t="e">
        <f t="shared" si="209"/>
        <v>#DIV/0!</v>
      </c>
      <c r="CX222" s="111" t="e">
        <f t="shared" si="209"/>
        <v>#DIV/0!</v>
      </c>
      <c r="CY222" s="111" t="e">
        <f t="shared" si="209"/>
        <v>#DIV/0!</v>
      </c>
      <c r="CZ222" s="111" t="e">
        <f t="shared" si="209"/>
        <v>#DIV/0!</v>
      </c>
      <c r="DA222" s="111" t="e">
        <f t="shared" si="209"/>
        <v>#DIV/0!</v>
      </c>
      <c r="DB222" s="111" t="e">
        <f t="shared" si="209"/>
        <v>#DIV/0!</v>
      </c>
      <c r="DC222" s="111" t="e">
        <f t="shared" si="219"/>
        <v>#DIV/0!</v>
      </c>
      <c r="DD222" s="111" t="e">
        <f t="shared" si="220"/>
        <v>#DIV/0!</v>
      </c>
      <c r="DF222" s="200">
        <v>0.66666666666666663</v>
      </c>
      <c r="DG222" s="111">
        <f t="shared" ca="1" si="210"/>
        <v>1.6340409402924141</v>
      </c>
      <c r="DH222" s="111">
        <f t="shared" ca="1" si="210"/>
        <v>2.2345956226732926</v>
      </c>
      <c r="DI222" s="111">
        <f t="shared" ca="1" si="210"/>
        <v>2.9105521554432801</v>
      </c>
      <c r="DJ222" s="111">
        <f t="shared" ca="1" si="210"/>
        <v>4.5665177437697828</v>
      </c>
      <c r="DK222" s="111" t="e">
        <f t="shared" si="210"/>
        <v>#DIV/0!</v>
      </c>
      <c r="DL222" s="111" t="e">
        <f t="shared" si="210"/>
        <v>#DIV/0!</v>
      </c>
      <c r="DM222" s="111" t="e">
        <f t="shared" si="210"/>
        <v>#DIV/0!</v>
      </c>
      <c r="DN222" s="111" t="e">
        <f t="shared" si="210"/>
        <v>#DIV/0!</v>
      </c>
      <c r="DO222" s="111" t="e">
        <f t="shared" si="210"/>
        <v>#DIV/0!</v>
      </c>
      <c r="DP222" s="111" t="e">
        <f t="shared" si="210"/>
        <v>#DIV/0!</v>
      </c>
      <c r="DQ222" s="111" t="e">
        <f t="shared" si="210"/>
        <v>#DIV/0!</v>
      </c>
      <c r="DR222" s="111" t="e">
        <f t="shared" si="221"/>
        <v>#DIV/0!</v>
      </c>
      <c r="DS222" s="111" t="e">
        <f t="shared" si="222"/>
        <v>#DIV/0!</v>
      </c>
      <c r="DU222" s="200">
        <v>0.66666666666666663</v>
      </c>
      <c r="DV222" s="111">
        <f t="shared" ca="1" si="211"/>
        <v>7.7724762614495484</v>
      </c>
      <c r="DW222" s="111">
        <f t="shared" ca="1" si="211"/>
        <v>7.7276651299136629</v>
      </c>
      <c r="DX222" s="111">
        <f t="shared" ca="1" si="211"/>
        <v>7.7475129317554998</v>
      </c>
      <c r="DY222" s="111">
        <f t="shared" ca="1" si="211"/>
        <v>7.924773983351459</v>
      </c>
      <c r="DZ222" s="111" t="e">
        <f t="shared" si="211"/>
        <v>#DIV/0!</v>
      </c>
      <c r="EA222" s="111" t="e">
        <f t="shared" si="211"/>
        <v>#DIV/0!</v>
      </c>
      <c r="EB222" s="111" t="e">
        <f t="shared" si="211"/>
        <v>#DIV/0!</v>
      </c>
      <c r="EC222" s="111" t="e">
        <f t="shared" si="211"/>
        <v>#DIV/0!</v>
      </c>
      <c r="ED222" s="111" t="e">
        <f t="shared" si="211"/>
        <v>#DIV/0!</v>
      </c>
      <c r="EE222" s="111" t="e">
        <f t="shared" si="211"/>
        <v>#DIV/0!</v>
      </c>
      <c r="EF222" s="111" t="e">
        <f t="shared" si="211"/>
        <v>#DIV/0!</v>
      </c>
      <c r="EG222" s="111" t="e">
        <f t="shared" si="223"/>
        <v>#DIV/0!</v>
      </c>
      <c r="EH222" s="111" t="e">
        <f t="shared" si="223"/>
        <v>#DIV/0!</v>
      </c>
      <c r="EJ222" s="200">
        <v>0.66666666666666663</v>
      </c>
      <c r="EK222" s="111">
        <f t="shared" ca="1" si="212"/>
        <v>-7.7724762614495484</v>
      </c>
      <c r="EL222" s="111">
        <f t="shared" ca="1" si="212"/>
        <v>-7.7276651299136629</v>
      </c>
      <c r="EM222" s="111">
        <f t="shared" ca="1" si="212"/>
        <v>-7.7475129317554998</v>
      </c>
      <c r="EN222" s="111">
        <f t="shared" ca="1" si="212"/>
        <v>-7.924773983351459</v>
      </c>
      <c r="EO222" s="111" t="e">
        <f t="shared" si="212"/>
        <v>#DIV/0!</v>
      </c>
      <c r="EP222" s="111" t="e">
        <f t="shared" si="212"/>
        <v>#DIV/0!</v>
      </c>
      <c r="EQ222" s="111" t="e">
        <f t="shared" si="212"/>
        <v>#DIV/0!</v>
      </c>
      <c r="ER222" s="111" t="e">
        <f t="shared" si="212"/>
        <v>#DIV/0!</v>
      </c>
      <c r="ES222" s="111" t="e">
        <f t="shared" si="212"/>
        <v>#DIV/0!</v>
      </c>
      <c r="ET222" s="111" t="e">
        <f t="shared" si="212"/>
        <v>#DIV/0!</v>
      </c>
      <c r="EU222" s="111" t="e">
        <f t="shared" si="212"/>
        <v>#DIV/0!</v>
      </c>
      <c r="EV222" s="111" t="e">
        <f t="shared" si="224"/>
        <v>#DIV/0!</v>
      </c>
      <c r="EW222" s="111" t="e">
        <f t="shared" si="224"/>
        <v>#DIV/0!</v>
      </c>
    </row>
    <row r="223" spans="1:157">
      <c r="T223" s="201">
        <v>0.7142857142857143</v>
      </c>
      <c r="U223" s="109">
        <f t="shared" ref="U223:AG223" ca="1" si="230">($G$5/U193-$H$5*U88/U193)*1000</f>
        <v>1.8438066046903676</v>
      </c>
      <c r="V223" s="109">
        <f t="shared" ca="1" si="230"/>
        <v>0.2465451545804187</v>
      </c>
      <c r="W223" s="109">
        <f t="shared" ca="1" si="230"/>
        <v>-1.9352363308266485</v>
      </c>
      <c r="X223" s="109" t="e">
        <f t="shared" si="230"/>
        <v>#DIV/0!</v>
      </c>
      <c r="Y223" s="109" t="e">
        <f t="shared" si="230"/>
        <v>#DIV/0!</v>
      </c>
      <c r="Z223" s="109" t="e">
        <f t="shared" si="230"/>
        <v>#DIV/0!</v>
      </c>
      <c r="AA223" s="109" t="e">
        <f t="shared" si="230"/>
        <v>#DIV/0!</v>
      </c>
      <c r="AB223" s="109" t="e">
        <f t="shared" si="230"/>
        <v>#DIV/0!</v>
      </c>
      <c r="AC223" s="109" t="e">
        <f t="shared" si="230"/>
        <v>#DIV/0!</v>
      </c>
      <c r="AD223" s="109" t="e">
        <f t="shared" si="230"/>
        <v>#DIV/0!</v>
      </c>
      <c r="AE223" s="109" t="e">
        <f t="shared" si="230"/>
        <v>#DIV/0!</v>
      </c>
      <c r="AF223" s="109" t="e">
        <f t="shared" si="230"/>
        <v>#DIV/0!</v>
      </c>
      <c r="AG223" s="109" t="e">
        <f t="shared" si="230"/>
        <v>#DIV/0!</v>
      </c>
      <c r="AI223" s="200">
        <v>0.7142857142857143</v>
      </c>
      <c r="AJ223" s="111">
        <f t="shared" ca="1" si="196"/>
        <v>2.3865413992412763</v>
      </c>
      <c r="AK223" s="111">
        <f t="shared" ca="1" si="197"/>
        <v>1.2694834141304483</v>
      </c>
      <c r="AL223" s="111">
        <f t="shared" ca="1" si="198"/>
        <v>-0.2408663244376501</v>
      </c>
      <c r="AM223" s="111" t="e">
        <f t="shared" si="199"/>
        <v>#DIV/0!</v>
      </c>
      <c r="AN223" s="111" t="e">
        <f t="shared" si="200"/>
        <v>#DIV/0!</v>
      </c>
      <c r="AO223" s="111" t="e">
        <f t="shared" si="201"/>
        <v>#DIV/0!</v>
      </c>
      <c r="AP223" s="111" t="e">
        <f t="shared" si="202"/>
        <v>#DIV/0!</v>
      </c>
      <c r="AQ223" s="111" t="e">
        <f t="shared" si="203"/>
        <v>#DIV/0!</v>
      </c>
      <c r="AR223" s="111" t="e">
        <f t="shared" si="204"/>
        <v>#DIV/0!</v>
      </c>
      <c r="AS223" s="111" t="e">
        <f t="shared" si="205"/>
        <v>#DIV/0!</v>
      </c>
      <c r="AT223" s="111" t="e">
        <f t="shared" si="206"/>
        <v>#DIV/0!</v>
      </c>
      <c r="AU223" s="111" t="e">
        <f t="shared" si="207"/>
        <v>#DIV/0!</v>
      </c>
      <c r="AV223" s="111" t="e">
        <f t="shared" si="208"/>
        <v>#DIV/0!</v>
      </c>
      <c r="AX223" s="201">
        <v>0.7142857142857143</v>
      </c>
      <c r="AY223" s="111">
        <f t="shared" ca="1" si="187"/>
        <v>2.2056298010576403</v>
      </c>
      <c r="AZ223" s="111">
        <f t="shared" ca="1" si="187"/>
        <v>0.92850399428043817</v>
      </c>
      <c r="BA223" s="111">
        <f t="shared" ca="1" si="187"/>
        <v>-0.80565632656731712</v>
      </c>
      <c r="BB223" s="111" t="e">
        <f t="shared" si="187"/>
        <v>#DIV/0!</v>
      </c>
      <c r="BC223" s="111" t="e">
        <f t="shared" si="187"/>
        <v>#DIV/0!</v>
      </c>
      <c r="BD223" s="111" t="e">
        <f t="shared" si="187"/>
        <v>#DIV/0!</v>
      </c>
      <c r="BE223" s="111" t="e">
        <f t="shared" si="187"/>
        <v>#DIV/0!</v>
      </c>
      <c r="BF223" s="111" t="e">
        <f t="shared" si="187"/>
        <v>#DIV/0!</v>
      </c>
      <c r="BG223" s="111" t="e">
        <f t="shared" si="187"/>
        <v>#DIV/0!</v>
      </c>
      <c r="BH223" s="111" t="e">
        <f t="shared" si="187"/>
        <v>#DIV/0!</v>
      </c>
      <c r="BI223" s="111" t="e">
        <f t="shared" si="187"/>
        <v>#DIV/0!</v>
      </c>
      <c r="BJ223" s="111" t="e">
        <f t="shared" si="187"/>
        <v>#DIV/0!</v>
      </c>
      <c r="BK223" s="111" t="e">
        <f t="shared" si="216"/>
        <v>#DIV/0!</v>
      </c>
      <c r="BM223" s="200">
        <v>0.7142857142857143</v>
      </c>
      <c r="BN223" s="111">
        <f t="shared" ca="1" si="189"/>
        <v>2.0247182028740038</v>
      </c>
      <c r="BO223" s="111">
        <f t="shared" ca="1" si="189"/>
        <v>0.58752457443042838</v>
      </c>
      <c r="BP223" s="111">
        <f t="shared" ca="1" si="189"/>
        <v>-1.3704463286969832</v>
      </c>
      <c r="BQ223" s="111" t="e">
        <f t="shared" si="189"/>
        <v>#DIV/0!</v>
      </c>
      <c r="BR223" s="111" t="e">
        <f t="shared" si="189"/>
        <v>#DIV/0!</v>
      </c>
      <c r="BS223" s="111" t="e">
        <f t="shared" si="189"/>
        <v>#DIV/0!</v>
      </c>
      <c r="BT223" s="111" t="e">
        <f t="shared" si="189"/>
        <v>#DIV/0!</v>
      </c>
      <c r="BU223" s="111" t="e">
        <f t="shared" si="189"/>
        <v>#DIV/0!</v>
      </c>
      <c r="BV223" s="111" t="e">
        <f t="shared" si="189"/>
        <v>#DIV/0!</v>
      </c>
      <c r="BW223" s="111" t="e">
        <f t="shared" si="189"/>
        <v>#DIV/0!</v>
      </c>
      <c r="BX223" s="111" t="e">
        <f t="shared" si="189"/>
        <v>#DIV/0!</v>
      </c>
      <c r="BY223" s="111" t="e">
        <f t="shared" si="189"/>
        <v>#DIV/0!</v>
      </c>
      <c r="BZ223" s="111" t="e">
        <f t="shared" si="217"/>
        <v>#DIV/0!</v>
      </c>
      <c r="CB223" s="200">
        <v>0.7142857142857143</v>
      </c>
      <c r="CC223" s="111">
        <f t="shared" ca="1" si="190"/>
        <v>-1.4542309100398905</v>
      </c>
      <c r="CD223" s="111">
        <f t="shared" ca="1" si="190"/>
        <v>-2.0951855500161427</v>
      </c>
      <c r="CE223" s="111">
        <f t="shared" ca="1" si="190"/>
        <v>-3.0016927466126662</v>
      </c>
      <c r="CF223" s="111" t="e">
        <f t="shared" si="190"/>
        <v>#DIV/0!</v>
      </c>
      <c r="CG223" s="111" t="e">
        <f t="shared" si="190"/>
        <v>#DIV/0!</v>
      </c>
      <c r="CH223" s="111" t="e">
        <f t="shared" si="190"/>
        <v>#DIV/0!</v>
      </c>
      <c r="CI223" s="111" t="e">
        <f t="shared" si="190"/>
        <v>#DIV/0!</v>
      </c>
      <c r="CJ223" s="111" t="e">
        <f t="shared" si="190"/>
        <v>#DIV/0!</v>
      </c>
      <c r="CK223" s="111" t="e">
        <f t="shared" si="190"/>
        <v>#DIV/0!</v>
      </c>
      <c r="CL223" s="111" t="e">
        <f t="shared" si="190"/>
        <v>#DIV/0!</v>
      </c>
      <c r="CM223" s="111" t="e">
        <f t="shared" si="190"/>
        <v>#DIV/0!</v>
      </c>
      <c r="CN223" s="111" t="e">
        <f t="shared" si="190"/>
        <v>#DIV/0!</v>
      </c>
      <c r="CO223" s="111" t="e">
        <f t="shared" si="218"/>
        <v>#DIV/0!</v>
      </c>
      <c r="CQ223" s="200">
        <v>0.7142857142857143</v>
      </c>
      <c r="CR223" s="111">
        <f t="shared" ca="1" si="209"/>
        <v>0.73752264187614713</v>
      </c>
      <c r="CS223" s="111">
        <f t="shared" ca="1" si="209"/>
        <v>9.8618061832167606E-2</v>
      </c>
      <c r="CT223" s="111">
        <f t="shared" ca="1" si="209"/>
        <v>-0.7740945323306595</v>
      </c>
      <c r="CU223" s="111" t="e">
        <f t="shared" si="209"/>
        <v>#DIV/0!</v>
      </c>
      <c r="CV223" s="111" t="e">
        <f t="shared" si="209"/>
        <v>#DIV/0!</v>
      </c>
      <c r="CW223" s="111" t="e">
        <f t="shared" si="209"/>
        <v>#DIV/0!</v>
      </c>
      <c r="CX223" s="111" t="e">
        <f t="shared" si="209"/>
        <v>#DIV/0!</v>
      </c>
      <c r="CY223" s="111" t="e">
        <f t="shared" si="209"/>
        <v>#DIV/0!</v>
      </c>
      <c r="CZ223" s="111" t="e">
        <f t="shared" si="209"/>
        <v>#DIV/0!</v>
      </c>
      <c r="DA223" s="111" t="e">
        <f t="shared" si="209"/>
        <v>#DIV/0!</v>
      </c>
      <c r="DB223" s="111" t="e">
        <f t="shared" si="209"/>
        <v>#DIV/0!</v>
      </c>
      <c r="DC223" s="111" t="e">
        <f t="shared" si="219"/>
        <v>#DIV/0!</v>
      </c>
      <c r="DD223" s="111" t="e">
        <f t="shared" si="220"/>
        <v>#DIV/0!</v>
      </c>
      <c r="DF223" s="200">
        <v>0.7142857142857143</v>
      </c>
      <c r="DG223" s="111">
        <f t="shared" ca="1" si="210"/>
        <v>1.8160541064071627</v>
      </c>
      <c r="DH223" s="111">
        <f t="shared" ca="1" si="210"/>
        <v>2.7771443897161623</v>
      </c>
      <c r="DI223" s="111">
        <f t="shared" ca="1" si="210"/>
        <v>4.1312727508719975</v>
      </c>
      <c r="DJ223" s="111" t="e">
        <f t="shared" si="210"/>
        <v>#DIV/0!</v>
      </c>
      <c r="DK223" s="111" t="e">
        <f t="shared" si="210"/>
        <v>#DIV/0!</v>
      </c>
      <c r="DL223" s="111" t="e">
        <f t="shared" si="210"/>
        <v>#DIV/0!</v>
      </c>
      <c r="DM223" s="111" t="e">
        <f t="shared" si="210"/>
        <v>#DIV/0!</v>
      </c>
      <c r="DN223" s="111" t="e">
        <f t="shared" si="210"/>
        <v>#DIV/0!</v>
      </c>
      <c r="DO223" s="111" t="e">
        <f t="shared" si="210"/>
        <v>#DIV/0!</v>
      </c>
      <c r="DP223" s="111" t="e">
        <f t="shared" si="210"/>
        <v>#DIV/0!</v>
      </c>
      <c r="DQ223" s="111" t="e">
        <f t="shared" si="210"/>
        <v>#DIV/0!</v>
      </c>
      <c r="DR223" s="111" t="e">
        <f t="shared" si="221"/>
        <v>#DIV/0!</v>
      </c>
      <c r="DS223" s="111" t="e">
        <f t="shared" si="222"/>
        <v>#DIV/0!</v>
      </c>
      <c r="DU223" s="200">
        <v>0.7142857142857143</v>
      </c>
      <c r="DV223" s="111">
        <f t="shared" ca="1" si="211"/>
        <v>7.3058451730534575</v>
      </c>
      <c r="DW223" s="111">
        <f t="shared" ca="1" si="211"/>
        <v>7.3126787061610337</v>
      </c>
      <c r="DX223" s="111">
        <f t="shared" ca="1" si="211"/>
        <v>7.4253273809400202</v>
      </c>
      <c r="DY223" s="111" t="e">
        <f t="shared" si="211"/>
        <v>#DIV/0!</v>
      </c>
      <c r="DZ223" s="111" t="e">
        <f t="shared" si="211"/>
        <v>#DIV/0!</v>
      </c>
      <c r="EA223" s="111" t="e">
        <f t="shared" si="211"/>
        <v>#DIV/0!</v>
      </c>
      <c r="EB223" s="111" t="e">
        <f t="shared" si="211"/>
        <v>#DIV/0!</v>
      </c>
      <c r="EC223" s="111" t="e">
        <f t="shared" si="211"/>
        <v>#DIV/0!</v>
      </c>
      <c r="ED223" s="111" t="e">
        <f t="shared" si="211"/>
        <v>#DIV/0!</v>
      </c>
      <c r="EE223" s="111" t="e">
        <f t="shared" si="211"/>
        <v>#DIV/0!</v>
      </c>
      <c r="EF223" s="111" t="e">
        <f t="shared" si="211"/>
        <v>#DIV/0!</v>
      </c>
      <c r="EG223" s="111" t="e">
        <f t="shared" si="223"/>
        <v>#DIV/0!</v>
      </c>
      <c r="EH223" s="111" t="e">
        <f t="shared" si="223"/>
        <v>#DIV/0!</v>
      </c>
      <c r="EJ223" s="200">
        <v>0.7142857142857143</v>
      </c>
      <c r="EK223" s="111">
        <f t="shared" ca="1" si="212"/>
        <v>-7.3058451730534575</v>
      </c>
      <c r="EL223" s="111">
        <f t="shared" ca="1" si="212"/>
        <v>-7.3126787061610337</v>
      </c>
      <c r="EM223" s="111">
        <f t="shared" ca="1" si="212"/>
        <v>-7.4253273809400202</v>
      </c>
      <c r="EN223" s="111" t="e">
        <f t="shared" si="212"/>
        <v>#DIV/0!</v>
      </c>
      <c r="EO223" s="111" t="e">
        <f t="shared" si="212"/>
        <v>#DIV/0!</v>
      </c>
      <c r="EP223" s="111" t="e">
        <f t="shared" si="212"/>
        <v>#DIV/0!</v>
      </c>
      <c r="EQ223" s="111" t="e">
        <f t="shared" si="212"/>
        <v>#DIV/0!</v>
      </c>
      <c r="ER223" s="111" t="e">
        <f t="shared" si="212"/>
        <v>#DIV/0!</v>
      </c>
      <c r="ES223" s="111" t="e">
        <f t="shared" si="212"/>
        <v>#DIV/0!</v>
      </c>
      <c r="ET223" s="111" t="e">
        <f t="shared" si="212"/>
        <v>#DIV/0!</v>
      </c>
      <c r="EU223" s="111" t="e">
        <f t="shared" si="212"/>
        <v>#DIV/0!</v>
      </c>
      <c r="EV223" s="111" t="e">
        <f t="shared" si="224"/>
        <v>#DIV/0!</v>
      </c>
      <c r="EW223" s="111" t="e">
        <f t="shared" si="224"/>
        <v>#DIV/0!</v>
      </c>
    </row>
    <row r="224" spans="1:157">
      <c r="A224" t="s">
        <v>3</v>
      </c>
      <c r="T224" s="201">
        <v>0.75</v>
      </c>
      <c r="U224" s="109">
        <f t="shared" ref="U224:AG224" ca="1" si="231">($G$5/U194-$H$5*U89/U194)*1000</f>
        <v>1.1553407689530322</v>
      </c>
      <c r="V224" s="109">
        <f t="shared" ca="1" si="231"/>
        <v>-1.6145715078584206</v>
      </c>
      <c r="W224" s="109" t="e">
        <f t="shared" si="231"/>
        <v>#DIV/0!</v>
      </c>
      <c r="X224" s="109" t="e">
        <f t="shared" si="231"/>
        <v>#DIV/0!</v>
      </c>
      <c r="Y224" s="109" t="e">
        <f t="shared" si="231"/>
        <v>#DIV/0!</v>
      </c>
      <c r="Z224" s="109" t="e">
        <f t="shared" si="231"/>
        <v>#DIV/0!</v>
      </c>
      <c r="AA224" s="109" t="e">
        <f t="shared" si="231"/>
        <v>#DIV/0!</v>
      </c>
      <c r="AB224" s="109" t="e">
        <f t="shared" si="231"/>
        <v>#DIV/0!</v>
      </c>
      <c r="AC224" s="109" t="e">
        <f t="shared" si="231"/>
        <v>#DIV/0!</v>
      </c>
      <c r="AD224" s="109" t="e">
        <f t="shared" si="231"/>
        <v>#DIV/0!</v>
      </c>
      <c r="AE224" s="109" t="e">
        <f t="shared" si="231"/>
        <v>#DIV/0!</v>
      </c>
      <c r="AF224" s="109" t="e">
        <f t="shared" si="231"/>
        <v>#DIV/0!</v>
      </c>
      <c r="AG224" s="109" t="e">
        <f t="shared" si="231"/>
        <v>#DIV/0!</v>
      </c>
      <c r="AI224" s="200">
        <v>0.75</v>
      </c>
      <c r="AJ224" s="111">
        <f t="shared" ca="1" si="196"/>
        <v>1.8591735781141978</v>
      </c>
      <c r="AK224" s="111">
        <f t="shared" ca="1" si="197"/>
        <v>-6.6482356205934193E-2</v>
      </c>
      <c r="AL224" s="111" t="e">
        <f t="shared" si="198"/>
        <v>#DIV/0!</v>
      </c>
      <c r="AM224" s="111" t="e">
        <f t="shared" si="199"/>
        <v>#DIV/0!</v>
      </c>
      <c r="AN224" s="111" t="e">
        <f t="shared" si="200"/>
        <v>#DIV/0!</v>
      </c>
      <c r="AO224" s="111" t="e">
        <f t="shared" si="201"/>
        <v>#DIV/0!</v>
      </c>
      <c r="AP224" s="111" t="e">
        <f t="shared" si="202"/>
        <v>#DIV/0!</v>
      </c>
      <c r="AQ224" s="111" t="e">
        <f t="shared" si="203"/>
        <v>#DIV/0!</v>
      </c>
      <c r="AR224" s="111" t="e">
        <f t="shared" si="204"/>
        <v>#DIV/0!</v>
      </c>
      <c r="AS224" s="111" t="e">
        <f t="shared" si="205"/>
        <v>#DIV/0!</v>
      </c>
      <c r="AT224" s="111" t="e">
        <f t="shared" si="206"/>
        <v>#DIV/0!</v>
      </c>
      <c r="AU224" s="111" t="e">
        <f t="shared" si="207"/>
        <v>#DIV/0!</v>
      </c>
      <c r="AV224" s="111" t="e">
        <f t="shared" si="208"/>
        <v>#DIV/0!</v>
      </c>
      <c r="AX224" s="201">
        <v>0.75</v>
      </c>
      <c r="AY224" s="111">
        <f t="shared" ca="1" si="187"/>
        <v>1.6245626417271426</v>
      </c>
      <c r="AZ224" s="111">
        <f t="shared" ca="1" si="187"/>
        <v>-0.58251207342342992</v>
      </c>
      <c r="BA224" s="111" t="e">
        <f t="shared" si="187"/>
        <v>#DIV/0!</v>
      </c>
      <c r="BB224" s="111" t="e">
        <f t="shared" si="187"/>
        <v>#DIV/0!</v>
      </c>
      <c r="BC224" s="111" t="e">
        <f t="shared" si="187"/>
        <v>#DIV/0!</v>
      </c>
      <c r="BD224" s="111" t="e">
        <f t="shared" si="187"/>
        <v>#DIV/0!</v>
      </c>
      <c r="BE224" s="111" t="e">
        <f t="shared" si="187"/>
        <v>#DIV/0!</v>
      </c>
      <c r="BF224" s="111" t="e">
        <f t="shared" si="187"/>
        <v>#DIV/0!</v>
      </c>
      <c r="BG224" s="111" t="e">
        <f t="shared" si="187"/>
        <v>#DIV/0!</v>
      </c>
      <c r="BH224" s="111" t="e">
        <f t="shared" si="187"/>
        <v>#DIV/0!</v>
      </c>
      <c r="BI224" s="111" t="e">
        <f t="shared" si="187"/>
        <v>#DIV/0!</v>
      </c>
      <c r="BJ224" s="111" t="e">
        <f t="shared" si="187"/>
        <v>#DIV/0!</v>
      </c>
      <c r="BK224" s="111" t="e">
        <f t="shared" si="216"/>
        <v>#DIV/0!</v>
      </c>
      <c r="BM224" s="200">
        <v>0.75</v>
      </c>
      <c r="BN224" s="111">
        <f t="shared" ca="1" si="189"/>
        <v>1.3899517053400872</v>
      </c>
      <c r="BO224" s="111">
        <f t="shared" ca="1" si="189"/>
        <v>-1.0985417906409249</v>
      </c>
      <c r="BP224" s="111" t="e">
        <f t="shared" si="189"/>
        <v>#DIV/0!</v>
      </c>
      <c r="BQ224" s="111" t="e">
        <f t="shared" si="189"/>
        <v>#DIV/0!</v>
      </c>
      <c r="BR224" s="111" t="e">
        <f t="shared" si="189"/>
        <v>#DIV/0!</v>
      </c>
      <c r="BS224" s="111" t="e">
        <f t="shared" si="189"/>
        <v>#DIV/0!</v>
      </c>
      <c r="BT224" s="111" t="e">
        <f t="shared" si="189"/>
        <v>#DIV/0!</v>
      </c>
      <c r="BU224" s="111" t="e">
        <f t="shared" si="189"/>
        <v>#DIV/0!</v>
      </c>
      <c r="BV224" s="111" t="e">
        <f t="shared" si="189"/>
        <v>#DIV/0!</v>
      </c>
      <c r="BW224" s="111" t="e">
        <f t="shared" si="189"/>
        <v>#DIV/0!</v>
      </c>
      <c r="BX224" s="111" t="e">
        <f t="shared" si="189"/>
        <v>#DIV/0!</v>
      </c>
      <c r="BY224" s="111" t="e">
        <f t="shared" si="189"/>
        <v>#DIV/0!</v>
      </c>
      <c r="BZ224" s="111" t="e">
        <f t="shared" si="217"/>
        <v>#DIV/0!</v>
      </c>
      <c r="CB224" s="200">
        <v>0.75</v>
      </c>
      <c r="CC224" s="111">
        <f t="shared" ca="1" si="190"/>
        <v>-1.6387337721129367</v>
      </c>
      <c r="CD224" s="111">
        <f t="shared" ca="1" si="190"/>
        <v>-2.7732640017332888</v>
      </c>
      <c r="CE224" s="111" t="e">
        <f t="shared" si="190"/>
        <v>#DIV/0!</v>
      </c>
      <c r="CF224" s="111" t="e">
        <f t="shared" si="190"/>
        <v>#DIV/0!</v>
      </c>
      <c r="CG224" s="111" t="e">
        <f t="shared" si="190"/>
        <v>#DIV/0!</v>
      </c>
      <c r="CH224" s="111" t="e">
        <f t="shared" si="190"/>
        <v>#DIV/0!</v>
      </c>
      <c r="CI224" s="111" t="e">
        <f t="shared" si="190"/>
        <v>#DIV/0!</v>
      </c>
      <c r="CJ224" s="111" t="e">
        <f t="shared" si="190"/>
        <v>#DIV/0!</v>
      </c>
      <c r="CK224" s="111" t="e">
        <f t="shared" si="190"/>
        <v>#DIV/0!</v>
      </c>
      <c r="CL224" s="111" t="e">
        <f t="shared" si="190"/>
        <v>#DIV/0!</v>
      </c>
      <c r="CM224" s="111" t="e">
        <f t="shared" si="190"/>
        <v>#DIV/0!</v>
      </c>
      <c r="CN224" s="111" t="e">
        <f t="shared" si="190"/>
        <v>#DIV/0!</v>
      </c>
      <c r="CO224" s="111" t="e">
        <f t="shared" si="218"/>
        <v>#DIV/0!</v>
      </c>
      <c r="CQ224" s="200">
        <v>0.75</v>
      </c>
      <c r="CR224" s="111">
        <f t="shared" ca="1" si="209"/>
        <v>0.46213630758121316</v>
      </c>
      <c r="CS224" s="111">
        <f t="shared" ca="1" si="209"/>
        <v>-0.64582860314336832</v>
      </c>
      <c r="CT224" s="111" t="e">
        <f t="shared" si="209"/>
        <v>#DIV/0!</v>
      </c>
      <c r="CU224" s="111" t="e">
        <f t="shared" si="209"/>
        <v>#DIV/0!</v>
      </c>
      <c r="CV224" s="111" t="e">
        <f t="shared" si="209"/>
        <v>#DIV/0!</v>
      </c>
      <c r="CW224" s="111" t="e">
        <f t="shared" si="209"/>
        <v>#DIV/0!</v>
      </c>
      <c r="CX224" s="111" t="e">
        <f t="shared" si="209"/>
        <v>#DIV/0!</v>
      </c>
      <c r="CY224" s="111" t="e">
        <f t="shared" si="209"/>
        <v>#DIV/0!</v>
      </c>
      <c r="CZ224" s="111" t="e">
        <f t="shared" si="209"/>
        <v>#DIV/0!</v>
      </c>
      <c r="DA224" s="111" t="e">
        <f t="shared" si="209"/>
        <v>#DIV/0!</v>
      </c>
      <c r="DB224" s="111" t="e">
        <f t="shared" si="209"/>
        <v>#DIV/0!</v>
      </c>
      <c r="DC224" s="111" t="e">
        <f t="shared" si="219"/>
        <v>#DIV/0!</v>
      </c>
      <c r="DD224" s="111" t="e">
        <f t="shared" si="220"/>
        <v>#DIV/0!</v>
      </c>
      <c r="DF224" s="200">
        <v>0.75</v>
      </c>
      <c r="DG224" s="111">
        <f t="shared" ca="1" si="210"/>
        <v>2.1079556448870465</v>
      </c>
      <c r="DH224" s="111">
        <f t="shared" ca="1" si="210"/>
        <v>3.8053234361682797</v>
      </c>
      <c r="DI224" s="111" t="e">
        <f t="shared" si="210"/>
        <v>#DIV/0!</v>
      </c>
      <c r="DJ224" s="111" t="e">
        <f t="shared" si="210"/>
        <v>#DIV/0!</v>
      </c>
      <c r="DK224" s="111" t="e">
        <f t="shared" si="210"/>
        <v>#DIV/0!</v>
      </c>
      <c r="DL224" s="111" t="e">
        <f t="shared" si="210"/>
        <v>#DIV/0!</v>
      </c>
      <c r="DM224" s="111" t="e">
        <f t="shared" si="210"/>
        <v>#DIV/0!</v>
      </c>
      <c r="DN224" s="111" t="e">
        <f t="shared" si="210"/>
        <v>#DIV/0!</v>
      </c>
      <c r="DO224" s="111" t="e">
        <f t="shared" si="210"/>
        <v>#DIV/0!</v>
      </c>
      <c r="DP224" s="111" t="e">
        <f t="shared" si="210"/>
        <v>#DIV/0!</v>
      </c>
      <c r="DQ224" s="111" t="e">
        <f t="shared" si="210"/>
        <v>#DIV/0!</v>
      </c>
      <c r="DR224" s="111" t="e">
        <f t="shared" si="221"/>
        <v>#DIV/0!</v>
      </c>
      <c r="DS224" s="111" t="e">
        <f t="shared" si="222"/>
        <v>#DIV/0!</v>
      </c>
      <c r="DU224" s="200">
        <v>0.75</v>
      </c>
      <c r="DV224" s="111">
        <f t="shared" ca="1" si="211"/>
        <v>7.0029002656471651</v>
      </c>
      <c r="DW224" s="111">
        <f t="shared" ca="1" si="211"/>
        <v>7.0914513286330694</v>
      </c>
      <c r="DX224" s="111" t="e">
        <f t="shared" si="211"/>
        <v>#DIV/0!</v>
      </c>
      <c r="DY224" s="111" t="e">
        <f t="shared" si="211"/>
        <v>#DIV/0!</v>
      </c>
      <c r="DZ224" s="111" t="e">
        <f t="shared" si="211"/>
        <v>#DIV/0!</v>
      </c>
      <c r="EA224" s="111" t="e">
        <f t="shared" si="211"/>
        <v>#DIV/0!</v>
      </c>
      <c r="EB224" s="111" t="e">
        <f t="shared" si="211"/>
        <v>#DIV/0!</v>
      </c>
      <c r="EC224" s="111" t="e">
        <f t="shared" si="211"/>
        <v>#DIV/0!</v>
      </c>
      <c r="ED224" s="111" t="e">
        <f t="shared" si="211"/>
        <v>#DIV/0!</v>
      </c>
      <c r="EE224" s="111" t="e">
        <f t="shared" si="211"/>
        <v>#DIV/0!</v>
      </c>
      <c r="EF224" s="111" t="e">
        <f t="shared" si="211"/>
        <v>#DIV/0!</v>
      </c>
      <c r="EG224" s="111" t="e">
        <f t="shared" si="223"/>
        <v>#DIV/0!</v>
      </c>
      <c r="EH224" s="111" t="e">
        <f t="shared" si="223"/>
        <v>#DIV/0!</v>
      </c>
      <c r="EJ224" s="200">
        <v>0.75</v>
      </c>
      <c r="EK224" s="111">
        <f t="shared" ca="1" si="212"/>
        <v>-7.0029002656471651</v>
      </c>
      <c r="EL224" s="111">
        <f t="shared" ca="1" si="212"/>
        <v>-7.0914513286330694</v>
      </c>
      <c r="EM224" s="111" t="e">
        <f t="shared" si="212"/>
        <v>#DIV/0!</v>
      </c>
      <c r="EN224" s="111" t="e">
        <f t="shared" si="212"/>
        <v>#DIV/0!</v>
      </c>
      <c r="EO224" s="111" t="e">
        <f t="shared" si="212"/>
        <v>#DIV/0!</v>
      </c>
      <c r="EP224" s="111" t="e">
        <f t="shared" si="212"/>
        <v>#DIV/0!</v>
      </c>
      <c r="EQ224" s="111" t="e">
        <f t="shared" si="212"/>
        <v>#DIV/0!</v>
      </c>
      <c r="ER224" s="111" t="e">
        <f t="shared" si="212"/>
        <v>#DIV/0!</v>
      </c>
      <c r="ES224" s="111" t="e">
        <f t="shared" si="212"/>
        <v>#DIV/0!</v>
      </c>
      <c r="ET224" s="111" t="e">
        <f t="shared" si="212"/>
        <v>#DIV/0!</v>
      </c>
      <c r="EU224" s="111" t="e">
        <f t="shared" si="212"/>
        <v>#DIV/0!</v>
      </c>
      <c r="EV224" s="111" t="e">
        <f t="shared" si="224"/>
        <v>#DIV/0!</v>
      </c>
      <c r="EW224" s="111" t="e">
        <f t="shared" si="224"/>
        <v>#DIV/0!</v>
      </c>
    </row>
    <row r="225" spans="1:157">
      <c r="T225" s="201">
        <v>0.8</v>
      </c>
      <c r="U225" s="109">
        <f t="shared" ref="U225:AG225" ca="1" si="232">($G$5/U195-$H$5*U90/U195)*1000</f>
        <v>-1.082692901830278</v>
      </c>
      <c r="V225" s="109" t="e">
        <f t="shared" si="232"/>
        <v>#DIV/0!</v>
      </c>
      <c r="W225" s="109" t="e">
        <f t="shared" si="232"/>
        <v>#DIV/0!</v>
      </c>
      <c r="X225" s="109" t="e">
        <f t="shared" si="232"/>
        <v>#DIV/0!</v>
      </c>
      <c r="Y225" s="109" t="e">
        <f t="shared" si="232"/>
        <v>#DIV/0!</v>
      </c>
      <c r="Z225" s="109" t="e">
        <f t="shared" si="232"/>
        <v>#DIV/0!</v>
      </c>
      <c r="AA225" s="109" t="e">
        <f t="shared" si="232"/>
        <v>#DIV/0!</v>
      </c>
      <c r="AB225" s="109" t="e">
        <f t="shared" si="232"/>
        <v>#DIV/0!</v>
      </c>
      <c r="AC225" s="109" t="e">
        <f t="shared" si="232"/>
        <v>#DIV/0!</v>
      </c>
      <c r="AD225" s="109" t="e">
        <f t="shared" si="232"/>
        <v>#DIV/0!</v>
      </c>
      <c r="AE225" s="109" t="e">
        <f t="shared" si="232"/>
        <v>#DIV/0!</v>
      </c>
      <c r="AF225" s="109" t="e">
        <f t="shared" si="232"/>
        <v>#DIV/0!</v>
      </c>
      <c r="AG225" s="109" t="e">
        <f t="shared" si="232"/>
        <v>#DIV/0!</v>
      </c>
      <c r="AI225" s="200">
        <v>0.8</v>
      </c>
      <c r="AJ225" s="111">
        <f t="shared" ca="1" si="196"/>
        <v>0.24323511767146119</v>
      </c>
      <c r="AK225" s="111" t="e">
        <f t="shared" si="197"/>
        <v>#DIV/0!</v>
      </c>
      <c r="AL225" s="111" t="e">
        <f t="shared" si="198"/>
        <v>#DIV/0!</v>
      </c>
      <c r="AM225" s="111" t="e">
        <f t="shared" si="199"/>
        <v>#DIV/0!</v>
      </c>
      <c r="AN225" s="111" t="e">
        <f t="shared" si="200"/>
        <v>#DIV/0!</v>
      </c>
      <c r="AO225" s="111" t="e">
        <f t="shared" si="201"/>
        <v>#DIV/0!</v>
      </c>
      <c r="AP225" s="111" t="e">
        <f t="shared" si="202"/>
        <v>#DIV/0!</v>
      </c>
      <c r="AQ225" s="111" t="e">
        <f t="shared" si="203"/>
        <v>#DIV/0!</v>
      </c>
      <c r="AR225" s="111" t="e">
        <f t="shared" si="204"/>
        <v>#DIV/0!</v>
      </c>
      <c r="AS225" s="111" t="e">
        <f t="shared" si="205"/>
        <v>#DIV/0!</v>
      </c>
      <c r="AT225" s="111" t="e">
        <f t="shared" si="206"/>
        <v>#DIV/0!</v>
      </c>
      <c r="AU225" s="111" t="e">
        <f t="shared" si="207"/>
        <v>#DIV/0!</v>
      </c>
      <c r="AV225" s="111" t="e">
        <f t="shared" si="208"/>
        <v>#DIV/0!</v>
      </c>
      <c r="AX225" s="201">
        <v>0.8</v>
      </c>
      <c r="AY225" s="111">
        <f t="shared" ca="1" si="187"/>
        <v>-0.198740888829119</v>
      </c>
      <c r="AZ225" s="111" t="e">
        <f>($G$7/#REF!-$H$7*#REF!/#REF!)*1000</f>
        <v>#REF!</v>
      </c>
      <c r="BA225" s="111" t="e">
        <f>($G$7/#REF!-$H$7*#REF!/#REF!)*1000</f>
        <v>#REF!</v>
      </c>
      <c r="BB225" s="111" t="e">
        <f>($G$7/#REF!-$H$7*#REF!/#REF!)*1000</f>
        <v>#REF!</v>
      </c>
      <c r="BC225" s="111" t="e">
        <f>($G$7/#REF!-$H$7*#REF!/#REF!)*1000</f>
        <v>#REF!</v>
      </c>
      <c r="BD225" s="111" t="e">
        <f>($G$7/#REF!-$H$7*#REF!/#REF!)*1000</f>
        <v>#REF!</v>
      </c>
      <c r="BE225" s="111" t="e">
        <f>($G$7/#REF!-$H$7*#REF!/#REF!)*1000</f>
        <v>#REF!</v>
      </c>
      <c r="BF225" s="111" t="e">
        <f>($G$7/#REF!-$H$7*#REF!/#REF!)*1000</f>
        <v>#REF!</v>
      </c>
      <c r="BG225" s="111" t="e">
        <f>($G$7/#REF!-$H$7*#REF!/#REF!)*1000</f>
        <v>#REF!</v>
      </c>
      <c r="BH225" s="111" t="e">
        <f>($G$7/#REF!-$H$7*#REF!/#REF!)*1000</f>
        <v>#REF!</v>
      </c>
      <c r="BI225" s="111" t="e">
        <f>($G$7/#REF!-$H$7*#REF!/#REF!)*1000</f>
        <v>#REF!</v>
      </c>
      <c r="BJ225" s="111" t="e">
        <f>($G$7/#REF!-$H$7*#REF!/#REF!)*1000</f>
        <v>#REF!</v>
      </c>
      <c r="BK225" s="111" t="e">
        <f t="shared" si="187"/>
        <v>#DIV/0!</v>
      </c>
      <c r="BM225" s="200">
        <v>0.8</v>
      </c>
      <c r="BN225" s="111">
        <f t="shared" ca="1" si="189"/>
        <v>-0.64071689532969833</v>
      </c>
      <c r="BO225" s="111" t="e">
        <f>($G$8/#REF!-$H$8*#REF!/#REF!)*1000</f>
        <v>#REF!</v>
      </c>
      <c r="BP225" s="111" t="e">
        <f>($G$8/#REF!-$H$8*#REF!/#REF!)*1000</f>
        <v>#REF!</v>
      </c>
      <c r="BQ225" s="111" t="e">
        <f>($G$8/#REF!-$H$8*#REF!/#REF!)*1000</f>
        <v>#REF!</v>
      </c>
      <c r="BR225" s="111" t="e">
        <f>($G$8/#REF!-$H$8*#REF!/#REF!)*1000</f>
        <v>#REF!</v>
      </c>
      <c r="BS225" s="111" t="e">
        <f>($G$8/#REF!-$H$8*#REF!/#REF!)*1000</f>
        <v>#REF!</v>
      </c>
      <c r="BT225" s="111" t="e">
        <f>($G$8/#REF!-$H$8*#REF!/#REF!)*1000</f>
        <v>#REF!</v>
      </c>
      <c r="BU225" s="111" t="e">
        <f>($G$8/#REF!-$H$8*#REF!/#REF!)*1000</f>
        <v>#REF!</v>
      </c>
      <c r="BV225" s="111" t="e">
        <f>($G$8/#REF!-$H$8*#REF!/#REF!)*1000</f>
        <v>#REF!</v>
      </c>
      <c r="BW225" s="111" t="e">
        <f>($G$8/#REF!-$H$8*#REF!/#REF!)*1000</f>
        <v>#REF!</v>
      </c>
      <c r="BX225" s="111" t="e">
        <f>($G$8/#REF!-$H$8*#REF!/#REF!)*1000</f>
        <v>#REF!</v>
      </c>
      <c r="BY225" s="111" t="e">
        <f>($G$8/#REF!-$H$8*#REF!/#REF!)*1000</f>
        <v>#REF!</v>
      </c>
      <c r="BZ225" s="111" t="e">
        <f t="shared" si="189"/>
        <v>#DIV/0!</v>
      </c>
      <c r="CB225" s="200">
        <v>0.8</v>
      </c>
      <c r="CC225" s="111">
        <f t="shared" ca="1" si="190"/>
        <v>-2.4353174586374227</v>
      </c>
      <c r="CD225" s="111" t="e">
        <f>($G$9/#REF!-$H$9*#REF!/#REF!)*1000</f>
        <v>#REF!</v>
      </c>
      <c r="CE225" s="111" t="e">
        <f>($G$9/#REF!-$H$9*#REF!/#REF!)*1000</f>
        <v>#REF!</v>
      </c>
      <c r="CF225" s="111" t="e">
        <f>($G$9/#REF!-$H$9*#REF!/#REF!)*1000</f>
        <v>#REF!</v>
      </c>
      <c r="CG225" s="111" t="e">
        <f>($G$9/#REF!-$H$9*#REF!/#REF!)*1000</f>
        <v>#REF!</v>
      </c>
      <c r="CH225" s="111" t="e">
        <f>($G$9/#REF!-$H$9*#REF!/#REF!)*1000</f>
        <v>#REF!</v>
      </c>
      <c r="CI225" s="111" t="e">
        <f>($G$9/#REF!-$H$9*#REF!/#REF!)*1000</f>
        <v>#REF!</v>
      </c>
      <c r="CJ225" s="111" t="e">
        <f>($G$9/#REF!-$H$9*#REF!/#REF!)*1000</f>
        <v>#REF!</v>
      </c>
      <c r="CK225" s="111" t="e">
        <f>($G$9/#REF!-$H$9*#REF!/#REF!)*1000</f>
        <v>#REF!</v>
      </c>
      <c r="CL225" s="111" t="e">
        <f>($G$9/#REF!-$H$9*#REF!/#REF!)*1000</f>
        <v>#REF!</v>
      </c>
      <c r="CM225" s="111" t="e">
        <f>($G$9/#REF!-$H$9*#REF!/#REF!)*1000</f>
        <v>#REF!</v>
      </c>
      <c r="CN225" s="111" t="e">
        <f>($G$9/#REF!-$H$9*#REF!/#REF!)*1000</f>
        <v>#REF!</v>
      </c>
      <c r="CO225" s="111" t="e">
        <f t="shared" si="190"/>
        <v>#DIV/0!</v>
      </c>
      <c r="CQ225" s="200">
        <v>0.8</v>
      </c>
      <c r="CR225" s="111">
        <f t="shared" ca="1" si="209"/>
        <v>-0.43307716073211122</v>
      </c>
      <c r="CS225" s="111" t="e">
        <f>($O$90/#REF!-$P$90*#REF!/#REF!)*1000</f>
        <v>#REF!</v>
      </c>
      <c r="CT225" s="111" t="e">
        <f>($O$90/#REF!-$P$90*#REF!/#REF!)*1000</f>
        <v>#REF!</v>
      </c>
      <c r="CU225" s="111" t="e">
        <f>($O$90/#REF!-$P$90*#REF!/#REF!)*1000</f>
        <v>#REF!</v>
      </c>
      <c r="CV225" s="111" t="e">
        <f>($O$90/#REF!-$P$90*#REF!/#REF!)*1000</f>
        <v>#REF!</v>
      </c>
      <c r="CW225" s="111" t="e">
        <f>($O$90/#REF!-$P$90*#REF!/#REF!)*1000</f>
        <v>#REF!</v>
      </c>
      <c r="CX225" s="111" t="e">
        <f>($O$90/#REF!-$P$90*#REF!/#REF!)*1000</f>
        <v>#REF!</v>
      </c>
      <c r="CY225" s="111" t="e">
        <f>($O$90/#REF!-$P$90*#REF!/#REF!)*1000</f>
        <v>#REF!</v>
      </c>
      <c r="CZ225" s="111" t="e">
        <f>($O$90/#REF!-$P$90*#REF!/#REF!)*1000</f>
        <v>#REF!</v>
      </c>
      <c r="DA225" s="111" t="e">
        <f>($O$90/#REF!-$P$90*#REF!/#REF!)*1000</f>
        <v>#REF!</v>
      </c>
      <c r="DB225" s="111" t="e">
        <f>($O$90/#REF!-$P$90*#REF!/#REF!)*1000</f>
        <v>#REF!</v>
      </c>
      <c r="DC225" s="111" t="e">
        <f>($O$90/#REF!-$P$90*#REF!/#REF!)*1000</f>
        <v>#REF!</v>
      </c>
      <c r="DD225" s="111" t="e">
        <f>($O$90/AG195-$P$90*AG90/AG195)*1000</f>
        <v>#DIV/0!</v>
      </c>
      <c r="DF225" s="200">
        <v>0.8</v>
      </c>
      <c r="DG225" s="111">
        <f t="shared" ca="1" si="210"/>
        <v>3.3192694716385822</v>
      </c>
      <c r="DH225" s="111" t="e">
        <f>($O$91/#REF!-$P$91*#REF!/#REF!)*1000</f>
        <v>#REF!</v>
      </c>
      <c r="DI225" s="111" t="e">
        <f>($O$91/#REF!-$P$91*#REF!/#REF!)*1000</f>
        <v>#REF!</v>
      </c>
      <c r="DJ225" s="111" t="e">
        <f>($O$91/#REF!-$P$91*#REF!/#REF!)*1000</f>
        <v>#REF!</v>
      </c>
      <c r="DK225" s="111" t="e">
        <f>($O$91/#REF!-$P$91*#REF!/#REF!)*1000</f>
        <v>#REF!</v>
      </c>
      <c r="DL225" s="111" t="e">
        <f>($O$91/#REF!-$P$91*#REF!/#REF!)*1000</f>
        <v>#REF!</v>
      </c>
      <c r="DM225" s="111" t="e">
        <f>($O$91/#REF!-$P$91*#REF!/#REF!)*1000</f>
        <v>#REF!</v>
      </c>
      <c r="DN225" s="111" t="e">
        <f>($O$91/#REF!-$P$91*#REF!/#REF!)*1000</f>
        <v>#REF!</v>
      </c>
      <c r="DO225" s="111" t="e">
        <f>($O$91/#REF!-$P$91*#REF!/#REF!)*1000</f>
        <v>#REF!</v>
      </c>
      <c r="DP225" s="111" t="e">
        <f>($O$91/#REF!-$P$91*#REF!/#REF!)*1000</f>
        <v>#REF!</v>
      </c>
      <c r="DQ225" s="111" t="e">
        <f>($O$91/#REF!-$P$91*#REF!/#REF!)*1000</f>
        <v>#REF!</v>
      </c>
      <c r="DR225" s="111" t="e">
        <f>($O$91/#REF!-$P$91*#REF!/#REF!)*1000</f>
        <v>#REF!</v>
      </c>
      <c r="DS225" s="111" t="e">
        <f>($O$91/AG195-$P$91*AG90/AG195)*1000</f>
        <v>#DIV/0!</v>
      </c>
      <c r="DU225" s="200">
        <v>0.8</v>
      </c>
      <c r="DV225" s="111">
        <f t="shared" ca="1" si="211"/>
        <v>6.6741343263510373</v>
      </c>
      <c r="DW225" s="111" t="e">
        <f t="shared" ref="DW225:EF225" si="233">($O$90/AZ195-$P$90*AZ90/AZ195)*1000</f>
        <v>#DIV/0!</v>
      </c>
      <c r="DX225" s="111" t="e">
        <f t="shared" si="233"/>
        <v>#DIV/0!</v>
      </c>
      <c r="DY225" s="111" t="e">
        <f t="shared" si="233"/>
        <v>#DIV/0!</v>
      </c>
      <c r="DZ225" s="111" t="e">
        <f t="shared" si="233"/>
        <v>#DIV/0!</v>
      </c>
      <c r="EA225" s="111" t="e">
        <f t="shared" si="233"/>
        <v>#DIV/0!</v>
      </c>
      <c r="EB225" s="111" t="e">
        <f t="shared" si="233"/>
        <v>#DIV/0!</v>
      </c>
      <c r="EC225" s="111" t="e">
        <f t="shared" si="233"/>
        <v>#DIV/0!</v>
      </c>
      <c r="ED225" s="111" t="e">
        <f t="shared" si="233"/>
        <v>#DIV/0!</v>
      </c>
      <c r="EE225" s="111" t="e">
        <f t="shared" si="233"/>
        <v>#DIV/0!</v>
      </c>
      <c r="EF225" s="111" t="e">
        <f t="shared" si="233"/>
        <v>#DIV/0!</v>
      </c>
      <c r="EG225" s="111" t="e">
        <f>($O$90/BJ195-$P$90*BJ90/BJ195)*1000</f>
        <v>#DIV/0!</v>
      </c>
      <c r="EH225" s="111" t="e">
        <f>($O$90/BK195-$P$90*BK90/BK195)*1000</f>
        <v>#DIV/0!</v>
      </c>
      <c r="EJ225" s="200">
        <v>0.8</v>
      </c>
      <c r="EK225" s="111">
        <f t="shared" ca="1" si="212"/>
        <v>-6.6741343263510373</v>
      </c>
      <c r="EL225" s="111" t="e">
        <f t="shared" ref="EL225:EU225" si="234">($O$91/AZ195-$P$91*AZ90/AZ195)*1000</f>
        <v>#DIV/0!</v>
      </c>
      <c r="EM225" s="111" t="e">
        <f t="shared" si="234"/>
        <v>#DIV/0!</v>
      </c>
      <c r="EN225" s="111" t="e">
        <f t="shared" si="234"/>
        <v>#DIV/0!</v>
      </c>
      <c r="EO225" s="111" t="e">
        <f t="shared" si="234"/>
        <v>#DIV/0!</v>
      </c>
      <c r="EP225" s="111" t="e">
        <f t="shared" si="234"/>
        <v>#DIV/0!</v>
      </c>
      <c r="EQ225" s="111" t="e">
        <f t="shared" si="234"/>
        <v>#DIV/0!</v>
      </c>
      <c r="ER225" s="111" t="e">
        <f t="shared" si="234"/>
        <v>#DIV/0!</v>
      </c>
      <c r="ES225" s="111" t="e">
        <f t="shared" si="234"/>
        <v>#DIV/0!</v>
      </c>
      <c r="ET225" s="111" t="e">
        <f t="shared" si="234"/>
        <v>#DIV/0!</v>
      </c>
      <c r="EU225" s="111" t="e">
        <f t="shared" si="234"/>
        <v>#DIV/0!</v>
      </c>
      <c r="EV225" s="111" t="e">
        <f>($O$91/BJ195-$P$91*BJ90/BJ195)*1000</f>
        <v>#DIV/0!</v>
      </c>
      <c r="EW225" s="111" t="e">
        <f>($O$91/BK195-$P$91*BK90/BK195)*1000</f>
        <v>#DIV/0!</v>
      </c>
    </row>
    <row r="226" spans="1:157">
      <c r="T226" s="1" t="s">
        <v>69</v>
      </c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 t="s">
        <v>70</v>
      </c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 t="s">
        <v>72</v>
      </c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 t="s">
        <v>73</v>
      </c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 t="s">
        <v>74</v>
      </c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 t="s">
        <v>75</v>
      </c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 t="s">
        <v>76</v>
      </c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77</v>
      </c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</row>
    <row r="227" spans="1:157">
      <c r="T227" s="85" t="s">
        <v>87</v>
      </c>
      <c r="U227" s="86">
        <f>U212</f>
        <v>0.2</v>
      </c>
      <c r="V227" s="86">
        <f t="shared" ref="V227:AG227" si="235">V212</f>
        <v>0.25</v>
      </c>
      <c r="W227" s="86">
        <f t="shared" si="235"/>
        <v>0.2857142857142857</v>
      </c>
      <c r="X227" s="86">
        <f t="shared" si="235"/>
        <v>0.33333333333333331</v>
      </c>
      <c r="Y227" s="86">
        <f t="shared" si="235"/>
        <v>0.4</v>
      </c>
      <c r="Z227" s="86">
        <f t="shared" si="235"/>
        <v>0.42857142857142855</v>
      </c>
      <c r="AA227" s="86">
        <f t="shared" si="235"/>
        <v>0.5</v>
      </c>
      <c r="AB227" s="14">
        <f t="shared" si="235"/>
        <v>0.5714285714285714</v>
      </c>
      <c r="AC227" s="14">
        <f t="shared" si="235"/>
        <v>0.6</v>
      </c>
      <c r="AD227" s="14">
        <f t="shared" si="235"/>
        <v>0.66666666666666663</v>
      </c>
      <c r="AE227" s="14">
        <f t="shared" si="235"/>
        <v>0.7142857142857143</v>
      </c>
      <c r="AF227" s="14">
        <f t="shared" si="235"/>
        <v>0.75</v>
      </c>
      <c r="AG227" s="14">
        <f t="shared" si="235"/>
        <v>0.8</v>
      </c>
      <c r="AI227" s="85" t="s">
        <v>87</v>
      </c>
      <c r="AJ227" s="201">
        <v>0.2</v>
      </c>
      <c r="AK227" s="201">
        <v>0.25</v>
      </c>
      <c r="AL227" s="201">
        <v>0.2857142857142857</v>
      </c>
      <c r="AM227" s="201">
        <v>0.33333333333333331</v>
      </c>
      <c r="AN227" s="201">
        <v>0.4</v>
      </c>
      <c r="AO227" s="201">
        <v>0.42857142857142855</v>
      </c>
      <c r="AP227" s="201">
        <v>0.5</v>
      </c>
      <c r="AQ227" s="201">
        <v>0.5714285714285714</v>
      </c>
      <c r="AR227" s="201">
        <v>0.6</v>
      </c>
      <c r="AS227" s="201">
        <v>0.66666666666666663</v>
      </c>
      <c r="AT227" s="201">
        <v>0.7142857142857143</v>
      </c>
      <c r="AU227" s="201">
        <v>0.75</v>
      </c>
      <c r="AV227" s="201">
        <v>0.8</v>
      </c>
      <c r="AX227" s="85" t="s">
        <v>87</v>
      </c>
      <c r="AY227" s="14">
        <f>AY212</f>
        <v>0.2</v>
      </c>
      <c r="AZ227" s="14">
        <f t="shared" ref="AZ227:BK227" si="236">AZ212</f>
        <v>0.25</v>
      </c>
      <c r="BA227" s="14">
        <f t="shared" si="236"/>
        <v>0.2857142857142857</v>
      </c>
      <c r="BB227" s="14">
        <f t="shared" si="236"/>
        <v>0.33333333333333331</v>
      </c>
      <c r="BC227" s="14">
        <f t="shared" si="236"/>
        <v>0.4</v>
      </c>
      <c r="BD227" s="14">
        <f t="shared" si="236"/>
        <v>0.42857142857142855</v>
      </c>
      <c r="BE227" s="14">
        <f t="shared" si="236"/>
        <v>0.5</v>
      </c>
      <c r="BF227" s="14">
        <f t="shared" si="236"/>
        <v>0.5714285714285714</v>
      </c>
      <c r="BG227" s="14">
        <f t="shared" si="236"/>
        <v>0.6</v>
      </c>
      <c r="BH227" s="14">
        <f t="shared" si="236"/>
        <v>0.66666666666666663</v>
      </c>
      <c r="BI227" s="14">
        <f t="shared" si="236"/>
        <v>0.7142857142857143</v>
      </c>
      <c r="BJ227" s="14">
        <f t="shared" si="236"/>
        <v>0.75</v>
      </c>
      <c r="BK227" s="14">
        <f t="shared" si="236"/>
        <v>0.8</v>
      </c>
      <c r="BM227" s="85" t="s">
        <v>87</v>
      </c>
      <c r="BN227" s="14">
        <f>BN212</f>
        <v>0.2</v>
      </c>
      <c r="BO227" s="14">
        <f t="shared" ref="BO227:BZ227" si="237">BO212</f>
        <v>0.25</v>
      </c>
      <c r="BP227" s="14">
        <f t="shared" si="237"/>
        <v>0.2857142857142857</v>
      </c>
      <c r="BQ227" s="14">
        <f t="shared" si="237"/>
        <v>0.33333333333333331</v>
      </c>
      <c r="BR227" s="14">
        <f t="shared" si="237"/>
        <v>0.4</v>
      </c>
      <c r="BS227" s="14">
        <f t="shared" si="237"/>
        <v>0.42857142857142855</v>
      </c>
      <c r="BT227" s="14">
        <f t="shared" si="237"/>
        <v>0.5</v>
      </c>
      <c r="BU227" s="14">
        <f t="shared" si="237"/>
        <v>0.5714285714285714</v>
      </c>
      <c r="BV227" s="14">
        <f t="shared" si="237"/>
        <v>0.6</v>
      </c>
      <c r="BW227" s="14">
        <f t="shared" si="237"/>
        <v>0.66666666666666663</v>
      </c>
      <c r="BX227" s="14">
        <f t="shared" si="237"/>
        <v>0.7142857142857143</v>
      </c>
      <c r="BY227" s="14">
        <f t="shared" si="237"/>
        <v>0.75</v>
      </c>
      <c r="BZ227" s="14">
        <f t="shared" si="237"/>
        <v>0.8</v>
      </c>
      <c r="CB227" s="85" t="s">
        <v>87</v>
      </c>
      <c r="CC227" s="14">
        <f>CC212</f>
        <v>0.2</v>
      </c>
      <c r="CD227" s="14">
        <f t="shared" ref="CD227:CO227" si="238">CD212</f>
        <v>0.25</v>
      </c>
      <c r="CE227" s="14">
        <f t="shared" si="238"/>
        <v>0.2857142857142857</v>
      </c>
      <c r="CF227" s="14">
        <f t="shared" si="238"/>
        <v>0.33333333333333331</v>
      </c>
      <c r="CG227" s="14">
        <f t="shared" si="238"/>
        <v>0.4</v>
      </c>
      <c r="CH227" s="14">
        <f t="shared" si="238"/>
        <v>0.42857142857142855</v>
      </c>
      <c r="CI227" s="14">
        <f t="shared" si="238"/>
        <v>0.5</v>
      </c>
      <c r="CJ227" s="14">
        <f t="shared" si="238"/>
        <v>0.5714285714285714</v>
      </c>
      <c r="CK227" s="14">
        <f t="shared" si="238"/>
        <v>0.6</v>
      </c>
      <c r="CL227" s="14">
        <f t="shared" si="238"/>
        <v>0.66666666666666663</v>
      </c>
      <c r="CM227" s="14">
        <f t="shared" si="238"/>
        <v>0.7142857142857143</v>
      </c>
      <c r="CN227" s="14">
        <f t="shared" si="238"/>
        <v>0.75</v>
      </c>
      <c r="CO227" s="14">
        <f t="shared" si="238"/>
        <v>0.8</v>
      </c>
      <c r="CQ227" s="85" t="s">
        <v>87</v>
      </c>
      <c r="CR227" s="14">
        <f>CR212</f>
        <v>0.2</v>
      </c>
      <c r="CS227" s="14">
        <f t="shared" ref="CS227:DD227" si="239">CS212</f>
        <v>0.25</v>
      </c>
      <c r="CT227" s="14">
        <f t="shared" si="239"/>
        <v>0.2857142857142857</v>
      </c>
      <c r="CU227" s="14">
        <f t="shared" si="239"/>
        <v>0.33333333333333331</v>
      </c>
      <c r="CV227" s="14">
        <f t="shared" si="239"/>
        <v>0.4</v>
      </c>
      <c r="CW227" s="14">
        <f t="shared" si="239"/>
        <v>0.42857142857142855</v>
      </c>
      <c r="CX227" s="14">
        <f t="shared" si="239"/>
        <v>0.5</v>
      </c>
      <c r="CY227" s="14">
        <f t="shared" si="239"/>
        <v>0.5714285714285714</v>
      </c>
      <c r="CZ227" s="14">
        <f t="shared" si="239"/>
        <v>0.6</v>
      </c>
      <c r="DA227" s="14">
        <f t="shared" si="239"/>
        <v>0.66666666666666663</v>
      </c>
      <c r="DB227" s="14">
        <f t="shared" si="239"/>
        <v>0.7142857142857143</v>
      </c>
      <c r="DC227" s="14">
        <f t="shared" si="239"/>
        <v>0.75</v>
      </c>
      <c r="DD227" s="14">
        <f t="shared" si="239"/>
        <v>0.8</v>
      </c>
      <c r="DF227" s="85" t="s">
        <v>87</v>
      </c>
      <c r="DG227" s="14">
        <f>DG212</f>
        <v>0.2</v>
      </c>
      <c r="DH227" s="14">
        <f t="shared" ref="DH227:DS227" si="240">DH212</f>
        <v>0.25</v>
      </c>
      <c r="DI227" s="14">
        <f t="shared" si="240"/>
        <v>0.2857142857142857</v>
      </c>
      <c r="DJ227" s="14">
        <f t="shared" si="240"/>
        <v>0.33333333333333331</v>
      </c>
      <c r="DK227" s="14">
        <f t="shared" si="240"/>
        <v>0.4</v>
      </c>
      <c r="DL227" s="14">
        <f t="shared" si="240"/>
        <v>0.42857142857142855</v>
      </c>
      <c r="DM227" s="14">
        <f t="shared" si="240"/>
        <v>0.5</v>
      </c>
      <c r="DN227" s="14">
        <f t="shared" si="240"/>
        <v>0.5714285714285714</v>
      </c>
      <c r="DO227" s="14">
        <f t="shared" si="240"/>
        <v>0.6</v>
      </c>
      <c r="DP227" s="14">
        <f t="shared" si="240"/>
        <v>0.66666666666666663</v>
      </c>
      <c r="DQ227" s="14">
        <f t="shared" si="240"/>
        <v>0.7142857142857143</v>
      </c>
      <c r="DR227" s="14">
        <f t="shared" si="240"/>
        <v>0.75</v>
      </c>
      <c r="DS227" s="14">
        <f t="shared" si="240"/>
        <v>0.8</v>
      </c>
      <c r="DU227" s="85" t="s">
        <v>87</v>
      </c>
      <c r="DV227" s="14">
        <f>DV212</f>
        <v>0.2</v>
      </c>
      <c r="DW227" s="14">
        <f t="shared" ref="DW227:EH227" si="241">DW212</f>
        <v>0.25</v>
      </c>
      <c r="DX227" s="14">
        <f t="shared" si="241"/>
        <v>0.2857142857142857</v>
      </c>
      <c r="DY227" s="14">
        <f t="shared" si="241"/>
        <v>0.33333333333333331</v>
      </c>
      <c r="DZ227" s="14">
        <f t="shared" si="241"/>
        <v>0.4</v>
      </c>
      <c r="EA227" s="14">
        <f t="shared" si="241"/>
        <v>0.42857142857142855</v>
      </c>
      <c r="EB227" s="14">
        <f t="shared" si="241"/>
        <v>0.5</v>
      </c>
      <c r="EC227" s="14">
        <f t="shared" si="241"/>
        <v>0.5714285714285714</v>
      </c>
      <c r="ED227" s="14">
        <f t="shared" si="241"/>
        <v>0.6</v>
      </c>
      <c r="EE227" s="14">
        <f t="shared" si="241"/>
        <v>0.66666666666666663</v>
      </c>
      <c r="EF227" s="14">
        <f t="shared" si="241"/>
        <v>0.7142857142857143</v>
      </c>
      <c r="EG227" s="14">
        <f t="shared" si="241"/>
        <v>0.75</v>
      </c>
      <c r="EH227" s="14">
        <f t="shared" si="241"/>
        <v>0.8</v>
      </c>
      <c r="EJ227" s="85" t="s">
        <v>87</v>
      </c>
      <c r="EK227" s="14">
        <f>EK212</f>
        <v>0.2</v>
      </c>
      <c r="EL227" s="14">
        <f t="shared" ref="EL227:EW227" si="242">EL212</f>
        <v>0.25</v>
      </c>
      <c r="EM227" s="14">
        <f t="shared" si="242"/>
        <v>0.2857142857142857</v>
      </c>
      <c r="EN227" s="14">
        <f t="shared" si="242"/>
        <v>0.33333333333333331</v>
      </c>
      <c r="EO227" s="14">
        <f t="shared" si="242"/>
        <v>0.4</v>
      </c>
      <c r="EP227" s="14">
        <f t="shared" si="242"/>
        <v>0.42857142857142855</v>
      </c>
      <c r="EQ227" s="14">
        <f t="shared" si="242"/>
        <v>0.5</v>
      </c>
      <c r="ER227" s="14">
        <f t="shared" si="242"/>
        <v>0.5714285714285714</v>
      </c>
      <c r="ES227" s="14">
        <f t="shared" si="242"/>
        <v>0.6</v>
      </c>
      <c r="ET227" s="14">
        <f t="shared" si="242"/>
        <v>0.66666666666666663</v>
      </c>
      <c r="EU227" s="14">
        <f t="shared" si="242"/>
        <v>0.7142857142857143</v>
      </c>
      <c r="EV227" s="14">
        <f t="shared" si="242"/>
        <v>0.75</v>
      </c>
      <c r="EW227" s="14">
        <f t="shared" si="242"/>
        <v>0.8</v>
      </c>
    </row>
    <row r="228" spans="1:157">
      <c r="T228" s="201">
        <v>0.2</v>
      </c>
      <c r="U228" s="109">
        <f t="shared" ref="U228:AG228" ca="1" si="243">($H$5/U198-$G$5*U78/U183)*1000</f>
        <v>7.9767146144672925</v>
      </c>
      <c r="V228" s="109">
        <f t="shared" ca="1" si="243"/>
        <v>8.331089033552777</v>
      </c>
      <c r="W228" s="109">
        <f t="shared" ca="1" si="243"/>
        <v>8.6335809625622737</v>
      </c>
      <c r="X228" s="109">
        <f t="shared" ca="1" si="243"/>
        <v>9.1124732736458611</v>
      </c>
      <c r="Y228" s="109">
        <f t="shared" ca="1" si="243"/>
        <v>9.9637683534460404</v>
      </c>
      <c r="Z228" s="109">
        <f t="shared" ca="1" si="243"/>
        <v>10.410039517183417</v>
      </c>
      <c r="AA228" s="109">
        <f t="shared" ca="1" si="243"/>
        <v>11.818061818075551</v>
      </c>
      <c r="AB228" s="109">
        <f t="shared" ca="1" si="243"/>
        <v>13.838310854669549</v>
      </c>
      <c r="AC228" s="109">
        <f t="shared" ca="1" si="243"/>
        <v>14.906044389079703</v>
      </c>
      <c r="AD228" s="109">
        <f t="shared" ca="1" si="243"/>
        <v>18.340563155046233</v>
      </c>
      <c r="AE228" s="109">
        <f t="shared" ca="1" si="243"/>
        <v>22.143618505610284</v>
      </c>
      <c r="AF228" s="109">
        <f t="shared" ca="1" si="243"/>
        <v>26.360050753706915</v>
      </c>
      <c r="AG228" s="109">
        <f t="shared" ca="1" si="243"/>
        <v>36.297243756394039</v>
      </c>
      <c r="AI228" s="200">
        <v>0.2</v>
      </c>
      <c r="AJ228" s="111">
        <f t="shared" ref="AJ228:AU240" ca="1" si="244">($H$5/U198-$G$5*U78/U183)*1000</f>
        <v>7.9767146144672925</v>
      </c>
      <c r="AK228" s="111">
        <f t="shared" ca="1" si="244"/>
        <v>8.331089033552777</v>
      </c>
      <c r="AL228" s="111">
        <f t="shared" ca="1" si="244"/>
        <v>8.6335809625622737</v>
      </c>
      <c r="AM228" s="111">
        <f t="shared" ca="1" si="244"/>
        <v>9.1124732736458611</v>
      </c>
      <c r="AN228" s="111">
        <f t="shared" ca="1" si="244"/>
        <v>9.9637683534460404</v>
      </c>
      <c r="AO228" s="111">
        <f t="shared" ca="1" si="244"/>
        <v>10.410039517183417</v>
      </c>
      <c r="AP228" s="111">
        <f t="shared" ca="1" si="244"/>
        <v>11.818061818075551</v>
      </c>
      <c r="AQ228" s="111">
        <f t="shared" ca="1" si="244"/>
        <v>13.838310854669549</v>
      </c>
      <c r="AR228" s="111">
        <f t="shared" ca="1" si="244"/>
        <v>14.906044389079703</v>
      </c>
      <c r="AS228" s="111">
        <f t="shared" ca="1" si="244"/>
        <v>18.340563155046233</v>
      </c>
      <c r="AT228" s="111">
        <f t="shared" ca="1" si="244"/>
        <v>22.143618505610284</v>
      </c>
      <c r="AU228" s="111">
        <f ca="1">($H$6/AF199-$G$6*AF79/AF184)*1000</f>
        <v>22.855594953434608</v>
      </c>
      <c r="AV228" s="111">
        <f ca="1">($H$6/AG198-$G$6*AG78/AG183)*1000</f>
        <v>22.183723259785857</v>
      </c>
      <c r="AX228" s="201">
        <v>0.2</v>
      </c>
      <c r="AY228" s="111">
        <f t="shared" ref="AY228:BK240" ca="1" si="245">($H$7/U198-$G$7*U78/U183)*1000</f>
        <v>6.2659243406699368</v>
      </c>
      <c r="AZ228" s="111">
        <f t="shared" ca="1" si="245"/>
        <v>6.5042980315638603</v>
      </c>
      <c r="BA228" s="111">
        <f t="shared" ca="1" si="245"/>
        <v>6.7121567886707281</v>
      </c>
      <c r="BB228" s="111">
        <f t="shared" ca="1" si="245"/>
        <v>7.0463001524662703</v>
      </c>
      <c r="BC228" s="111">
        <f t="shared" ca="1" si="245"/>
        <v>7.6493772481894524</v>
      </c>
      <c r="BD228" s="111">
        <f t="shared" ca="1" si="245"/>
        <v>7.9683991997979344</v>
      </c>
      <c r="BE228" s="111">
        <f t="shared" ca="1" si="245"/>
        <v>8.9823202331150256</v>
      </c>
      <c r="BF228" s="111">
        <f t="shared" ca="1" si="245"/>
        <v>10.447820623748779</v>
      </c>
      <c r="BG228" s="111">
        <f t="shared" ca="1" si="245"/>
        <v>11.225127549937111</v>
      </c>
      <c r="BH228" s="111">
        <f t="shared" ca="1" si="245"/>
        <v>13.732152361245905</v>
      </c>
      <c r="BI228" s="111">
        <f t="shared" ca="1" si="245"/>
        <v>16.514460480629086</v>
      </c>
      <c r="BJ228" s="111">
        <f t="shared" ca="1" si="245"/>
        <v>19.602862905114421</v>
      </c>
      <c r="BK228" s="111">
        <f t="shared" ca="1" si="245"/>
        <v>26.888230091988593</v>
      </c>
      <c r="BM228" s="200">
        <v>0.2</v>
      </c>
      <c r="BN228" s="111">
        <f t="shared" ref="BN228:BZ240" ca="1" si="246">($H$8/U198-$G$8*U78/U183)*1000</f>
        <v>7.1213194775686146</v>
      </c>
      <c r="BO228" s="111">
        <f t="shared" ca="1" si="246"/>
        <v>7.4176935325583182</v>
      </c>
      <c r="BP228" s="111">
        <f t="shared" ca="1" si="246"/>
        <v>7.6728688756165004</v>
      </c>
      <c r="BQ228" s="111">
        <f t="shared" ca="1" si="246"/>
        <v>8.0793867130560653</v>
      </c>
      <c r="BR228" s="111">
        <f t="shared" ca="1" si="246"/>
        <v>8.8065728008177455</v>
      </c>
      <c r="BS228" s="111">
        <f t="shared" ca="1" si="246"/>
        <v>9.1892193584906749</v>
      </c>
      <c r="BT228" s="111">
        <f t="shared" ca="1" si="246"/>
        <v>10.400191025595289</v>
      </c>
      <c r="BU228" s="111">
        <f t="shared" ca="1" si="246"/>
        <v>12.143065739209165</v>
      </c>
      <c r="BV228" s="111">
        <f t="shared" ca="1" si="246"/>
        <v>13.065585969508405</v>
      </c>
      <c r="BW228" s="111">
        <f t="shared" ca="1" si="246"/>
        <v>16.036357758146071</v>
      </c>
      <c r="BX228" s="111">
        <f t="shared" ca="1" si="246"/>
        <v>19.329039493119687</v>
      </c>
      <c r="BY228" s="111">
        <f t="shared" ca="1" si="246"/>
        <v>22.981456829410668</v>
      </c>
      <c r="BZ228" s="111">
        <f t="shared" ca="1" si="246"/>
        <v>31.592736924191318</v>
      </c>
      <c r="CB228" s="200">
        <v>0.2</v>
      </c>
      <c r="CC228" s="111">
        <f t="shared" ref="CC228:CO240" ca="1" si="247">($H$9/U198-$G$9*U78/U183)*1000</f>
        <v>3.5370278984986103</v>
      </c>
      <c r="CD228" s="111">
        <f t="shared" ca="1" si="247"/>
        <v>3.8141551992561955</v>
      </c>
      <c r="CE228" s="111">
        <f t="shared" ca="1" si="247"/>
        <v>4.0375563291621814</v>
      </c>
      <c r="CF228" s="111">
        <f t="shared" ca="1" si="247"/>
        <v>4.3760247088095987</v>
      </c>
      <c r="CG228" s="111">
        <f t="shared" ca="1" si="247"/>
        <v>4.9504196450805598</v>
      </c>
      <c r="CH228" s="111">
        <f t="shared" ca="1" si="247"/>
        <v>5.2429130487197666</v>
      </c>
      <c r="CI228" s="111">
        <f t="shared" ca="1" si="247"/>
        <v>6.1436123912664655</v>
      </c>
      <c r="CJ228" s="111">
        <f t="shared" ca="1" si="247"/>
        <v>7.4038085218284095</v>
      </c>
      <c r="CK228" s="111">
        <f t="shared" ca="1" si="247"/>
        <v>8.0615416396118391</v>
      </c>
      <c r="CL228" s="111">
        <f t="shared" ca="1" si="247"/>
        <v>10.157119750391738</v>
      </c>
      <c r="CM228" s="111">
        <f t="shared" ca="1" si="247"/>
        <v>12.458750373821536</v>
      </c>
      <c r="CN228" s="111">
        <f t="shared" ca="1" si="247"/>
        <v>14.999553395036116</v>
      </c>
      <c r="CO228" s="111">
        <f t="shared" ca="1" si="247"/>
        <v>20.967592241937545</v>
      </c>
      <c r="CQ228" s="200">
        <v>0.2</v>
      </c>
      <c r="CR228" s="111">
        <f ca="1">($H$10/U198-$G$10*U78/U183)*1000</f>
        <v>3.1906858457869176</v>
      </c>
      <c r="CS228" s="111">
        <f t="shared" ref="CS228:DB231" ca="1" si="248">($H$10/V198-$G$10*V78/V183)*1000</f>
        <v>3.3324356134211111</v>
      </c>
      <c r="CT228" s="111">
        <f t="shared" ca="1" si="248"/>
        <v>3.4534323850249091</v>
      </c>
      <c r="CU228" s="111">
        <f t="shared" ca="1" si="248"/>
        <v>3.6449893094583445</v>
      </c>
      <c r="CV228" s="111">
        <f t="shared" ca="1" si="248"/>
        <v>3.9855073413784168</v>
      </c>
      <c r="CW228" s="111">
        <f t="shared" ca="1" si="248"/>
        <v>4.1640158068733673</v>
      </c>
      <c r="CX228" s="111">
        <f t="shared" ca="1" si="248"/>
        <v>4.7272247272302206</v>
      </c>
      <c r="CY228" s="111">
        <f t="shared" ca="1" si="248"/>
        <v>5.5353243418678204</v>
      </c>
      <c r="CZ228" s="111">
        <f t="shared" ca="1" si="248"/>
        <v>5.9624177556318818</v>
      </c>
      <c r="DA228" s="111">
        <f t="shared" ref="DA228:DD229" ca="1" si="249">($H$10/AD198-$G$10*AD78/AD183)*1000</f>
        <v>7.3362252620184938</v>
      </c>
      <c r="DB228" s="111">
        <f t="shared" ca="1" si="249"/>
        <v>8.8574474022441141</v>
      </c>
      <c r="DC228" s="111">
        <f t="shared" ca="1" si="249"/>
        <v>10.544020301482767</v>
      </c>
      <c r="DD228" s="111">
        <f t="shared" ca="1" si="249"/>
        <v>14.518897502557616</v>
      </c>
      <c r="DF228" s="200">
        <v>0.2</v>
      </c>
      <c r="DG228" s="111">
        <f ca="1">($H$11/U198-$G$11*U78/U183)*1000</f>
        <v>-5.2478181722959665</v>
      </c>
      <c r="DH228" s="111">
        <f t="shared" ref="DH228:DQ231" ca="1" si="250">($H$11/V198-$G$11*V78/V183)*1000</f>
        <v>-5.6409462012451126</v>
      </c>
      <c r="DI228" s="111">
        <f t="shared" ca="1" si="250"/>
        <v>-5.9589805030537262</v>
      </c>
      <c r="DJ228" s="111">
        <f t="shared" ca="1" si="250"/>
        <v>-6.4421978299891878</v>
      </c>
      <c r="DK228" s="111">
        <f t="shared" ca="1" si="250"/>
        <v>-7.2648107503371486</v>
      </c>
      <c r="DL228" s="111">
        <f t="shared" ca="1" si="250"/>
        <v>-7.6845533661052494</v>
      </c>
      <c r="DM228" s="111">
        <f t="shared" ca="1" si="250"/>
        <v>-8.9793539762269923</v>
      </c>
      <c r="DN228" s="111">
        <f t="shared" ca="1" si="250"/>
        <v>-10.794298752749183</v>
      </c>
      <c r="DO228" s="111">
        <f t="shared" ca="1" si="250"/>
        <v>-11.742458478754431</v>
      </c>
      <c r="DP228" s="111">
        <f t="shared" ca="1" si="250"/>
        <v>-14.765530544192066</v>
      </c>
      <c r="DQ228" s="111">
        <f t="shared" ref="DQ228:DS229" ca="1" si="251">($H$11/AE198-$G$11*AE78/AE183)*1000</f>
        <v>-18.087908398802735</v>
      </c>
      <c r="DR228" s="111">
        <f t="shared" ca="1" si="251"/>
        <v>-21.756741243628618</v>
      </c>
      <c r="DS228" s="111">
        <f t="shared" ca="1" si="251"/>
        <v>-30.376605906342995</v>
      </c>
      <c r="DU228" s="200">
        <v>0.2</v>
      </c>
      <c r="DV228" s="111">
        <f ca="1">-U78/U183*1000</f>
        <v>-1.1544735090389768</v>
      </c>
      <c r="DW228" s="111">
        <f t="shared" ref="DW228:EF231" ca="1" si="252">-V78/V183*1000</f>
        <v>-1.6057319527836145</v>
      </c>
      <c r="DX228" s="111">
        <f t="shared" ca="1" si="252"/>
        <v>-1.9470798137909073</v>
      </c>
      <c r="DY228" s="111">
        <f t="shared" ca="1" si="252"/>
        <v>-2.4367846645041813</v>
      </c>
      <c r="DZ228" s="111">
        <f t="shared" ca="1" si="252"/>
        <v>-3.2163743456738096</v>
      </c>
      <c r="EA228" s="111">
        <f t="shared" ca="1" si="252"/>
        <v>-3.5963241394879986</v>
      </c>
      <c r="EB228" s="111">
        <f t="shared" ca="1" si="252"/>
        <v>-4.7212922134541522</v>
      </c>
      <c r="EC228" s="111">
        <f t="shared" ca="1" si="252"/>
        <v>-6.2282805998686293</v>
      </c>
      <c r="ED228" s="111">
        <f t="shared" ca="1" si="252"/>
        <v>-6.9970796132665241</v>
      </c>
      <c r="EE228" s="111">
        <f t="shared" ca="1" si="252"/>
        <v>-9.4029816279108118</v>
      </c>
      <c r="EF228" s="111">
        <f t="shared" ca="1" si="252"/>
        <v>-12.004343238591405</v>
      </c>
      <c r="EG228" s="111">
        <f ca="1">-AF78/AF183*1000</f>
        <v>-14.851776978511166</v>
      </c>
      <c r="EH228" s="111">
        <f ca="1">-AG78/AG183*1000</f>
        <v>-21.495649131266426</v>
      </c>
      <c r="EJ228" s="200">
        <v>0.2</v>
      </c>
      <c r="EK228" s="111">
        <f ca="1">U78/U183*1000</f>
        <v>1.1544735090389768</v>
      </c>
      <c r="EL228" s="111">
        <f t="shared" ref="EL228:EU231" ca="1" si="253">V78/V183*1000</f>
        <v>1.6057319527836145</v>
      </c>
      <c r="EM228" s="111">
        <f t="shared" ca="1" si="253"/>
        <v>1.9470798137909073</v>
      </c>
      <c r="EN228" s="111">
        <f t="shared" ca="1" si="253"/>
        <v>2.4367846645041813</v>
      </c>
      <c r="EO228" s="111">
        <f t="shared" ca="1" si="253"/>
        <v>3.2163743456738096</v>
      </c>
      <c r="EP228" s="111">
        <f t="shared" ca="1" si="253"/>
        <v>3.5963241394879986</v>
      </c>
      <c r="EQ228" s="111">
        <f t="shared" ca="1" si="253"/>
        <v>4.7212922134541522</v>
      </c>
      <c r="ER228" s="111">
        <f t="shared" ca="1" si="253"/>
        <v>6.2282805998686293</v>
      </c>
      <c r="ES228" s="111">
        <f t="shared" ca="1" si="253"/>
        <v>6.9970796132665241</v>
      </c>
      <c r="ET228" s="111">
        <f t="shared" ca="1" si="253"/>
        <v>9.4029816279108118</v>
      </c>
      <c r="EU228" s="111">
        <f t="shared" ca="1" si="253"/>
        <v>12.004343238591405</v>
      </c>
      <c r="EV228" s="111">
        <f ca="1">AF78/AF183*1000</f>
        <v>14.851776978511166</v>
      </c>
      <c r="EW228" s="111">
        <f ca="1">AG78/AG183*1000</f>
        <v>21.495649131266426</v>
      </c>
    </row>
    <row r="229" spans="1:157">
      <c r="T229" s="201">
        <v>0.25</v>
      </c>
      <c r="U229" s="109">
        <f t="shared" ref="U229:AG229" ca="1" si="254">($H$5/U199-$G$5*U79/U184)*1000</f>
        <v>8.7379385518720731</v>
      </c>
      <c r="V229" s="109">
        <f t="shared" ca="1" si="254"/>
        <v>9.1988548494061657</v>
      </c>
      <c r="W229" s="109">
        <f t="shared" ca="1" si="254"/>
        <v>9.5882425932382631</v>
      </c>
      <c r="X229" s="109">
        <f t="shared" ca="1" si="254"/>
        <v>10.202239811011186</v>
      </c>
      <c r="Y229" s="109">
        <f t="shared" ca="1" si="254"/>
        <v>11.29604630092085</v>
      </c>
      <c r="Z229" s="109">
        <f t="shared" ca="1" si="254"/>
        <v>11.873382476902648</v>
      </c>
      <c r="AA229" s="109">
        <f t="shared" ca="1" si="254"/>
        <v>13.721339459400287</v>
      </c>
      <c r="AB229" s="109">
        <f t="shared" ca="1" si="254"/>
        <v>16.458242353229412</v>
      </c>
      <c r="AC229" s="109">
        <f t="shared" ca="1" si="254"/>
        <v>17.950528834298524</v>
      </c>
      <c r="AD229" s="109">
        <f t="shared" ca="1" si="254"/>
        <v>22.989465684078521</v>
      </c>
      <c r="AE229" s="109">
        <f t="shared" ca="1" si="254"/>
        <v>29.043308680388851</v>
      </c>
      <c r="AF229" s="109">
        <f t="shared" ca="1" si="254"/>
        <v>36.426470920526555</v>
      </c>
      <c r="AG229" s="109" t="e">
        <f t="shared" si="254"/>
        <v>#DIV/0!</v>
      </c>
      <c r="AI229" s="200">
        <v>0.25</v>
      </c>
      <c r="AJ229" s="111">
        <f t="shared" ca="1" si="244"/>
        <v>8.7379385518720731</v>
      </c>
      <c r="AK229" s="111">
        <f t="shared" ca="1" si="244"/>
        <v>9.1988548494061657</v>
      </c>
      <c r="AL229" s="111">
        <f t="shared" ca="1" si="244"/>
        <v>9.5882425932382631</v>
      </c>
      <c r="AM229" s="111">
        <f t="shared" ca="1" si="244"/>
        <v>10.202239811011186</v>
      </c>
      <c r="AN229" s="111">
        <f t="shared" ca="1" si="244"/>
        <v>11.29604630092085</v>
      </c>
      <c r="AO229" s="111">
        <f t="shared" ca="1" si="244"/>
        <v>11.873382476902648</v>
      </c>
      <c r="AP229" s="111">
        <f t="shared" ca="1" si="244"/>
        <v>13.721339459400287</v>
      </c>
      <c r="AQ229" s="111">
        <f t="shared" ca="1" si="244"/>
        <v>16.458242353229412</v>
      </c>
      <c r="AR229" s="111">
        <f t="shared" ca="1" si="244"/>
        <v>17.950528834298524</v>
      </c>
      <c r="AS229" s="111">
        <f t="shared" ca="1" si="244"/>
        <v>22.989465684078521</v>
      </c>
      <c r="AT229" s="111">
        <f t="shared" ca="1" si="244"/>
        <v>29.043308680388851</v>
      </c>
      <c r="AU229" s="111">
        <f t="shared" ca="1" si="244"/>
        <v>36.426470920526555</v>
      </c>
      <c r="AV229" s="111" t="e">
        <f>($H$6/AG199-$G$6*AG79/AG184)*1000</f>
        <v>#DIV/0!</v>
      </c>
      <c r="AX229" s="201">
        <v>0.25</v>
      </c>
      <c r="AY229" s="111">
        <f t="shared" ca="1" si="245"/>
        <v>6.8861320827040675</v>
      </c>
      <c r="AZ229" s="111">
        <f t="shared" ca="1" si="245"/>
        <v>7.2122984325887405</v>
      </c>
      <c r="BA229" s="111">
        <f t="shared" ca="1" si="245"/>
        <v>7.4910043496656131</v>
      </c>
      <c r="BB229" s="111">
        <f t="shared" ca="1" si="245"/>
        <v>7.9342899342830924</v>
      </c>
      <c r="BC229" s="111">
        <f t="shared" ca="1" si="245"/>
        <v>8.7311231198880765</v>
      </c>
      <c r="BD229" s="111">
        <f t="shared" ca="1" si="245"/>
        <v>9.1540495720926209</v>
      </c>
      <c r="BE229" s="111">
        <f t="shared" ca="1" si="245"/>
        <v>10.514036967388524</v>
      </c>
      <c r="BF229" s="111">
        <f t="shared" ca="1" si="245"/>
        <v>12.537765764679909</v>
      </c>
      <c r="BG229" s="111">
        <f t="shared" ca="1" si="245"/>
        <v>13.643744922515625</v>
      </c>
      <c r="BH229" s="111">
        <f t="shared" ca="1" si="245"/>
        <v>17.384790306633004</v>
      </c>
      <c r="BI229" s="111">
        <f t="shared" ca="1" si="245"/>
        <v>21.885808991389332</v>
      </c>
      <c r="BJ229" s="111">
        <f t="shared" ca="1" si="245"/>
        <v>27.379220275798595</v>
      </c>
      <c r="BK229" s="111" t="e">
        <f t="shared" si="245"/>
        <v>#DIV/0!</v>
      </c>
      <c r="BM229" s="200">
        <v>0.25</v>
      </c>
      <c r="BN229" s="111">
        <f t="shared" ca="1" si="246"/>
        <v>7.8120353172880712</v>
      </c>
      <c r="BO229" s="111">
        <f t="shared" ca="1" si="246"/>
        <v>8.2055766409974531</v>
      </c>
      <c r="BP229" s="111">
        <f t="shared" ca="1" si="246"/>
        <v>8.5396234714519377</v>
      </c>
      <c r="BQ229" s="111">
        <f t="shared" ca="1" si="246"/>
        <v>9.0682648726471395</v>
      </c>
      <c r="BR229" s="111">
        <f t="shared" ca="1" si="246"/>
        <v>10.013584710404464</v>
      </c>
      <c r="BS229" s="111">
        <f t="shared" ca="1" si="246"/>
        <v>10.513716024497635</v>
      </c>
      <c r="BT229" s="111">
        <f t="shared" ca="1" si="246"/>
        <v>12.117688213394405</v>
      </c>
      <c r="BU229" s="111">
        <f t="shared" ca="1" si="246"/>
        <v>14.49800405895466</v>
      </c>
      <c r="BV229" s="111">
        <f t="shared" ca="1" si="246"/>
        <v>15.797136878407077</v>
      </c>
      <c r="BW229" s="111">
        <f t="shared" ca="1" si="246"/>
        <v>20.187127995355763</v>
      </c>
      <c r="BX229" s="111">
        <f t="shared" ca="1" si="246"/>
        <v>25.46455883588909</v>
      </c>
      <c r="BY229" s="111">
        <f t="shared" ca="1" si="246"/>
        <v>31.902845598162575</v>
      </c>
      <c r="BZ229" s="111" t="e">
        <f t="shared" si="246"/>
        <v>#DIV/0!</v>
      </c>
      <c r="CB229" s="200">
        <v>0.25</v>
      </c>
      <c r="CC229" s="111">
        <f t="shared" ca="1" si="247"/>
        <v>3.8078316971296036</v>
      </c>
      <c r="CD229" s="111">
        <f t="shared" ca="1" si="247"/>
        <v>4.1198982805710429</v>
      </c>
      <c r="CE229" s="111">
        <f t="shared" ca="1" si="247"/>
        <v>4.3740662120702956</v>
      </c>
      <c r="CF229" s="111">
        <f t="shared" ca="1" si="247"/>
        <v>4.7634016679820412</v>
      </c>
      <c r="CG229" s="111">
        <f t="shared" ca="1" si="247"/>
        <v>5.4355602829141469</v>
      </c>
      <c r="CH229" s="111">
        <f t="shared" ca="1" si="247"/>
        <v>5.7833222190495572</v>
      </c>
      <c r="CI229" s="111">
        <f t="shared" ca="1" si="247"/>
        <v>6.8776395841552329</v>
      </c>
      <c r="CJ229" s="111">
        <f t="shared" ca="1" si="247"/>
        <v>8.4697812950026279</v>
      </c>
      <c r="CK229" s="111">
        <f t="shared" ca="1" si="247"/>
        <v>9.3302459684889847</v>
      </c>
      <c r="CL229" s="111">
        <f t="shared" ca="1" si="247"/>
        <v>12.216132995520852</v>
      </c>
      <c r="CM229" s="111">
        <f t="shared" ca="1" si="247"/>
        <v>15.663837330920794</v>
      </c>
      <c r="CN229" s="111">
        <f t="shared" ca="1" si="247"/>
        <v>19.856457750078579</v>
      </c>
      <c r="CO229" s="111" t="e">
        <f t="shared" si="247"/>
        <v>#DIV/0!</v>
      </c>
      <c r="CQ229" s="200">
        <v>0.25</v>
      </c>
      <c r="CR229" s="111">
        <f t="shared" ref="CR229:DB240" ca="1" si="255">($H$10/U199-$G$10*U79/U184)*1000</f>
        <v>3.4951754207488297</v>
      </c>
      <c r="CS229" s="111">
        <f t="shared" ca="1" si="248"/>
        <v>3.6795419397624665</v>
      </c>
      <c r="CT229" s="111">
        <f t="shared" ca="1" si="248"/>
        <v>3.8352970372953048</v>
      </c>
      <c r="CU229" s="111">
        <f t="shared" ca="1" si="248"/>
        <v>4.0808959244044738</v>
      </c>
      <c r="CV229" s="111">
        <f t="shared" ca="1" si="248"/>
        <v>4.5184185203683391</v>
      </c>
      <c r="CW229" s="111">
        <f t="shared" ca="1" si="248"/>
        <v>4.7493529907610599</v>
      </c>
      <c r="CX229" s="111">
        <f t="shared" ca="1" si="248"/>
        <v>5.4885357837601152</v>
      </c>
      <c r="CY229" s="111">
        <f t="shared" ca="1" si="248"/>
        <v>6.5832969412917652</v>
      </c>
      <c r="CZ229" s="111">
        <f t="shared" ca="1" si="248"/>
        <v>7.1802115337194081</v>
      </c>
      <c r="DA229" s="111">
        <f t="shared" ca="1" si="249"/>
        <v>9.1957862736314091</v>
      </c>
      <c r="DB229" s="111">
        <f t="shared" ca="1" si="249"/>
        <v>11.61732347215554</v>
      </c>
      <c r="DC229" s="111">
        <f t="shared" ca="1" si="249"/>
        <v>14.570588368210622</v>
      </c>
      <c r="DD229" s="111" t="e">
        <f t="shared" si="249"/>
        <v>#DIV/0!</v>
      </c>
      <c r="DF229" s="200">
        <v>0.25</v>
      </c>
      <c r="DG229" s="111">
        <f t="shared" ref="DG229:DQ240" ca="1" si="256">($H$11/U199-$G$11*U79/U184)*1000</f>
        <v>-5.6596381662976087</v>
      </c>
      <c r="DH229" s="111">
        <f t="shared" ca="1" si="250"/>
        <v>-6.1064546973884681</v>
      </c>
      <c r="DI229" s="111">
        <f t="shared" ca="1" si="250"/>
        <v>-6.4713044556429447</v>
      </c>
      <c r="DJ229" s="111">
        <f t="shared" ca="1" si="250"/>
        <v>-7.0313515447101347</v>
      </c>
      <c r="DK229" s="111">
        <f t="shared" ca="1" si="250"/>
        <v>-8.0004834639469191</v>
      </c>
      <c r="DL229" s="111">
        <f t="shared" ca="1" si="250"/>
        <v>-8.5026551238595847</v>
      </c>
      <c r="DM229" s="111">
        <f t="shared" ca="1" si="250"/>
        <v>-10.084942076166994</v>
      </c>
      <c r="DN229" s="111">
        <f t="shared" ca="1" si="250"/>
        <v>-12.390257883552131</v>
      </c>
      <c r="DO229" s="111">
        <f t="shared" ca="1" si="250"/>
        <v>-13.63702988027188</v>
      </c>
      <c r="DP229" s="111">
        <f t="shared" ca="1" si="250"/>
        <v>-17.820808372966365</v>
      </c>
      <c r="DQ229" s="111">
        <f t="shared" ca="1" si="251"/>
        <v>-22.821337019920314</v>
      </c>
      <c r="DR229" s="111">
        <f t="shared" ca="1" si="251"/>
        <v>-28.903708394806543</v>
      </c>
      <c r="DS229" s="111" t="e">
        <f t="shared" si="251"/>
        <v>#DIV/0!</v>
      </c>
      <c r="DU229" s="200">
        <v>0.25</v>
      </c>
      <c r="DV229" s="111">
        <f t="shared" ref="DV229:EF240" ca="1" si="257">-U79/U184*1000</f>
        <v>-1.0421875879359126</v>
      </c>
      <c r="DW229" s="111">
        <f t="shared" ca="1" si="252"/>
        <v>-1.4678544693619235</v>
      </c>
      <c r="DX229" s="111">
        <f t="shared" ca="1" si="252"/>
        <v>-1.7958972492499699</v>
      </c>
      <c r="DY229" s="111">
        <f t="shared" ca="1" si="252"/>
        <v>-2.2750191452585571</v>
      </c>
      <c r="DZ229" s="111">
        <f t="shared" ca="1" si="252"/>
        <v>-3.0571392084860247</v>
      </c>
      <c r="EA229" s="111">
        <f t="shared" ca="1" si="252"/>
        <v>-3.4465640942949913</v>
      </c>
      <c r="EB229" s="111">
        <f t="shared" ca="1" si="252"/>
        <v>-4.6303460013170579</v>
      </c>
      <c r="EC229" s="111">
        <f t="shared" ca="1" si="252"/>
        <v>-6.2882811790362076</v>
      </c>
      <c r="ED229" s="111">
        <f t="shared" ca="1" si="252"/>
        <v>-7.1667814492319222</v>
      </c>
      <c r="EE229" s="111">
        <f t="shared" ca="1" si="252"/>
        <v>-10.06782240629814</v>
      </c>
      <c r="EF229" s="111">
        <f t="shared" ca="1" si="252"/>
        <v>-13.488379529217505</v>
      </c>
      <c r="EG229" s="111">
        <f ca="1">-AF79/AF184*1000</f>
        <v>-17.619564606226522</v>
      </c>
      <c r="EH229" s="111" t="e">
        <f>-AG79/AG184*1000</f>
        <v>#DIV/0!</v>
      </c>
      <c r="EJ229" s="200">
        <v>0.25</v>
      </c>
      <c r="EK229" s="111">
        <f t="shared" ref="EK229:EU240" ca="1" si="258">U79/U184*1000</f>
        <v>1.0421875879359126</v>
      </c>
      <c r="EL229" s="111">
        <f t="shared" ca="1" si="253"/>
        <v>1.4678544693619235</v>
      </c>
      <c r="EM229" s="111">
        <f t="shared" ca="1" si="253"/>
        <v>1.7958972492499699</v>
      </c>
      <c r="EN229" s="111">
        <f t="shared" ca="1" si="253"/>
        <v>2.2750191452585571</v>
      </c>
      <c r="EO229" s="111">
        <f t="shared" ca="1" si="253"/>
        <v>3.0571392084860247</v>
      </c>
      <c r="EP229" s="111">
        <f t="shared" ca="1" si="253"/>
        <v>3.4465640942949913</v>
      </c>
      <c r="EQ229" s="111">
        <f t="shared" ca="1" si="253"/>
        <v>4.6303460013170579</v>
      </c>
      <c r="ER229" s="111">
        <f t="shared" ca="1" si="253"/>
        <v>6.2882811790362076</v>
      </c>
      <c r="ES229" s="111">
        <f t="shared" ca="1" si="253"/>
        <v>7.1667814492319222</v>
      </c>
      <c r="ET229" s="111">
        <f t="shared" ca="1" si="253"/>
        <v>10.06782240629814</v>
      </c>
      <c r="EU229" s="111">
        <f t="shared" ca="1" si="253"/>
        <v>13.488379529217505</v>
      </c>
      <c r="EV229" s="111">
        <f ca="1">AF79/AF184*1000</f>
        <v>17.619564606226522</v>
      </c>
      <c r="EW229" s="111" t="e">
        <f>AG79/AG184*1000</f>
        <v>#DIV/0!</v>
      </c>
    </row>
    <row r="230" spans="1:157">
      <c r="A230" t="s">
        <v>84</v>
      </c>
      <c r="T230" s="201">
        <v>0.2857142857142857</v>
      </c>
      <c r="U230" s="109">
        <f t="shared" ref="U230:AG230" ca="1" si="259">($H$5/U200-$G$5*U80/U185)*1000</f>
        <v>9.3455744285889129</v>
      </c>
      <c r="V230" s="109">
        <f t="shared" ca="1" si="259"/>
        <v>9.8961161327694818</v>
      </c>
      <c r="W230" s="109">
        <f t="shared" ca="1" si="259"/>
        <v>10.360717372645851</v>
      </c>
      <c r="X230" s="109">
        <f t="shared" ca="1" si="259"/>
        <v>11.094771474524793</v>
      </c>
      <c r="Y230" s="109">
        <f t="shared" ca="1" si="259"/>
        <v>12.411910724288953</v>
      </c>
      <c r="Z230" s="109">
        <f t="shared" ca="1" si="259"/>
        <v>13.113547628610419</v>
      </c>
      <c r="AA230" s="109">
        <f t="shared" ca="1" si="259"/>
        <v>15.394731807529199</v>
      </c>
      <c r="AB230" s="109">
        <f t="shared" ca="1" si="259"/>
        <v>18.884118478047469</v>
      </c>
      <c r="AC230" s="109">
        <f t="shared" ca="1" si="259"/>
        <v>20.84720050417733</v>
      </c>
      <c r="AD230" s="109">
        <f t="shared" ca="1" si="259"/>
        <v>27.821221261847398</v>
      </c>
      <c r="AE230" s="109">
        <f t="shared" ca="1" si="259"/>
        <v>36.986335771465733</v>
      </c>
      <c r="AF230" s="109" t="e">
        <f t="shared" si="259"/>
        <v>#DIV/0!</v>
      </c>
      <c r="AG230" s="109" t="e">
        <f t="shared" si="259"/>
        <v>#DIV/0!</v>
      </c>
      <c r="AI230" s="200">
        <v>0.2857142857142857</v>
      </c>
      <c r="AJ230" s="111">
        <f t="shared" ca="1" si="244"/>
        <v>9.3455744285889129</v>
      </c>
      <c r="AK230" s="111">
        <f t="shared" ca="1" si="244"/>
        <v>9.8961161327694818</v>
      </c>
      <c r="AL230" s="111">
        <f t="shared" ca="1" si="244"/>
        <v>10.360717372645851</v>
      </c>
      <c r="AM230" s="111">
        <f t="shared" ca="1" si="244"/>
        <v>11.094771474524793</v>
      </c>
      <c r="AN230" s="111">
        <f t="shared" ca="1" si="244"/>
        <v>12.411910724288953</v>
      </c>
      <c r="AO230" s="111">
        <f t="shared" ca="1" si="244"/>
        <v>13.113547628610419</v>
      </c>
      <c r="AP230" s="111">
        <f t="shared" ca="1" si="244"/>
        <v>15.394731807529199</v>
      </c>
      <c r="AQ230" s="111">
        <f t="shared" ca="1" si="244"/>
        <v>18.884118478047469</v>
      </c>
      <c r="AR230" s="111">
        <f t="shared" ca="1" si="244"/>
        <v>20.84720050417733</v>
      </c>
      <c r="AS230" s="111">
        <f t="shared" ca="1" si="244"/>
        <v>27.821221261847398</v>
      </c>
      <c r="AT230" s="111">
        <f t="shared" ca="1" si="244"/>
        <v>36.986335771465733</v>
      </c>
      <c r="AU230" s="111" t="e">
        <f>($H$6/AF202-$G$6*AF82/AF187)*1000</f>
        <v>#DIV/0!</v>
      </c>
      <c r="AV230" s="111" t="e">
        <f>($H$6/AG200-$G$6*AG80/AG185)*1000</f>
        <v>#DIV/0!</v>
      </c>
      <c r="AX230" s="201">
        <v>0.2857142857142857</v>
      </c>
      <c r="AY230" s="111">
        <f t="shared" ca="1" si="245"/>
        <v>7.3774354749174744</v>
      </c>
      <c r="AZ230" s="111">
        <f t="shared" ca="1" si="245"/>
        <v>7.7762681038307555</v>
      </c>
      <c r="BA230" s="111">
        <f t="shared" ca="1" si="245"/>
        <v>8.115471003438568</v>
      </c>
      <c r="BB230" s="111">
        <f t="shared" ca="1" si="245"/>
        <v>8.6546536069879263</v>
      </c>
      <c r="BC230" s="111">
        <f t="shared" ca="1" si="245"/>
        <v>9.6283787063430193</v>
      </c>
      <c r="BD230" s="111">
        <f t="shared" ca="1" si="245"/>
        <v>10.149170746822465</v>
      </c>
      <c r="BE230" s="111">
        <f t="shared" ca="1" si="245"/>
        <v>11.848154946723881</v>
      </c>
      <c r="BF230" s="111">
        <f t="shared" ca="1" si="245"/>
        <v>14.456060554781908</v>
      </c>
      <c r="BG230" s="111">
        <f t="shared" ca="1" si="245"/>
        <v>15.925720134067783</v>
      </c>
      <c r="BH230" s="111">
        <f t="shared" ca="1" si="245"/>
        <v>21.153522647797551</v>
      </c>
      <c r="BI230" s="111">
        <f t="shared" ca="1" si="245"/>
        <v>28.030844371909492</v>
      </c>
      <c r="BJ230" s="111" t="e">
        <f t="shared" si="245"/>
        <v>#DIV/0!</v>
      </c>
      <c r="BK230" s="111" t="e">
        <f t="shared" si="245"/>
        <v>#DIV/0!</v>
      </c>
      <c r="BM230" s="200">
        <v>0.2857142857142857</v>
      </c>
      <c r="BN230" s="111">
        <f t="shared" ca="1" si="246"/>
        <v>8.3615049517531936</v>
      </c>
      <c r="BO230" s="111">
        <f t="shared" ca="1" si="246"/>
        <v>8.8361921183001169</v>
      </c>
      <c r="BP230" s="111">
        <f t="shared" ca="1" si="246"/>
        <v>9.2380941880422114</v>
      </c>
      <c r="BQ230" s="111">
        <f t="shared" ca="1" si="246"/>
        <v>9.8747125407563594</v>
      </c>
      <c r="BR230" s="111">
        <f t="shared" ca="1" si="246"/>
        <v>11.020144715315986</v>
      </c>
      <c r="BS230" s="111">
        <f t="shared" ca="1" si="246"/>
        <v>11.631359187716443</v>
      </c>
      <c r="BT230" s="111">
        <f t="shared" ca="1" si="246"/>
        <v>13.621443377126541</v>
      </c>
      <c r="BU230" s="111">
        <f t="shared" ca="1" si="246"/>
        <v>16.670089516414688</v>
      </c>
      <c r="BV230" s="111">
        <f t="shared" ca="1" si="246"/>
        <v>18.386460319122559</v>
      </c>
      <c r="BW230" s="111">
        <f t="shared" ca="1" si="246"/>
        <v>24.487371954822475</v>
      </c>
      <c r="BX230" s="111">
        <f t="shared" ca="1" si="246"/>
        <v>32.508590071687621</v>
      </c>
      <c r="BY230" s="111" t="e">
        <f t="shared" si="246"/>
        <v>#DIV/0!</v>
      </c>
      <c r="BZ230" s="111" t="e">
        <f t="shared" si="246"/>
        <v>#DIV/0!</v>
      </c>
      <c r="CB230" s="200">
        <v>0.2857142857142857</v>
      </c>
      <c r="CC230" s="111">
        <f t="shared" ca="1" si="247"/>
        <v>4.0353019752965373</v>
      </c>
      <c r="CD230" s="111">
        <f t="shared" ca="1" si="247"/>
        <v>4.3803208602622847</v>
      </c>
      <c r="CE230" s="111">
        <f t="shared" ca="1" si="247"/>
        <v>4.6635956330926778</v>
      </c>
      <c r="CF230" s="111">
        <f t="shared" ca="1" si="247"/>
        <v>5.1013993077056412</v>
      </c>
      <c r="CG230" s="111">
        <f t="shared" ca="1" si="247"/>
        <v>5.8682139089800165</v>
      </c>
      <c r="CH230" s="111">
        <f t="shared" ca="1" si="247"/>
        <v>6.2704211196417745</v>
      </c>
      <c r="CI230" s="111">
        <f t="shared" ca="1" si="247"/>
        <v>7.5607842209101159</v>
      </c>
      <c r="CJ230" s="111">
        <f t="shared" ca="1" si="247"/>
        <v>9.5073500741871975</v>
      </c>
      <c r="CK230" s="111">
        <f t="shared" ca="1" si="247"/>
        <v>10.595001009493188</v>
      </c>
      <c r="CL230" s="111">
        <f t="shared" ca="1" si="247"/>
        <v>14.438851589780066</v>
      </c>
      <c r="CM230" s="111">
        <f t="shared" ca="1" si="247"/>
        <v>19.469207044375604</v>
      </c>
      <c r="CN230" s="111" t="e">
        <f t="shared" si="247"/>
        <v>#DIV/0!</v>
      </c>
      <c r="CO230" s="111" t="e">
        <f t="shared" si="247"/>
        <v>#DIV/0!</v>
      </c>
      <c r="CQ230" s="200">
        <v>0.2857142857142857</v>
      </c>
      <c r="CR230" s="111">
        <f t="shared" ca="1" si="255"/>
        <v>3.7382297714355657</v>
      </c>
      <c r="CS230" s="111">
        <f t="shared" ca="1" si="248"/>
        <v>3.9584464531077934</v>
      </c>
      <c r="CT230" s="111">
        <f t="shared" ca="1" si="248"/>
        <v>4.1442869490583405</v>
      </c>
      <c r="CU230" s="111">
        <f t="shared" ca="1" si="248"/>
        <v>4.4379085898099175</v>
      </c>
      <c r="CV230" s="111">
        <f t="shared" ca="1" si="248"/>
        <v>4.9647642897155819</v>
      </c>
      <c r="CW230" s="111">
        <f t="shared" ca="1" si="248"/>
        <v>5.2454190514441672</v>
      </c>
      <c r="CX230" s="111">
        <f t="shared" ca="1" si="248"/>
        <v>6.1578927230116802</v>
      </c>
      <c r="CY230" s="111">
        <f t="shared" ca="1" si="248"/>
        <v>7.5536473912189885</v>
      </c>
      <c r="CZ230" s="111">
        <f t="shared" ca="1" si="248"/>
        <v>8.3388802016709338</v>
      </c>
      <c r="DA230" s="111">
        <f t="shared" ca="1" si="248"/>
        <v>11.128488504738959</v>
      </c>
      <c r="DB230" s="111">
        <f t="shared" ca="1" si="248"/>
        <v>14.794534308586297</v>
      </c>
      <c r="DC230" s="111" t="e">
        <f>($P$90/AF200-$O$90*AF80/AF185)*1000</f>
        <v>#DIV/0!</v>
      </c>
      <c r="DD230" s="111" t="e">
        <f>($P$90/AG200-$O$90*AG80/AG185)*1000</f>
        <v>#DIV/0!</v>
      </c>
      <c r="DF230" s="200">
        <v>0.2857142857142857</v>
      </c>
      <c r="DG230" s="111">
        <f t="shared" ca="1" si="256"/>
        <v>-6.0034409289679767</v>
      </c>
      <c r="DH230" s="111">
        <f t="shared" ca="1" si="250"/>
        <v>-6.5001688892010119</v>
      </c>
      <c r="DI230" s="111">
        <f t="shared" ca="1" si="250"/>
        <v>-6.908842002299961</v>
      </c>
      <c r="DJ230" s="111">
        <f t="shared" ca="1" si="250"/>
        <v>-7.5415171752425065</v>
      </c>
      <c r="DK230" s="111">
        <f t="shared" ca="1" si="250"/>
        <v>-8.6517459269259529</v>
      </c>
      <c r="DL230" s="111">
        <f t="shared" ca="1" si="250"/>
        <v>-9.2347980014297288</v>
      </c>
      <c r="DM230" s="111">
        <f t="shared" ca="1" si="250"/>
        <v>-11.107361081715434</v>
      </c>
      <c r="DN230" s="111">
        <f t="shared" ca="1" si="250"/>
        <v>-13.93540799745276</v>
      </c>
      <c r="DO230" s="111">
        <f t="shared" ca="1" si="250"/>
        <v>-15.516481379602741</v>
      </c>
      <c r="DP230" s="111">
        <f t="shared" ca="1" si="250"/>
        <v>-21.106550203829912</v>
      </c>
      <c r="DQ230" s="111">
        <f t="shared" ca="1" si="250"/>
        <v>-28.424698443931856</v>
      </c>
      <c r="DR230" s="111" t="e">
        <f>($P$91/AF200-$O$91*AF80/AF185)*1000</f>
        <v>#DIV/0!</v>
      </c>
      <c r="DS230" s="111" t="e">
        <f>($P$91/AG200-$O$91*AG80/AG185)*1000</f>
        <v>#DIV/0!</v>
      </c>
      <c r="DU230" s="200">
        <v>0.2857142857142857</v>
      </c>
      <c r="DV230" s="111">
        <f t="shared" ca="1" si="257"/>
        <v>-0.99024067953657124</v>
      </c>
      <c r="DW230" s="111">
        <f t="shared" ca="1" si="252"/>
        <v>-1.4062480238483066</v>
      </c>
      <c r="DX230" s="111">
        <f t="shared" ca="1" si="252"/>
        <v>-1.7310289467811251</v>
      </c>
      <c r="DY230" s="111">
        <f t="shared" ca="1" si="252"/>
        <v>-2.2116357263190771</v>
      </c>
      <c r="DZ230" s="111">
        <f t="shared" ca="1" si="252"/>
        <v>-3.01149873088145</v>
      </c>
      <c r="EA230" s="111">
        <f t="shared" ca="1" si="252"/>
        <v>-3.4166735606586931</v>
      </c>
      <c r="EB230" s="111">
        <f t="shared" ca="1" si="252"/>
        <v>-4.6763049929947851</v>
      </c>
      <c r="EC230" s="111">
        <f t="shared" ca="1" si="252"/>
        <v>-6.5123422765606955</v>
      </c>
      <c r="ED230" s="111">
        <f t="shared" ca="1" si="252"/>
        <v>-7.5204026927408503</v>
      </c>
      <c r="EE230" s="111">
        <f t="shared" ca="1" si="252"/>
        <v>-11.034543616803687</v>
      </c>
      <c r="EF230" s="111">
        <f t="shared" ca="1" si="252"/>
        <v>-15.582242452631032</v>
      </c>
      <c r="EG230" s="111" t="e">
        <f>($P$90/BJ200-$O$90*BJ80/BJ185)*1000</f>
        <v>#DIV/0!</v>
      </c>
      <c r="EH230" s="111" t="e">
        <f>($P$90/BK200-$O$90*BK80/BK185)*1000</f>
        <v>#DIV/0!</v>
      </c>
      <c r="EJ230" s="200">
        <v>0.2857142857142857</v>
      </c>
      <c r="EK230" s="111">
        <f t="shared" ca="1" si="258"/>
        <v>0.99024067953657124</v>
      </c>
      <c r="EL230" s="111">
        <f t="shared" ca="1" si="253"/>
        <v>1.4062480238483066</v>
      </c>
      <c r="EM230" s="111">
        <f t="shared" ca="1" si="253"/>
        <v>1.7310289467811251</v>
      </c>
      <c r="EN230" s="111">
        <f t="shared" ca="1" si="253"/>
        <v>2.2116357263190771</v>
      </c>
      <c r="EO230" s="111">
        <f t="shared" ca="1" si="253"/>
        <v>3.01149873088145</v>
      </c>
      <c r="EP230" s="111">
        <f t="shared" ca="1" si="253"/>
        <v>3.4166735606586931</v>
      </c>
      <c r="EQ230" s="111">
        <f t="shared" ca="1" si="253"/>
        <v>4.6763049929947851</v>
      </c>
      <c r="ER230" s="111">
        <f t="shared" ca="1" si="253"/>
        <v>6.5123422765606955</v>
      </c>
      <c r="ES230" s="111">
        <f t="shared" ca="1" si="253"/>
        <v>7.5204026927408503</v>
      </c>
      <c r="ET230" s="111">
        <f t="shared" ca="1" si="253"/>
        <v>11.034543616803687</v>
      </c>
      <c r="EU230" s="111">
        <f t="shared" ca="1" si="253"/>
        <v>15.582242452631032</v>
      </c>
      <c r="EV230" s="111" t="e">
        <f t="shared" ref="EV230:EW240" si="260">($P$91/BJ200-$O$91*BJ80/BJ185)*1000</f>
        <v>#DIV/0!</v>
      </c>
      <c r="EW230" s="111" t="e">
        <f t="shared" si="260"/>
        <v>#DIV/0!</v>
      </c>
    </row>
    <row r="231" spans="1:157">
      <c r="T231" s="201">
        <v>0.33333333333333331</v>
      </c>
      <c r="U231" s="109">
        <f t="shared" ref="U231:AG231" ca="1" si="261">($H$5/U201-$G$5*U81/U186)*1000</f>
        <v>10.26918641968242</v>
      </c>
      <c r="V231" s="109">
        <f t="shared" ca="1" si="261"/>
        <v>10.965569015271621</v>
      </c>
      <c r="W231" s="109">
        <f t="shared" ca="1" si="261"/>
        <v>11.555644191345593</v>
      </c>
      <c r="X231" s="109">
        <f t="shared" ca="1" si="261"/>
        <v>12.495016323110608</v>
      </c>
      <c r="Y231" s="109">
        <f t="shared" ca="1" si="261"/>
        <v>14.208383834767135</v>
      </c>
      <c r="Z231" s="109">
        <f t="shared" ca="1" si="261"/>
        <v>15.137790697899995</v>
      </c>
      <c r="AA231" s="109">
        <f t="shared" ca="1" si="261"/>
        <v>18.249381110950427</v>
      </c>
      <c r="AB231" s="109">
        <f t="shared" ca="1" si="261"/>
        <v>23.30505326888613</v>
      </c>
      <c r="AC231" s="109">
        <f t="shared" ca="1" si="261"/>
        <v>26.323680590663166</v>
      </c>
      <c r="AD231" s="109">
        <f t="shared" ca="1" si="261"/>
        <v>38.230194118057042</v>
      </c>
      <c r="AE231" s="109" t="e">
        <f t="shared" si="261"/>
        <v>#DIV/0!</v>
      </c>
      <c r="AF231" s="109" t="e">
        <f t="shared" si="261"/>
        <v>#DIV/0!</v>
      </c>
      <c r="AG231" s="109" t="e">
        <f t="shared" si="261"/>
        <v>#DIV/0!</v>
      </c>
      <c r="AI231" s="200">
        <v>0.33333333333333331</v>
      </c>
      <c r="AJ231" s="111">
        <f t="shared" ca="1" si="244"/>
        <v>10.26918641968242</v>
      </c>
      <c r="AK231" s="111">
        <f t="shared" ca="1" si="244"/>
        <v>10.965569015271621</v>
      </c>
      <c r="AL231" s="111">
        <f t="shared" ca="1" si="244"/>
        <v>11.555644191345593</v>
      </c>
      <c r="AM231" s="111">
        <f t="shared" ca="1" si="244"/>
        <v>12.495016323110608</v>
      </c>
      <c r="AN231" s="111">
        <f t="shared" ca="1" si="244"/>
        <v>14.208383834767135</v>
      </c>
      <c r="AO231" s="111">
        <f t="shared" ca="1" si="244"/>
        <v>15.137790697899995</v>
      </c>
      <c r="AP231" s="111">
        <f t="shared" ca="1" si="244"/>
        <v>18.249381110950427</v>
      </c>
      <c r="AQ231" s="111">
        <f t="shared" ca="1" si="244"/>
        <v>23.30505326888613</v>
      </c>
      <c r="AR231" s="111">
        <f t="shared" ca="1" si="244"/>
        <v>26.323680590663166</v>
      </c>
      <c r="AS231" s="111">
        <f t="shared" ca="1" si="244"/>
        <v>38.230194118057042</v>
      </c>
      <c r="AT231" s="111" t="e">
        <f t="shared" si="244"/>
        <v>#DIV/0!</v>
      </c>
      <c r="AX231" s="201">
        <v>0.33333333333333331</v>
      </c>
      <c r="AY231" s="111">
        <f t="shared" ca="1" si="245"/>
        <v>8.1206348815501652</v>
      </c>
      <c r="AZ231" s="111">
        <f t="shared" ca="1" si="245"/>
        <v>8.6364804880264039</v>
      </c>
      <c r="BA231" s="111">
        <f t="shared" ca="1" si="245"/>
        <v>9.0757473537183344</v>
      </c>
      <c r="BB231" s="111">
        <f t="shared" ca="1" si="245"/>
        <v>9.7777971838766895</v>
      </c>
      <c r="BC231" s="111">
        <f t="shared" ca="1" si="245"/>
        <v>11.063770494743354</v>
      </c>
      <c r="BD231" s="111">
        <f t="shared" ca="1" si="245"/>
        <v>11.76321492452356</v>
      </c>
      <c r="BE231" s="111">
        <f t="shared" ca="1" si="245"/>
        <v>14.110293409154512</v>
      </c>
      <c r="BF231" s="111">
        <f t="shared" ca="1" si="245"/>
        <v>17.932731063787077</v>
      </c>
      <c r="BG231" s="111">
        <f t="shared" ca="1" si="245"/>
        <v>20.217561379325019</v>
      </c>
      <c r="BH231" s="111">
        <f t="shared" ca="1" si="245"/>
        <v>29.237255216976724</v>
      </c>
      <c r="BI231" s="111" t="e">
        <f t="shared" si="245"/>
        <v>#DIV/0!</v>
      </c>
      <c r="BM231" s="200">
        <v>0.33333333333333331</v>
      </c>
      <c r="BN231" s="111">
        <f t="shared" ca="1" si="246"/>
        <v>9.1949106506162934</v>
      </c>
      <c r="BO231" s="111">
        <f t="shared" ca="1" si="246"/>
        <v>9.8010247516490132</v>
      </c>
      <c r="BP231" s="111">
        <f t="shared" ca="1" si="246"/>
        <v>10.315695772531964</v>
      </c>
      <c r="BQ231" s="111">
        <f t="shared" ca="1" si="246"/>
        <v>11.136406753493651</v>
      </c>
      <c r="BR231" s="111">
        <f t="shared" ca="1" si="246"/>
        <v>12.636077164755244</v>
      </c>
      <c r="BS231" s="111">
        <f t="shared" ca="1" si="246"/>
        <v>13.450502811211777</v>
      </c>
      <c r="BT231" s="111">
        <f t="shared" ca="1" si="246"/>
        <v>16.179837260052473</v>
      </c>
      <c r="BU231" s="111">
        <f t="shared" ca="1" si="246"/>
        <v>20.618892166336604</v>
      </c>
      <c r="BV231" s="111">
        <f t="shared" ca="1" si="246"/>
        <v>23.270620984994093</v>
      </c>
      <c r="BW231" s="111">
        <f t="shared" ca="1" si="246"/>
        <v>33.733724667516881</v>
      </c>
      <c r="BX231" s="111" t="e">
        <f t="shared" si="246"/>
        <v>#DIV/0!</v>
      </c>
      <c r="CB231" s="200">
        <v>0.33333333333333331</v>
      </c>
      <c r="CC231" s="111">
        <f t="shared" ca="1" si="247"/>
        <v>4.3918173304602819</v>
      </c>
      <c r="CD231" s="111">
        <f t="shared" ca="1" si="247"/>
        <v>4.7941517786813233</v>
      </c>
      <c r="CE231" s="111">
        <f t="shared" ca="1" si="247"/>
        <v>5.1285616746126577</v>
      </c>
      <c r="CF231" s="111">
        <f t="shared" ca="1" si="247"/>
        <v>5.6526541530796397</v>
      </c>
      <c r="CG231" s="111">
        <f t="shared" ca="1" si="247"/>
        <v>6.5921632531179153</v>
      </c>
      <c r="CH231" s="111">
        <f t="shared" ca="1" si="247"/>
        <v>7.0961691805493059</v>
      </c>
      <c r="CI231" s="111">
        <f t="shared" ca="1" si="247"/>
        <v>8.7673868831976574</v>
      </c>
      <c r="CJ231" s="111">
        <f t="shared" ca="1" si="247"/>
        <v>11.455955961519937</v>
      </c>
      <c r="CK231" s="111">
        <f t="shared" ca="1" si="247"/>
        <v>13.053621515881813</v>
      </c>
      <c r="CL231" s="111">
        <f t="shared" ca="1" si="247"/>
        <v>19.332777879629564</v>
      </c>
      <c r="CM231" s="111" t="e">
        <f t="shared" si="247"/>
        <v>#DIV/0!</v>
      </c>
      <c r="CQ231" s="200">
        <v>0.33333333333333331</v>
      </c>
      <c r="CR231" s="111">
        <f t="shared" ca="1" si="255"/>
        <v>4.1076745678729685</v>
      </c>
      <c r="CS231" s="111">
        <f t="shared" ca="1" si="248"/>
        <v>4.3862276061086476</v>
      </c>
      <c r="CT231" s="111">
        <f t="shared" ca="1" si="248"/>
        <v>4.6222576765382382</v>
      </c>
      <c r="CU231" s="111">
        <f t="shared" ca="1" si="248"/>
        <v>4.9980065292442442</v>
      </c>
      <c r="CV231" s="111">
        <f t="shared" ca="1" si="248"/>
        <v>5.6833535339068542</v>
      </c>
      <c r="CW231" s="111">
        <f t="shared" ca="1" si="248"/>
        <v>6.0551162791599973</v>
      </c>
      <c r="CX231" s="111">
        <f t="shared" ca="1" si="248"/>
        <v>7.2997524443801716</v>
      </c>
      <c r="CY231" s="111">
        <f t="shared" ca="1" si="248"/>
        <v>9.3220213075544525</v>
      </c>
      <c r="CZ231" s="111">
        <f t="shared" ca="1" si="248"/>
        <v>10.529472236265267</v>
      </c>
      <c r="DA231" s="111">
        <f t="shared" ca="1" si="248"/>
        <v>15.29207764722282</v>
      </c>
      <c r="DB231" s="111" t="e">
        <f t="shared" si="248"/>
        <v>#DIV/0!</v>
      </c>
      <c r="DF231" s="200">
        <v>0.33333333333333331</v>
      </c>
      <c r="DG231" s="111">
        <f t="shared" ca="1" si="256"/>
        <v>-6.5403688685925365</v>
      </c>
      <c r="DH231" s="111">
        <f t="shared" ca="1" si="250"/>
        <v>-7.1232403059265383</v>
      </c>
      <c r="DI231" s="111">
        <f t="shared" ca="1" si="250"/>
        <v>-7.608458512239916</v>
      </c>
      <c r="DJ231" s="111">
        <f t="shared" ca="1" si="250"/>
        <v>-8.3698732923135584</v>
      </c>
      <c r="DK231" s="111">
        <f t="shared" ca="1" si="250"/>
        <v>-9.7367765931416965</v>
      </c>
      <c r="DL231" s="111">
        <f t="shared" ca="1" si="250"/>
        <v>-10.47074495392574</v>
      </c>
      <c r="DM231" s="111">
        <f t="shared" ca="1" si="250"/>
        <v>-12.906474584993573</v>
      </c>
      <c r="DN231" s="111">
        <f t="shared" ca="1" si="250"/>
        <v>-16.82827816661899</v>
      </c>
      <c r="DO231" s="111">
        <f t="shared" ca="1" si="250"/>
        <v>-19.159740727219958</v>
      </c>
      <c r="DP231" s="111">
        <f t="shared" ca="1" si="250"/>
        <v>-28.325716780709882</v>
      </c>
      <c r="DQ231" s="111" t="e">
        <f t="shared" si="250"/>
        <v>#DIV/0!</v>
      </c>
      <c r="DU231" s="200">
        <v>0.33333333333333331</v>
      </c>
      <c r="DV231" s="111">
        <f t="shared" ca="1" si="257"/>
        <v>-0.94714254195770997</v>
      </c>
      <c r="DW231" s="111">
        <f t="shared" ca="1" si="252"/>
        <v>-1.3597472419089185</v>
      </c>
      <c r="DX231" s="111">
        <f t="shared" ca="1" si="252"/>
        <v>-1.6876799935814009</v>
      </c>
      <c r="DY231" s="111">
        <f t="shared" ca="1" si="252"/>
        <v>-2.182158746117985</v>
      </c>
      <c r="DZ231" s="111">
        <f t="shared" ca="1" si="252"/>
        <v>-3.0293657307035375</v>
      </c>
      <c r="EA231" s="111">
        <f t="shared" ca="1" si="252"/>
        <v>-3.4701763379643604</v>
      </c>
      <c r="EB231" s="111">
        <f t="shared" ca="1" si="252"/>
        <v>-4.8921147960582898</v>
      </c>
      <c r="EC231" s="111">
        <f t="shared" ca="1" si="252"/>
        <v>-7.1131155132182835</v>
      </c>
      <c r="ED231" s="111">
        <f t="shared" ca="1" si="252"/>
        <v>-8.4138309320551485</v>
      </c>
      <c r="EE231" s="111">
        <f t="shared" ca="1" si="252"/>
        <v>-13.469000774689137</v>
      </c>
      <c r="EF231" s="111" t="e">
        <f t="shared" si="252"/>
        <v>#DIV/0!</v>
      </c>
      <c r="EJ231" s="200">
        <v>0.33333333333333331</v>
      </c>
      <c r="EK231" s="111">
        <f t="shared" ca="1" si="258"/>
        <v>0.94714254195770997</v>
      </c>
      <c r="EL231" s="111">
        <f t="shared" ca="1" si="253"/>
        <v>1.3597472419089185</v>
      </c>
      <c r="EM231" s="111">
        <f t="shared" ca="1" si="253"/>
        <v>1.6876799935814009</v>
      </c>
      <c r="EN231" s="111">
        <f t="shared" ca="1" si="253"/>
        <v>2.182158746117985</v>
      </c>
      <c r="EO231" s="111">
        <f t="shared" ca="1" si="253"/>
        <v>3.0293657307035375</v>
      </c>
      <c r="EP231" s="111">
        <f t="shared" ca="1" si="253"/>
        <v>3.4701763379643604</v>
      </c>
      <c r="EQ231" s="111">
        <f t="shared" ca="1" si="253"/>
        <v>4.8921147960582898</v>
      </c>
      <c r="ER231" s="111">
        <f t="shared" ca="1" si="253"/>
        <v>7.1131155132182835</v>
      </c>
      <c r="ES231" s="111">
        <f t="shared" ca="1" si="253"/>
        <v>8.4138309320551485</v>
      </c>
      <c r="ET231" s="111">
        <f t="shared" ca="1" si="253"/>
        <v>13.469000774689137</v>
      </c>
      <c r="EU231" s="111" t="e">
        <f t="shared" si="253"/>
        <v>#DIV/0!</v>
      </c>
      <c r="EV231" s="111" t="e">
        <f t="shared" si="260"/>
        <v>#DIV/0!</v>
      </c>
      <c r="EW231" s="111" t="e">
        <f t="shared" si="260"/>
        <v>#DIV/0!</v>
      </c>
    </row>
    <row r="232" spans="1:157">
      <c r="T232" s="201">
        <v>0.4</v>
      </c>
      <c r="U232" s="109">
        <f t="shared" ref="U232:AG232" ca="1" si="262">($H$5/U202-$G$5*U82/U187)*1000</f>
        <v>11.865327618744523</v>
      </c>
      <c r="V232" s="109">
        <f t="shared" ca="1" si="262"/>
        <v>12.845251556980612</v>
      </c>
      <c r="W232" s="109">
        <f t="shared" ca="1" si="262"/>
        <v>13.687756897541188</v>
      </c>
      <c r="X232" s="109">
        <f t="shared" ca="1" si="262"/>
        <v>15.055682553992481</v>
      </c>
      <c r="Y232" s="109">
        <f t="shared" ca="1" si="262"/>
        <v>17.646358162813648</v>
      </c>
      <c r="Z232" s="109">
        <f t="shared" ca="1" si="262"/>
        <v>19.10856290757194</v>
      </c>
      <c r="AA232" s="109">
        <f t="shared" ca="1" si="262"/>
        <v>24.332592836716962</v>
      </c>
      <c r="AB232" s="109">
        <f t="shared" ca="1" si="262"/>
        <v>34.102490902773013</v>
      </c>
      <c r="AC232" s="109">
        <f t="shared" ca="1" si="262"/>
        <v>40.866652163711244</v>
      </c>
      <c r="AD232" s="109" t="e">
        <f t="shared" si="262"/>
        <v>#DIV/0!</v>
      </c>
      <c r="AE232" s="109" t="e">
        <f t="shared" si="262"/>
        <v>#DIV/0!</v>
      </c>
      <c r="AF232" s="109" t="e">
        <f t="shared" si="262"/>
        <v>#DIV/0!</v>
      </c>
      <c r="AG232" s="109" t="e">
        <f t="shared" si="262"/>
        <v>#DIV/0!</v>
      </c>
      <c r="AI232" s="200">
        <v>0.4</v>
      </c>
      <c r="AJ232" s="111">
        <f t="shared" ca="1" si="244"/>
        <v>11.865327618744523</v>
      </c>
      <c r="AK232" s="111">
        <f t="shared" ca="1" si="244"/>
        <v>12.845251556980612</v>
      </c>
      <c r="AL232" s="111">
        <f t="shared" ca="1" si="244"/>
        <v>13.687756897541188</v>
      </c>
      <c r="AM232" s="111">
        <f t="shared" ca="1" si="244"/>
        <v>15.055682553992481</v>
      </c>
      <c r="AN232" s="111">
        <f t="shared" ca="1" si="244"/>
        <v>17.646358162813648</v>
      </c>
      <c r="AO232" s="111">
        <f t="shared" ca="1" si="244"/>
        <v>19.10856290757194</v>
      </c>
      <c r="AP232" s="111">
        <f t="shared" ca="1" si="244"/>
        <v>24.332592836716962</v>
      </c>
      <c r="AQ232" s="111">
        <f t="shared" ca="1" si="244"/>
        <v>34.102490902773013</v>
      </c>
      <c r="AR232" s="111">
        <f t="shared" ca="1" si="244"/>
        <v>40.866652163711244</v>
      </c>
      <c r="AS232" s="111" t="e">
        <f t="shared" si="244"/>
        <v>#DIV/0!</v>
      </c>
      <c r="AT232" s="111" t="e">
        <f t="shared" si="244"/>
        <v>#DIV/0!</v>
      </c>
      <c r="AU232" s="111" t="e">
        <f t="shared" ref="AU232:AU239" si="263">($H$6/AF203-$G$6*AF83/AF188)*1000</f>
        <v>#DIV/0!</v>
      </c>
      <c r="AV232" s="111" t="e">
        <f t="shared" ref="AV232:AV239" si="264">($H$6/AG201-$G$6*AG81/AG186)*1000</f>
        <v>#DIV/0!</v>
      </c>
      <c r="AX232" s="201">
        <v>0.4</v>
      </c>
      <c r="AY232" s="111">
        <f t="shared" ca="1" si="245"/>
        <v>9.3996273653549096</v>
      </c>
      <c r="AZ232" s="111">
        <f t="shared" ca="1" si="245"/>
        <v>10.141022989803753</v>
      </c>
      <c r="BA232" s="111">
        <f t="shared" ca="1" si="245"/>
        <v>10.780245787364482</v>
      </c>
      <c r="BB232" s="111">
        <f t="shared" ca="1" si="245"/>
        <v>11.820476774543799</v>
      </c>
      <c r="BC232" s="111">
        <f t="shared" ca="1" si="245"/>
        <v>13.795449095683539</v>
      </c>
      <c r="BD232" s="111">
        <f t="shared" ca="1" si="245"/>
        <v>14.911883265105795</v>
      </c>
      <c r="BE232" s="111">
        <f t="shared" ca="1" si="245"/>
        <v>18.905929008217381</v>
      </c>
      <c r="BF232" s="111">
        <f t="shared" ca="1" si="245"/>
        <v>26.3854079046205</v>
      </c>
      <c r="BG232" s="111">
        <f t="shared" ca="1" si="245"/>
        <v>31.566826083159722</v>
      </c>
      <c r="BH232" s="111" t="e">
        <f t="shared" si="245"/>
        <v>#DIV/0!</v>
      </c>
      <c r="BI232" s="111" t="e">
        <f t="shared" si="245"/>
        <v>#DIV/0!</v>
      </c>
      <c r="BJ232" s="111" t="e">
        <f t="shared" si="245"/>
        <v>#DIV/0!</v>
      </c>
      <c r="BK232" s="111" t="e">
        <f t="shared" ref="BK232:BK239" si="265">($H$7/AG201-$G$7*AG81/AG186)*1000</f>
        <v>#DIV/0!</v>
      </c>
      <c r="BM232" s="200">
        <v>0.4</v>
      </c>
      <c r="BN232" s="111">
        <f t="shared" ca="1" si="246"/>
        <v>10.632477492049716</v>
      </c>
      <c r="BO232" s="111">
        <f t="shared" ca="1" si="246"/>
        <v>11.493137273392181</v>
      </c>
      <c r="BP232" s="111">
        <f t="shared" ca="1" si="246"/>
        <v>12.234001342452835</v>
      </c>
      <c r="BQ232" s="111">
        <f t="shared" ca="1" si="246"/>
        <v>13.438079664268141</v>
      </c>
      <c r="BR232" s="111">
        <f t="shared" ca="1" si="246"/>
        <v>15.720903629248593</v>
      </c>
      <c r="BS232" s="111">
        <f t="shared" ca="1" si="246"/>
        <v>17.010223086338868</v>
      </c>
      <c r="BT232" s="111">
        <f t="shared" ca="1" si="246"/>
        <v>21.619260922467173</v>
      </c>
      <c r="BU232" s="111">
        <f t="shared" ca="1" si="246"/>
        <v>30.243949403696757</v>
      </c>
      <c r="BV232" s="111">
        <f t="shared" ca="1" si="246"/>
        <v>36.216739123435481</v>
      </c>
      <c r="BW232" s="111" t="e">
        <f t="shared" si="246"/>
        <v>#DIV/0!</v>
      </c>
      <c r="BX232" s="111" t="e">
        <f t="shared" si="246"/>
        <v>#DIV/0!</v>
      </c>
      <c r="BY232" s="111" t="e">
        <f t="shared" si="246"/>
        <v>#DIV/0!</v>
      </c>
      <c r="BZ232" s="111" t="e">
        <f t="shared" ref="BZ232:BZ239" si="266">($H$8/AG201-$G$8*AG81/AG186)*1000</f>
        <v>#DIV/0!</v>
      </c>
      <c r="CB232" s="200">
        <v>0.4</v>
      </c>
      <c r="CC232" s="111">
        <f t="shared" ca="1" si="247"/>
        <v>5.0240352364199374</v>
      </c>
      <c r="CD232" s="111">
        <f t="shared" ca="1" si="247"/>
        <v>5.5436353901344564</v>
      </c>
      <c r="CE232" s="111">
        <f t="shared" ca="1" si="247"/>
        <v>5.9849819510218802</v>
      </c>
      <c r="CF232" s="111">
        <f t="shared" ca="1" si="247"/>
        <v>6.6944808275475518</v>
      </c>
      <c r="CG232" s="111">
        <f t="shared" ca="1" si="247"/>
        <v>8.0234555688276039</v>
      </c>
      <c r="CH232" s="111">
        <f t="shared" ca="1" si="247"/>
        <v>8.7683263458840486</v>
      </c>
      <c r="CI232" s="111">
        <f t="shared" ca="1" si="247"/>
        <v>11.413472918155369</v>
      </c>
      <c r="CJ232" s="111">
        <f t="shared" ca="1" si="247"/>
        <v>16.330750813902938</v>
      </c>
      <c r="CK232" s="111">
        <f t="shared" ca="1" si="247"/>
        <v>19.726147808912319</v>
      </c>
      <c r="CL232" s="111" t="e">
        <f t="shared" si="247"/>
        <v>#DIV/0!</v>
      </c>
      <c r="CM232" s="111" t="e">
        <f t="shared" si="247"/>
        <v>#DIV/0!</v>
      </c>
      <c r="CN232" s="111" t="e">
        <f t="shared" si="247"/>
        <v>#DIV/0!</v>
      </c>
      <c r="CO232" s="111" t="e">
        <f t="shared" ref="CO232:CO239" si="267">($H$9/AG201-$G$9*AG81/AG186)*1000</f>
        <v>#DIV/0!</v>
      </c>
      <c r="CQ232" s="200">
        <v>0.4</v>
      </c>
      <c r="CR232" s="111">
        <f t="shared" ca="1" si="255"/>
        <v>4.7461310474978093</v>
      </c>
      <c r="CS232" s="111">
        <f t="shared" ca="1" si="255"/>
        <v>5.1381006227922441</v>
      </c>
      <c r="CT232" s="111">
        <f t="shared" ca="1" si="255"/>
        <v>5.4751027590164751</v>
      </c>
      <c r="CU232" s="111">
        <f t="shared" ca="1" si="255"/>
        <v>6.022273021596992</v>
      </c>
      <c r="CV232" s="111">
        <f t="shared" ca="1" si="255"/>
        <v>7.0585432651254596</v>
      </c>
      <c r="CW232" s="111">
        <f t="shared" ca="1" si="255"/>
        <v>7.6434251630287759</v>
      </c>
      <c r="CX232" s="111">
        <f t="shared" ca="1" si="255"/>
        <v>9.7330371346867874</v>
      </c>
      <c r="CY232" s="111">
        <f t="shared" ca="1" si="255"/>
        <v>13.640996361109206</v>
      </c>
      <c r="CZ232" s="111">
        <f t="shared" ca="1" si="255"/>
        <v>16.346660865484495</v>
      </c>
      <c r="DA232" s="111" t="e">
        <f t="shared" si="255"/>
        <v>#DIV/0!</v>
      </c>
      <c r="DB232" s="111" t="e">
        <f t="shared" si="255"/>
        <v>#DIV/0!</v>
      </c>
      <c r="DC232" s="111" t="e">
        <f t="shared" ref="DC232:DC239" si="268">($P$90/AF202-$O$90*AF82/AF187)*1000</f>
        <v>#DIV/0!</v>
      </c>
      <c r="DD232" s="111" t="e">
        <f t="shared" ref="DD232:DD239" si="269">($P$90/AG201-$O$90*AG81/AG186)*1000</f>
        <v>#DIV/0!</v>
      </c>
      <c r="DF232" s="200">
        <v>0.4</v>
      </c>
      <c r="DG232" s="111">
        <f t="shared" ca="1" si="256"/>
        <v>-7.4897354898095507</v>
      </c>
      <c r="DH232" s="111">
        <f t="shared" ca="1" si="256"/>
        <v>-8.2478639573113153</v>
      </c>
      <c r="DI232" s="111">
        <f t="shared" ca="1" si="256"/>
        <v>-8.8924930611985875</v>
      </c>
      <c r="DJ232" s="111">
        <f t="shared" ca="1" si="256"/>
        <v>-9.9296866069962331</v>
      </c>
      <c r="DK232" s="111">
        <f t="shared" ca="1" si="256"/>
        <v>-11.874364635957713</v>
      </c>
      <c r="DL232" s="111">
        <f t="shared" ca="1" si="256"/>
        <v>-12.965005988350192</v>
      </c>
      <c r="DM232" s="111">
        <f t="shared" ca="1" si="256"/>
        <v>-16.840136746654956</v>
      </c>
      <c r="DN232" s="111">
        <f t="shared" ca="1" si="256"/>
        <v>-24.047833812055455</v>
      </c>
      <c r="DO232" s="111">
        <f t="shared" ca="1" si="256"/>
        <v>-29.025973889463838</v>
      </c>
      <c r="DP232" s="111" t="e">
        <f t="shared" si="256"/>
        <v>#DIV/0!</v>
      </c>
      <c r="DQ232" s="111" t="e">
        <f t="shared" si="256"/>
        <v>#DIV/0!</v>
      </c>
      <c r="DR232" s="111" t="e">
        <f t="shared" ref="DR232:DR239" si="270">($P$91/AF202-$O$91*AF82/AF187)*1000</f>
        <v>#DIV/0!</v>
      </c>
      <c r="DS232" s="111" t="e">
        <f t="shared" ref="DS232:DS239" si="271">($P$91/AG201-$O$91*AG81/AG186)*1000</f>
        <v>#DIV/0!</v>
      </c>
      <c r="DU232" s="200">
        <v>0.4</v>
      </c>
      <c r="DV232" s="111">
        <f t="shared" ca="1" si="257"/>
        <v>-0.92634729640709124</v>
      </c>
      <c r="DW232" s="111">
        <f t="shared" ca="1" si="257"/>
        <v>-1.3517825578073723</v>
      </c>
      <c r="DX232" s="111">
        <f t="shared" ca="1" si="257"/>
        <v>-1.6995973066846839</v>
      </c>
      <c r="DY232" s="111">
        <f t="shared" ca="1" si="257"/>
        <v>-2.2406926865018657</v>
      </c>
      <c r="DZ232" s="111">
        <f t="shared" ca="1" si="257"/>
        <v>-3.2163743456738105</v>
      </c>
      <c r="EA232" s="111">
        <f t="shared" ca="1" si="257"/>
        <v>-3.7496706095175742</v>
      </c>
      <c r="EB232" s="111">
        <f t="shared" ca="1" si="257"/>
        <v>-5.601452611561939</v>
      </c>
      <c r="EC232" s="111">
        <f t="shared" ca="1" si="257"/>
        <v>-8.9658481759791169</v>
      </c>
      <c r="ED232" s="111">
        <f t="shared" ca="1" si="257"/>
        <v>-11.264956478092744</v>
      </c>
      <c r="EE232" s="111" t="e">
        <f t="shared" si="257"/>
        <v>#DIV/0!</v>
      </c>
      <c r="EF232" s="111" t="e">
        <f t="shared" si="257"/>
        <v>#DIV/0!</v>
      </c>
      <c r="EG232" s="111" t="e">
        <f t="shared" ref="EG232:EH239" si="272">($P$90/BJ201-$O$90*BJ81/BJ186)*1000</f>
        <v>#DIV/0!</v>
      </c>
      <c r="EH232" s="111" t="e">
        <f t="shared" si="272"/>
        <v>#DIV/0!</v>
      </c>
      <c r="EJ232" s="200">
        <v>0.4</v>
      </c>
      <c r="EK232" s="111">
        <f t="shared" ca="1" si="258"/>
        <v>0.92634729640709124</v>
      </c>
      <c r="EL232" s="111">
        <f t="shared" ca="1" si="258"/>
        <v>1.3517825578073723</v>
      </c>
      <c r="EM232" s="111">
        <f t="shared" ca="1" si="258"/>
        <v>1.6995973066846839</v>
      </c>
      <c r="EN232" s="111">
        <f t="shared" ca="1" si="258"/>
        <v>2.2406926865018657</v>
      </c>
      <c r="EO232" s="111">
        <f t="shared" ca="1" si="258"/>
        <v>3.2163743456738105</v>
      </c>
      <c r="EP232" s="111">
        <f t="shared" ca="1" si="258"/>
        <v>3.7496706095175742</v>
      </c>
      <c r="EQ232" s="111">
        <f t="shared" ca="1" si="258"/>
        <v>5.601452611561939</v>
      </c>
      <c r="ER232" s="111">
        <f t="shared" ca="1" si="258"/>
        <v>8.9658481759791169</v>
      </c>
      <c r="ES232" s="111">
        <f t="shared" ca="1" si="258"/>
        <v>11.264956478092744</v>
      </c>
      <c r="ET232" s="111" t="e">
        <f t="shared" si="258"/>
        <v>#DIV/0!</v>
      </c>
      <c r="EU232" s="111" t="e">
        <f t="shared" si="258"/>
        <v>#DIV/0!</v>
      </c>
      <c r="EV232" s="111" t="e">
        <f t="shared" si="260"/>
        <v>#DIV/0!</v>
      </c>
      <c r="EW232" s="111" t="e">
        <f t="shared" si="260"/>
        <v>#DIV/0!</v>
      </c>
    </row>
    <row r="233" spans="1:157">
      <c r="T233" s="201">
        <v>0.42857142857142855</v>
      </c>
      <c r="U233" s="109">
        <f t="shared" ref="U233:AG233" ca="1" si="273">($H$5/U203-$G$5*U83/U188)*1000</f>
        <v>12.697221231102679</v>
      </c>
      <c r="V233" s="109">
        <f t="shared" ca="1" si="273"/>
        <v>13.842172185688684</v>
      </c>
      <c r="W233" s="109">
        <f t="shared" ca="1" si="273"/>
        <v>14.835936326235874</v>
      </c>
      <c r="X233" s="109">
        <f t="shared" ca="1" si="273"/>
        <v>16.46926988023078</v>
      </c>
      <c r="Y233" s="109">
        <f t="shared" ca="1" si="273"/>
        <v>19.63436969376793</v>
      </c>
      <c r="Z233" s="109">
        <f t="shared" ca="1" si="273"/>
        <v>21.464538687288545</v>
      </c>
      <c r="AA233" s="109">
        <f t="shared" ca="1" si="273"/>
        <v>28.28031279966002</v>
      </c>
      <c r="AB233" s="109">
        <f t="shared" ca="1" si="273"/>
        <v>42.33039211678841</v>
      </c>
      <c r="AC233" s="109" t="e">
        <f t="shared" si="273"/>
        <v>#DIV/0!</v>
      </c>
      <c r="AD233" s="109" t="e">
        <f t="shared" si="273"/>
        <v>#DIV/0!</v>
      </c>
      <c r="AE233" s="109" t="e">
        <f t="shared" si="273"/>
        <v>#DIV/0!</v>
      </c>
      <c r="AF233" s="109" t="e">
        <f t="shared" si="273"/>
        <v>#DIV/0!</v>
      </c>
      <c r="AG233" s="109" t="e">
        <f t="shared" si="273"/>
        <v>#DIV/0!</v>
      </c>
      <c r="AI233" s="200">
        <v>0.42857142857142855</v>
      </c>
      <c r="AJ233" s="111">
        <f t="shared" ca="1" si="244"/>
        <v>12.697221231102679</v>
      </c>
      <c r="AK233" s="111">
        <f t="shared" ca="1" si="244"/>
        <v>13.842172185688684</v>
      </c>
      <c r="AL233" s="111">
        <f t="shared" ca="1" si="244"/>
        <v>14.835936326235874</v>
      </c>
      <c r="AM233" s="111">
        <f t="shared" ca="1" si="244"/>
        <v>16.46926988023078</v>
      </c>
      <c r="AN233" s="111">
        <f t="shared" ca="1" si="244"/>
        <v>19.63436969376793</v>
      </c>
      <c r="AO233" s="111">
        <f t="shared" ca="1" si="244"/>
        <v>21.464538687288545</v>
      </c>
      <c r="AP233" s="111">
        <f t="shared" ca="1" si="244"/>
        <v>28.28031279966002</v>
      </c>
      <c r="AQ233" s="111">
        <f t="shared" ca="1" si="244"/>
        <v>42.33039211678841</v>
      </c>
      <c r="AR233" s="111" t="e">
        <f t="shared" si="244"/>
        <v>#DIV/0!</v>
      </c>
      <c r="AS233" s="111" t="e">
        <f t="shared" si="244"/>
        <v>#DIV/0!</v>
      </c>
      <c r="AT233" s="111" t="e">
        <f t="shared" si="244"/>
        <v>#DIV/0!</v>
      </c>
      <c r="AU233" s="111" t="e">
        <f t="shared" si="263"/>
        <v>#DIV/0!</v>
      </c>
      <c r="AV233" s="111" t="e">
        <f t="shared" si="264"/>
        <v>#DIV/0!</v>
      </c>
      <c r="AX233" s="201">
        <v>0.42857142857142855</v>
      </c>
      <c r="AY233" s="111">
        <f t="shared" ca="1" si="245"/>
        <v>10.064767175253039</v>
      </c>
      <c r="AZ233" s="111">
        <f t="shared" ca="1" si="245"/>
        <v>10.936940568144115</v>
      </c>
      <c r="BA233" s="111">
        <f t="shared" ca="1" si="245"/>
        <v>11.695646166310587</v>
      </c>
      <c r="BB233" s="111">
        <f t="shared" ca="1" si="245"/>
        <v>12.94491124017326</v>
      </c>
      <c r="BC233" s="111">
        <f t="shared" ca="1" si="245"/>
        <v>15.370577713906259</v>
      </c>
      <c r="BD233" s="111">
        <f t="shared" ca="1" si="245"/>
        <v>16.774914893418394</v>
      </c>
      <c r="BE233" s="111">
        <f t="shared" ca="1" si="245"/>
        <v>22.010389078706094</v>
      </c>
      <c r="BF233" s="111">
        <f t="shared" ca="1" si="245"/>
        <v>32.813817838028449</v>
      </c>
      <c r="BG233" s="111" t="e">
        <f t="shared" si="245"/>
        <v>#DIV/0!</v>
      </c>
      <c r="BH233" s="111" t="e">
        <f t="shared" si="245"/>
        <v>#DIV/0!</v>
      </c>
      <c r="BI233" s="111" t="e">
        <f t="shared" si="245"/>
        <v>#DIV/0!</v>
      </c>
      <c r="BJ233" s="111" t="e">
        <f t="shared" si="245"/>
        <v>#DIV/0!</v>
      </c>
      <c r="BK233" s="111" t="e">
        <f t="shared" si="265"/>
        <v>#DIV/0!</v>
      </c>
      <c r="BM233" s="200">
        <v>0.42857142857142855</v>
      </c>
      <c r="BN233" s="111">
        <f t="shared" ca="1" si="246"/>
        <v>11.380994203177858</v>
      </c>
      <c r="BO233" s="111">
        <f t="shared" ca="1" si="246"/>
        <v>12.389556376916401</v>
      </c>
      <c r="BP233" s="111">
        <f t="shared" ca="1" si="246"/>
        <v>13.265791246273229</v>
      </c>
      <c r="BQ233" s="111">
        <f t="shared" ca="1" si="246"/>
        <v>14.707090560202019</v>
      </c>
      <c r="BR233" s="111">
        <f t="shared" ca="1" si="246"/>
        <v>17.502473703837094</v>
      </c>
      <c r="BS233" s="111">
        <f t="shared" ca="1" si="246"/>
        <v>19.119726790353472</v>
      </c>
      <c r="BT233" s="111">
        <f t="shared" ca="1" si="246"/>
        <v>25.145350939183061</v>
      </c>
      <c r="BU233" s="111">
        <f t="shared" ca="1" si="246"/>
        <v>37.572104977408429</v>
      </c>
      <c r="BV233" s="111" t="e">
        <f t="shared" si="246"/>
        <v>#DIV/0!</v>
      </c>
      <c r="BW233" s="111" t="e">
        <f t="shared" si="246"/>
        <v>#DIV/0!</v>
      </c>
      <c r="BX233" s="111" t="e">
        <f t="shared" si="246"/>
        <v>#DIV/0!</v>
      </c>
      <c r="BY233" s="111" t="e">
        <f t="shared" si="246"/>
        <v>#DIV/0!</v>
      </c>
      <c r="BZ233" s="111" t="e">
        <f t="shared" si="266"/>
        <v>#DIV/0!</v>
      </c>
      <c r="CB233" s="200">
        <v>0.42857142857142855</v>
      </c>
      <c r="CC233" s="111">
        <f t="shared" ca="1" si="247"/>
        <v>5.3579179213283865</v>
      </c>
      <c r="CD233" s="111">
        <f t="shared" ca="1" si="247"/>
        <v>5.9472604154959692</v>
      </c>
      <c r="CE233" s="111">
        <f t="shared" ca="1" si="247"/>
        <v>6.4536832145286871</v>
      </c>
      <c r="CF233" s="111">
        <f t="shared" ca="1" si="247"/>
        <v>7.2792219441264017</v>
      </c>
      <c r="CG233" s="111">
        <f t="shared" ca="1" si="247"/>
        <v>8.8645020008314379</v>
      </c>
      <c r="CH233" s="111">
        <f t="shared" ca="1" si="247"/>
        <v>9.7759636441527427</v>
      </c>
      <c r="CI233" s="111">
        <f t="shared" ca="1" si="247"/>
        <v>13.153708602929786</v>
      </c>
      <c r="CJ233" s="111">
        <f t="shared" ca="1" si="247"/>
        <v>20.083644412922194</v>
      </c>
      <c r="CK233" s="111" t="e">
        <f t="shared" si="247"/>
        <v>#DIV/0!</v>
      </c>
      <c r="CL233" s="111" t="e">
        <f t="shared" si="247"/>
        <v>#DIV/0!</v>
      </c>
      <c r="CM233" s="111" t="e">
        <f t="shared" si="247"/>
        <v>#DIV/0!</v>
      </c>
      <c r="CN233" s="111" t="e">
        <f t="shared" si="247"/>
        <v>#DIV/0!</v>
      </c>
      <c r="CO233" s="111" t="e">
        <f t="shared" si="267"/>
        <v>#DIV/0!</v>
      </c>
      <c r="CQ233" s="200">
        <v>0.42857142857142855</v>
      </c>
      <c r="CR233" s="111">
        <f t="shared" ca="1" si="255"/>
        <v>5.078888492441072</v>
      </c>
      <c r="CS233" s="111">
        <f t="shared" ca="1" si="255"/>
        <v>5.5368688742754735</v>
      </c>
      <c r="CT233" s="111">
        <f t="shared" ca="1" si="255"/>
        <v>5.9343745304943498</v>
      </c>
      <c r="CU233" s="111">
        <f t="shared" ca="1" si="255"/>
        <v>6.5877079520923116</v>
      </c>
      <c r="CV233" s="111">
        <f t="shared" ca="1" si="255"/>
        <v>7.8537478775071721</v>
      </c>
      <c r="CW233" s="111">
        <f t="shared" ca="1" si="255"/>
        <v>8.5858154749154174</v>
      </c>
      <c r="CX233" s="111">
        <f t="shared" ca="1" si="255"/>
        <v>11.31212511986401</v>
      </c>
      <c r="CY233" s="111">
        <f t="shared" ca="1" si="255"/>
        <v>16.932156846715362</v>
      </c>
      <c r="CZ233" s="111" t="e">
        <f t="shared" si="255"/>
        <v>#DIV/0!</v>
      </c>
      <c r="DA233" s="111" t="e">
        <f t="shared" si="255"/>
        <v>#DIV/0!</v>
      </c>
      <c r="DB233" s="111" t="e">
        <f t="shared" si="255"/>
        <v>#DIV/0!</v>
      </c>
      <c r="DC233" s="111" t="e">
        <f t="shared" si="268"/>
        <v>#DIV/0!</v>
      </c>
      <c r="DD233" s="111" t="e">
        <f t="shared" si="269"/>
        <v>#DIV/0!</v>
      </c>
      <c r="DF233" s="200">
        <v>0.42857142857142855</v>
      </c>
      <c r="DG233" s="111">
        <f t="shared" ca="1" si="256"/>
        <v>-7.9903719771780271</v>
      </c>
      <c r="DH233" s="111">
        <f t="shared" ca="1" si="256"/>
        <v>-8.852492033040539</v>
      </c>
      <c r="DI233" s="111">
        <f t="shared" ca="1" si="256"/>
        <v>-9.5939733744539737</v>
      </c>
      <c r="DJ233" s="111">
        <f t="shared" ca="1" si="256"/>
        <v>-10.803580584183919</v>
      </c>
      <c r="DK233" s="111">
        <f t="shared" ca="1" si="256"/>
        <v>-13.128293980693114</v>
      </c>
      <c r="DL233" s="111">
        <f t="shared" ca="1" si="256"/>
        <v>-14.465587438022892</v>
      </c>
      <c r="DM233" s="111">
        <f t="shared" ca="1" si="256"/>
        <v>-19.423632323883716</v>
      </c>
      <c r="DN233" s="111">
        <f t="shared" ca="1" si="256"/>
        <v>-29.600218691682148</v>
      </c>
      <c r="DO233" s="111" t="e">
        <f t="shared" si="256"/>
        <v>#DIV/0!</v>
      </c>
      <c r="DP233" s="111" t="e">
        <f t="shared" si="256"/>
        <v>#DIV/0!</v>
      </c>
      <c r="DQ233" s="111" t="e">
        <f t="shared" si="256"/>
        <v>#DIV/0!</v>
      </c>
      <c r="DR233" s="111" t="e">
        <f t="shared" si="270"/>
        <v>#DIV/0!</v>
      </c>
      <c r="DS233" s="111" t="e">
        <f t="shared" si="271"/>
        <v>#DIV/0!</v>
      </c>
      <c r="DU233" s="200">
        <v>0.42857142857142855</v>
      </c>
      <c r="DV233" s="111">
        <f t="shared" ca="1" si="257"/>
        <v>-0.93009809629104856</v>
      </c>
      <c r="DW233" s="111">
        <f t="shared" ca="1" si="257"/>
        <v>-1.3679718040683198</v>
      </c>
      <c r="DX233" s="111">
        <f t="shared" ca="1" si="257"/>
        <v>-1.7310289467811246</v>
      </c>
      <c r="DY233" s="111">
        <f t="shared" ca="1" si="257"/>
        <v>-2.3050466401136327</v>
      </c>
      <c r="DZ233" s="111">
        <f t="shared" ca="1" si="257"/>
        <v>-3.3691804110808818</v>
      </c>
      <c r="EA233" s="111">
        <f t="shared" ca="1" si="257"/>
        <v>-3.9671605641244163</v>
      </c>
      <c r="EB233" s="111">
        <f t="shared" ca="1" si="257"/>
        <v>-6.1386116102192485</v>
      </c>
      <c r="EC233" s="111">
        <f t="shared" ca="1" si="257"/>
        <v>-10.504958554022769</v>
      </c>
      <c r="ED233" s="111" t="e">
        <f t="shared" si="257"/>
        <v>#DIV/0!</v>
      </c>
      <c r="EE233" s="111" t="e">
        <f t="shared" si="257"/>
        <v>#DIV/0!</v>
      </c>
      <c r="EF233" s="111" t="e">
        <f t="shared" si="257"/>
        <v>#DIV/0!</v>
      </c>
      <c r="EG233" s="111" t="e">
        <f t="shared" si="272"/>
        <v>#DIV/0!</v>
      </c>
      <c r="EH233" s="111" t="e">
        <f t="shared" si="272"/>
        <v>#DIV/0!</v>
      </c>
      <c r="EJ233" s="200">
        <v>0.42857142857142855</v>
      </c>
      <c r="EK233" s="111">
        <f t="shared" ca="1" si="258"/>
        <v>0.93009809629104856</v>
      </c>
      <c r="EL233" s="111">
        <f t="shared" ca="1" si="258"/>
        <v>1.3679718040683198</v>
      </c>
      <c r="EM233" s="111">
        <f t="shared" ca="1" si="258"/>
        <v>1.7310289467811246</v>
      </c>
      <c r="EN233" s="111">
        <f t="shared" ca="1" si="258"/>
        <v>2.3050466401136327</v>
      </c>
      <c r="EO233" s="111">
        <f t="shared" ca="1" si="258"/>
        <v>3.3691804110808818</v>
      </c>
      <c r="EP233" s="111">
        <f t="shared" ca="1" si="258"/>
        <v>3.9671605641244163</v>
      </c>
      <c r="EQ233" s="111">
        <f t="shared" ca="1" si="258"/>
        <v>6.1386116102192485</v>
      </c>
      <c r="ER233" s="111">
        <f t="shared" ca="1" si="258"/>
        <v>10.504958554022769</v>
      </c>
      <c r="ES233" s="111" t="e">
        <f t="shared" si="258"/>
        <v>#DIV/0!</v>
      </c>
      <c r="ET233" s="111" t="e">
        <f t="shared" si="258"/>
        <v>#DIV/0!</v>
      </c>
      <c r="EU233" s="111" t="e">
        <f t="shared" si="258"/>
        <v>#DIV/0!</v>
      </c>
      <c r="EV233" s="111" t="e">
        <f t="shared" si="260"/>
        <v>#DIV/0!</v>
      </c>
      <c r="EW233" s="111" t="e">
        <f t="shared" si="260"/>
        <v>#DIV/0!</v>
      </c>
    </row>
    <row r="234" spans="1:157">
      <c r="A234" t="s">
        <v>86</v>
      </c>
      <c r="T234" s="201">
        <v>0.5</v>
      </c>
      <c r="U234" s="109">
        <f t="shared" ref="U234:AG234" ca="1" si="274">($H$5/U204-$G$5*U84/U189)*1000</f>
        <v>15.356352578732263</v>
      </c>
      <c r="V234" s="109">
        <f t="shared" ca="1" si="274"/>
        <v>17.114462693388568</v>
      </c>
      <c r="W234" s="109">
        <f t="shared" ca="1" si="274"/>
        <v>18.694113446447002</v>
      </c>
      <c r="X234" s="109">
        <f t="shared" ca="1" si="274"/>
        <v>21.408841697525542</v>
      </c>
      <c r="Y234" s="109">
        <f t="shared" ca="1" si="274"/>
        <v>27.142708482529045</v>
      </c>
      <c r="Z234" s="109">
        <f t="shared" ca="1" si="274"/>
        <v>30.783292388051311</v>
      </c>
      <c r="AA234" s="109">
        <f t="shared" ca="1" si="274"/>
        <v>47.019287052869672</v>
      </c>
      <c r="AB234" s="109" t="e">
        <f t="shared" si="274"/>
        <v>#DIV/0!</v>
      </c>
      <c r="AC234" s="109" t="e">
        <f t="shared" si="274"/>
        <v>#DIV/0!</v>
      </c>
      <c r="AD234" s="109" t="e">
        <f t="shared" si="274"/>
        <v>#DIV/0!</v>
      </c>
      <c r="AE234" s="109" t="e">
        <f t="shared" si="274"/>
        <v>#DIV/0!</v>
      </c>
      <c r="AF234" s="109" t="e">
        <f t="shared" si="274"/>
        <v>#DIV/0!</v>
      </c>
      <c r="AG234" s="109" t="e">
        <f t="shared" si="274"/>
        <v>#DIV/0!</v>
      </c>
      <c r="AI234" s="200">
        <v>0.5</v>
      </c>
      <c r="AJ234" s="111">
        <f t="shared" ca="1" si="244"/>
        <v>15.356352578732263</v>
      </c>
      <c r="AK234" s="111">
        <f t="shared" ca="1" si="244"/>
        <v>17.114462693388568</v>
      </c>
      <c r="AL234" s="111">
        <f t="shared" ca="1" si="244"/>
        <v>18.694113446447002</v>
      </c>
      <c r="AM234" s="111">
        <f t="shared" ca="1" si="244"/>
        <v>21.408841697525542</v>
      </c>
      <c r="AN234" s="111">
        <f t="shared" ca="1" si="244"/>
        <v>27.142708482529045</v>
      </c>
      <c r="AO234" s="111">
        <f t="shared" ca="1" si="244"/>
        <v>30.783292388051311</v>
      </c>
      <c r="AP234" s="111">
        <f t="shared" ca="1" si="244"/>
        <v>47.019287052869672</v>
      </c>
      <c r="AQ234" s="111" t="e">
        <f t="shared" si="244"/>
        <v>#DIV/0!</v>
      </c>
      <c r="AR234" s="111" t="e">
        <f t="shared" si="244"/>
        <v>#DIV/0!</v>
      </c>
      <c r="AS234" s="111" t="e">
        <f t="shared" si="244"/>
        <v>#DIV/0!</v>
      </c>
      <c r="AT234" s="111" t="e">
        <f t="shared" si="244"/>
        <v>#DIV/0!</v>
      </c>
      <c r="AU234" s="111" t="e">
        <f t="shared" si="263"/>
        <v>#DIV/0!</v>
      </c>
      <c r="AV234" s="111" t="e">
        <f t="shared" si="264"/>
        <v>#DIV/0!</v>
      </c>
      <c r="AX234" s="201">
        <v>0.5</v>
      </c>
      <c r="AY234" s="111">
        <f t="shared" ca="1" si="245"/>
        <v>12.187633317916346</v>
      </c>
      <c r="AZ234" s="111">
        <f t="shared" ca="1" si="245"/>
        <v>13.54478470777466</v>
      </c>
      <c r="BA234" s="111">
        <f t="shared" ca="1" si="245"/>
        <v>14.765757476352711</v>
      </c>
      <c r="BB234" s="111">
        <f t="shared" ca="1" si="245"/>
        <v>16.866277419929446</v>
      </c>
      <c r="BC234" s="111">
        <f t="shared" ca="1" si="245"/>
        <v>21.307881786162724</v>
      </c>
      <c r="BD234" s="111">
        <f t="shared" ca="1" si="245"/>
        <v>24.129871195518398</v>
      </c>
      <c r="BE234" s="111">
        <f t="shared" ca="1" si="245"/>
        <v>36.722273617721086</v>
      </c>
      <c r="BF234" s="111" t="e">
        <f t="shared" si="245"/>
        <v>#DIV/0!</v>
      </c>
      <c r="BG234" s="111" t="e">
        <f t="shared" si="245"/>
        <v>#DIV/0!</v>
      </c>
      <c r="BH234" s="111" t="e">
        <f t="shared" si="245"/>
        <v>#DIV/0!</v>
      </c>
      <c r="BI234" s="111" t="e">
        <f t="shared" si="245"/>
        <v>#DIV/0!</v>
      </c>
      <c r="BJ234" s="111" t="e">
        <f t="shared" si="245"/>
        <v>#DIV/0!</v>
      </c>
      <c r="BK234" s="111" t="e">
        <f t="shared" si="265"/>
        <v>#DIV/0!</v>
      </c>
      <c r="BM234" s="200">
        <v>0.5</v>
      </c>
      <c r="BN234" s="111">
        <f t="shared" ca="1" si="246"/>
        <v>13.771992948324305</v>
      </c>
      <c r="BO234" s="111">
        <f t="shared" ca="1" si="246"/>
        <v>15.329623700581614</v>
      </c>
      <c r="BP234" s="111">
        <f t="shared" ca="1" si="246"/>
        <v>16.729935461399858</v>
      </c>
      <c r="BQ234" s="111">
        <f t="shared" ca="1" si="246"/>
        <v>19.137559558727496</v>
      </c>
      <c r="BR234" s="111">
        <f t="shared" ca="1" si="246"/>
        <v>24.225295134345885</v>
      </c>
      <c r="BS234" s="111">
        <f t="shared" ca="1" si="246"/>
        <v>27.456581791784853</v>
      </c>
      <c r="BT234" s="111">
        <f t="shared" ca="1" si="246"/>
        <v>41.870780335295386</v>
      </c>
      <c r="BU234" s="111" t="e">
        <f t="shared" si="246"/>
        <v>#DIV/0!</v>
      </c>
      <c r="BV234" s="111" t="e">
        <f t="shared" si="246"/>
        <v>#DIV/0!</v>
      </c>
      <c r="BW234" s="111" t="e">
        <f t="shared" si="246"/>
        <v>#DIV/0!</v>
      </c>
      <c r="BX234" s="111" t="e">
        <f t="shared" si="246"/>
        <v>#DIV/0!</v>
      </c>
      <c r="BY234" s="111" t="e">
        <f t="shared" si="246"/>
        <v>#DIV/0!</v>
      </c>
      <c r="BZ234" s="111" t="e">
        <f t="shared" si="266"/>
        <v>#DIV/0!</v>
      </c>
      <c r="CB234" s="200">
        <v>0.5</v>
      </c>
      <c r="CC234" s="111">
        <f t="shared" ca="1" si="247"/>
        <v>6.4348872667013106</v>
      </c>
      <c r="CD234" s="111">
        <f t="shared" ca="1" si="247"/>
        <v>7.2861414181640027</v>
      </c>
      <c r="CE234" s="111">
        <f t="shared" ca="1" si="247"/>
        <v>8.0462452209934714</v>
      </c>
      <c r="CF234" s="111">
        <f t="shared" ca="1" si="247"/>
        <v>9.3459244932831744</v>
      </c>
      <c r="CG234" s="111">
        <f t="shared" ca="1" si="247"/>
        <v>12.075938392593155</v>
      </c>
      <c r="CH234" s="111">
        <f t="shared" ca="1" si="247"/>
        <v>13.803605099988481</v>
      </c>
      <c r="CI234" s="111">
        <f t="shared" ca="1" si="247"/>
        <v>21.487182894871818</v>
      </c>
      <c r="CJ234" s="111" t="e">
        <f t="shared" si="247"/>
        <v>#DIV/0!</v>
      </c>
      <c r="CK234" s="111" t="e">
        <f t="shared" si="247"/>
        <v>#DIV/0!</v>
      </c>
      <c r="CL234" s="111" t="e">
        <f t="shared" si="247"/>
        <v>#DIV/0!</v>
      </c>
      <c r="CM234" s="111" t="e">
        <f t="shared" si="247"/>
        <v>#DIV/0!</v>
      </c>
      <c r="CN234" s="111" t="e">
        <f t="shared" si="247"/>
        <v>#DIV/0!</v>
      </c>
      <c r="CO234" s="111" t="e">
        <f t="shared" si="267"/>
        <v>#DIV/0!</v>
      </c>
      <c r="CQ234" s="200">
        <v>0.5</v>
      </c>
      <c r="CR234" s="111">
        <f t="shared" ca="1" si="255"/>
        <v>6.1425410314929065</v>
      </c>
      <c r="CS234" s="111">
        <f t="shared" ca="1" si="255"/>
        <v>6.8457850773554263</v>
      </c>
      <c r="CT234" s="111">
        <f t="shared" ca="1" si="255"/>
        <v>7.4776453785788011</v>
      </c>
      <c r="CU234" s="111">
        <f t="shared" ca="1" si="255"/>
        <v>8.5635366790102179</v>
      </c>
      <c r="CV234" s="111">
        <f t="shared" ca="1" si="255"/>
        <v>10.857083393011619</v>
      </c>
      <c r="CW234" s="111">
        <f t="shared" ca="1" si="255"/>
        <v>12.313316955220523</v>
      </c>
      <c r="CX234" s="111">
        <f t="shared" ca="1" si="255"/>
        <v>18.807714821147869</v>
      </c>
      <c r="CY234" s="111" t="e">
        <f t="shared" si="255"/>
        <v>#DIV/0!</v>
      </c>
      <c r="CZ234" s="111" t="e">
        <f t="shared" si="255"/>
        <v>#DIV/0!</v>
      </c>
      <c r="DA234" s="111" t="e">
        <f t="shared" si="255"/>
        <v>#DIV/0!</v>
      </c>
      <c r="DB234" s="111" t="e">
        <f t="shared" si="255"/>
        <v>#DIV/0!</v>
      </c>
      <c r="DC234" s="111" t="e">
        <f t="shared" si="268"/>
        <v>#DIV/0!</v>
      </c>
      <c r="DD234" s="111" t="e">
        <f t="shared" si="269"/>
        <v>#DIV/0!</v>
      </c>
      <c r="DF234" s="200">
        <v>0.5</v>
      </c>
      <c r="DG234" s="111">
        <f t="shared" ca="1" si="256"/>
        <v>-9.6036065275172309</v>
      </c>
      <c r="DH234" s="111">
        <f t="shared" ca="1" si="256"/>
        <v>-10.855819403777907</v>
      </c>
      <c r="DI234" s="111">
        <f t="shared" ca="1" si="256"/>
        <v>-11.974601191087761</v>
      </c>
      <c r="DJ234" s="111">
        <f t="shared" ca="1" si="256"/>
        <v>-13.888488770879269</v>
      </c>
      <c r="DK234" s="111">
        <f t="shared" ca="1" si="256"/>
        <v>-17.910765088959476</v>
      </c>
      <c r="DL234" s="111">
        <f t="shared" ca="1" si="256"/>
        <v>-20.457026292521395</v>
      </c>
      <c r="DM234" s="111">
        <f t="shared" ca="1" si="256"/>
        <v>-31.7841963300204</v>
      </c>
      <c r="DN234" s="111" t="e">
        <f t="shared" si="256"/>
        <v>#DIV/0!</v>
      </c>
      <c r="DO234" s="111" t="e">
        <f t="shared" si="256"/>
        <v>#DIV/0!</v>
      </c>
      <c r="DP234" s="111" t="e">
        <f t="shared" si="256"/>
        <v>#DIV/0!</v>
      </c>
      <c r="DQ234" s="111" t="e">
        <f t="shared" si="256"/>
        <v>#DIV/0!</v>
      </c>
      <c r="DR234" s="111" t="e">
        <f t="shared" si="270"/>
        <v>#DIV/0!</v>
      </c>
      <c r="DS234" s="111" t="e">
        <f t="shared" si="271"/>
        <v>#DIV/0!</v>
      </c>
      <c r="DU234" s="200">
        <v>0.5</v>
      </c>
      <c r="DV234" s="111">
        <f t="shared" ca="1" si="257"/>
        <v>-0.97448745069467924</v>
      </c>
      <c r="DW234" s="111">
        <f t="shared" ca="1" si="257"/>
        <v>-1.4678544693619235</v>
      </c>
      <c r="DX234" s="111">
        <f t="shared" ca="1" si="257"/>
        <v>-1.8953328080488976</v>
      </c>
      <c r="DY234" s="111">
        <f t="shared" ca="1" si="257"/>
        <v>-2.6079593809098562</v>
      </c>
      <c r="DZ234" s="111">
        <f t="shared" ca="1" si="257"/>
        <v>-4.0628499986051221</v>
      </c>
      <c r="EA234" s="111">
        <f t="shared" ca="1" si="257"/>
        <v>-4.9676271492265238</v>
      </c>
      <c r="EB234" s="111">
        <f t="shared" ca="1" si="257"/>
        <v>-8.9315602457465015</v>
      </c>
      <c r="EC234" s="111" t="e">
        <f t="shared" si="257"/>
        <v>#DIV/0!</v>
      </c>
      <c r="ED234" s="111" t="e">
        <f t="shared" si="257"/>
        <v>#DIV/0!</v>
      </c>
      <c r="EE234" s="111" t="e">
        <f t="shared" si="257"/>
        <v>#DIV/0!</v>
      </c>
      <c r="EF234" s="111" t="e">
        <f t="shared" si="257"/>
        <v>#DIV/0!</v>
      </c>
      <c r="EG234" s="111" t="e">
        <f t="shared" si="272"/>
        <v>#DIV/0!</v>
      </c>
      <c r="EH234" s="111" t="e">
        <f t="shared" si="272"/>
        <v>#DIV/0!</v>
      </c>
      <c r="EJ234" s="200">
        <v>0.5</v>
      </c>
      <c r="EK234" s="111">
        <f t="shared" ca="1" si="258"/>
        <v>0.97448745069467924</v>
      </c>
      <c r="EL234" s="111">
        <f t="shared" ca="1" si="258"/>
        <v>1.4678544693619235</v>
      </c>
      <c r="EM234" s="111">
        <f t="shared" ca="1" si="258"/>
        <v>1.8953328080488976</v>
      </c>
      <c r="EN234" s="111">
        <f t="shared" ca="1" si="258"/>
        <v>2.6079593809098562</v>
      </c>
      <c r="EO234" s="111">
        <f t="shared" ca="1" si="258"/>
        <v>4.0628499986051221</v>
      </c>
      <c r="EP234" s="111">
        <f t="shared" ca="1" si="258"/>
        <v>4.9676271492265238</v>
      </c>
      <c r="EQ234" s="111">
        <f t="shared" ca="1" si="258"/>
        <v>8.9315602457465015</v>
      </c>
      <c r="ER234" s="111" t="e">
        <f t="shared" si="258"/>
        <v>#DIV/0!</v>
      </c>
      <c r="ES234" s="111" t="e">
        <f t="shared" si="258"/>
        <v>#DIV/0!</v>
      </c>
      <c r="ET234" s="111" t="e">
        <f t="shared" si="258"/>
        <v>#DIV/0!</v>
      </c>
      <c r="EU234" s="111" t="e">
        <f t="shared" si="258"/>
        <v>#DIV/0!</v>
      </c>
      <c r="EV234" s="111" t="e">
        <f t="shared" si="260"/>
        <v>#DIV/0!</v>
      </c>
      <c r="EW234" s="111" t="e">
        <f t="shared" si="260"/>
        <v>#DIV/0!</v>
      </c>
    </row>
    <row r="235" spans="1:157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T235" s="201">
        <v>0.5714285714285714</v>
      </c>
      <c r="U235" s="109">
        <f t="shared" ref="U235:AG235" ca="1" si="275">($H$5/U205-$G$5*U85/U190)*1000</f>
        <v>19.360106341040474</v>
      </c>
      <c r="V235" s="109">
        <f t="shared" ca="1" si="275"/>
        <v>22.307936032024369</v>
      </c>
      <c r="W235" s="109">
        <f t="shared" ca="1" si="275"/>
        <v>25.117580281084809</v>
      </c>
      <c r="X235" s="109">
        <f t="shared" ca="1" si="275"/>
        <v>30.347489945192727</v>
      </c>
      <c r="Y235" s="109">
        <f t="shared" ca="1" si="275"/>
        <v>43.441256037969318</v>
      </c>
      <c r="Z235" s="109">
        <f t="shared" ca="1" si="275"/>
        <v>53.620225296480932</v>
      </c>
      <c r="AA235" s="109" t="e">
        <f t="shared" si="275"/>
        <v>#DIV/0!</v>
      </c>
      <c r="AB235" s="109" t="e">
        <f t="shared" si="275"/>
        <v>#DIV/0!</v>
      </c>
      <c r="AC235" s="109" t="e">
        <f t="shared" si="275"/>
        <v>#DIV/0!</v>
      </c>
      <c r="AD235" s="109" t="e">
        <f t="shared" si="275"/>
        <v>#DIV/0!</v>
      </c>
      <c r="AE235" s="109" t="e">
        <f t="shared" si="275"/>
        <v>#DIV/0!</v>
      </c>
      <c r="AF235" s="109" t="e">
        <f t="shared" si="275"/>
        <v>#DIV/0!</v>
      </c>
      <c r="AG235" s="109" t="e">
        <f t="shared" si="275"/>
        <v>#DIV/0!</v>
      </c>
      <c r="AI235" s="200">
        <v>0.5714285714285714</v>
      </c>
      <c r="AJ235" s="111">
        <f t="shared" ca="1" si="244"/>
        <v>19.360106341040474</v>
      </c>
      <c r="AK235" s="111">
        <f t="shared" ca="1" si="244"/>
        <v>22.307936032024369</v>
      </c>
      <c r="AL235" s="111">
        <f t="shared" ca="1" si="244"/>
        <v>25.117580281084809</v>
      </c>
      <c r="AM235" s="111">
        <f t="shared" ca="1" si="244"/>
        <v>30.347489945192727</v>
      </c>
      <c r="AN235" s="111">
        <f t="shared" ca="1" si="244"/>
        <v>43.441256037969318</v>
      </c>
      <c r="AO235" s="111">
        <f t="shared" ca="1" si="244"/>
        <v>53.620225296480932</v>
      </c>
      <c r="AP235" s="111" t="e">
        <f t="shared" si="244"/>
        <v>#DIV/0!</v>
      </c>
      <c r="AQ235" s="111" t="e">
        <f t="shared" si="244"/>
        <v>#DIV/0!</v>
      </c>
      <c r="AR235" s="111" t="e">
        <f t="shared" si="244"/>
        <v>#DIV/0!</v>
      </c>
      <c r="AS235" s="111" t="e">
        <f t="shared" si="244"/>
        <v>#DIV/0!</v>
      </c>
      <c r="AT235" s="111" t="e">
        <f t="shared" si="244"/>
        <v>#DIV/0!</v>
      </c>
      <c r="AU235" s="111" t="e">
        <f t="shared" si="263"/>
        <v>#DIV/0!</v>
      </c>
      <c r="AV235" s="111" t="e">
        <f t="shared" si="264"/>
        <v>#DIV/0!</v>
      </c>
      <c r="AX235" s="201">
        <v>0.5714285714285714</v>
      </c>
      <c r="AY235" s="111">
        <f t="shared" ca="1" si="245"/>
        <v>15.379717933466694</v>
      </c>
      <c r="AZ235" s="111">
        <f t="shared" ca="1" si="245"/>
        <v>17.677352676414309</v>
      </c>
      <c r="BA235" s="111">
        <f t="shared" ca="1" si="245"/>
        <v>19.868913228412037</v>
      </c>
      <c r="BB235" s="111">
        <f t="shared" ca="1" si="245"/>
        <v>23.950731935769539</v>
      </c>
      <c r="BC235" s="111">
        <f t="shared" ca="1" si="245"/>
        <v>34.176384664693956</v>
      </c>
      <c r="BD235" s="111">
        <f t="shared" ca="1" si="245"/>
        <v>42.12831278641665</v>
      </c>
      <c r="BE235" s="111" t="e">
        <f t="shared" si="245"/>
        <v>#DIV/0!</v>
      </c>
      <c r="BF235" s="111" t="e">
        <f t="shared" si="245"/>
        <v>#DIV/0!</v>
      </c>
      <c r="BG235" s="111" t="e">
        <f t="shared" si="245"/>
        <v>#DIV/0!</v>
      </c>
      <c r="BH235" s="111" t="e">
        <f t="shared" si="245"/>
        <v>#DIV/0!</v>
      </c>
      <c r="BI235" s="111" t="e">
        <f t="shared" si="245"/>
        <v>#DIV/0!</v>
      </c>
      <c r="BJ235" s="111" t="e">
        <f t="shared" si="245"/>
        <v>#DIV/0!</v>
      </c>
      <c r="BK235" s="111" t="e">
        <f t="shared" si="265"/>
        <v>#DIV/0!</v>
      </c>
      <c r="BM235" s="200">
        <v>0.5714285714285714</v>
      </c>
      <c r="BN235" s="111">
        <f t="shared" ca="1" si="246"/>
        <v>17.369912137253586</v>
      </c>
      <c r="BO235" s="111">
        <f t="shared" ca="1" si="246"/>
        <v>19.992644354219337</v>
      </c>
      <c r="BP235" s="111">
        <f t="shared" ca="1" si="246"/>
        <v>22.493246754748426</v>
      </c>
      <c r="BQ235" s="111">
        <f t="shared" ca="1" si="246"/>
        <v>27.149110940481133</v>
      </c>
      <c r="BR235" s="111">
        <f t="shared" ca="1" si="246"/>
        <v>38.80882035133164</v>
      </c>
      <c r="BS235" s="111">
        <f t="shared" ca="1" si="246"/>
        <v>47.874269041448784</v>
      </c>
      <c r="BT235" s="111" t="e">
        <f t="shared" si="246"/>
        <v>#DIV/0!</v>
      </c>
      <c r="BU235" s="111" t="e">
        <f t="shared" si="246"/>
        <v>#DIV/0!</v>
      </c>
      <c r="BV235" s="111" t="e">
        <f t="shared" si="246"/>
        <v>#DIV/0!</v>
      </c>
      <c r="BW235" s="111" t="e">
        <f t="shared" si="246"/>
        <v>#DIV/0!</v>
      </c>
      <c r="BX235" s="111" t="e">
        <f t="shared" si="246"/>
        <v>#DIV/0!</v>
      </c>
      <c r="BY235" s="111" t="e">
        <f t="shared" si="246"/>
        <v>#DIV/0!</v>
      </c>
      <c r="BZ235" s="111" t="e">
        <f t="shared" si="266"/>
        <v>#DIV/0!</v>
      </c>
      <c r="CB235" s="200">
        <v>0.5714285714285714</v>
      </c>
      <c r="CC235" s="111">
        <f t="shared" ca="1" si="247"/>
        <v>8.0691439545132511</v>
      </c>
      <c r="CD235" s="111">
        <f t="shared" ca="1" si="247"/>
        <v>9.4301628604253214</v>
      </c>
      <c r="CE235" s="111">
        <f t="shared" ca="1" si="247"/>
        <v>10.72248510180135</v>
      </c>
      <c r="CF235" s="111">
        <f t="shared" ca="1" si="247"/>
        <v>13.120776039231027</v>
      </c>
      <c r="CG235" s="111">
        <f t="shared" ca="1" si="247"/>
        <v>19.106362912232235</v>
      </c>
      <c r="CH235" s="111">
        <f t="shared" ca="1" si="247"/>
        <v>23.751692470896682</v>
      </c>
      <c r="CI235" s="111" t="e">
        <f t="shared" si="247"/>
        <v>#DIV/0!</v>
      </c>
      <c r="CJ235" s="111" t="e">
        <f t="shared" si="247"/>
        <v>#DIV/0!</v>
      </c>
      <c r="CK235" s="111" t="e">
        <f t="shared" si="247"/>
        <v>#DIV/0!</v>
      </c>
      <c r="CL235" s="111" t="e">
        <f t="shared" si="247"/>
        <v>#DIV/0!</v>
      </c>
      <c r="CM235" s="111" t="e">
        <f t="shared" si="247"/>
        <v>#DIV/0!</v>
      </c>
      <c r="CN235" s="111" t="e">
        <f t="shared" si="247"/>
        <v>#DIV/0!</v>
      </c>
      <c r="CO235" s="111" t="e">
        <f t="shared" si="267"/>
        <v>#DIV/0!</v>
      </c>
      <c r="CQ235" s="200">
        <v>0.5714285714285714</v>
      </c>
      <c r="CR235" s="111">
        <f t="shared" ca="1" si="255"/>
        <v>7.74404253641619</v>
      </c>
      <c r="CS235" s="111">
        <f t="shared" ca="1" si="255"/>
        <v>8.9231744128097485</v>
      </c>
      <c r="CT235" s="111">
        <f t="shared" ca="1" si="255"/>
        <v>10.047032112433925</v>
      </c>
      <c r="CU235" s="111">
        <f t="shared" ca="1" si="255"/>
        <v>12.138995978077093</v>
      </c>
      <c r="CV235" s="111">
        <f t="shared" ca="1" si="255"/>
        <v>17.37650241518773</v>
      </c>
      <c r="CW235" s="111">
        <f t="shared" ca="1" si="255"/>
        <v>21.448090118592376</v>
      </c>
      <c r="CX235" s="111" t="e">
        <f t="shared" si="255"/>
        <v>#DIV/0!</v>
      </c>
      <c r="CY235" s="111" t="e">
        <f t="shared" si="255"/>
        <v>#DIV/0!</v>
      </c>
      <c r="CZ235" s="111" t="e">
        <f t="shared" si="255"/>
        <v>#DIV/0!</v>
      </c>
      <c r="DA235" s="111" t="e">
        <f t="shared" si="255"/>
        <v>#DIV/0!</v>
      </c>
      <c r="DB235" s="111" t="e">
        <f t="shared" si="255"/>
        <v>#DIV/0!</v>
      </c>
      <c r="DC235" s="111" t="e">
        <f t="shared" si="268"/>
        <v>#DIV/0!</v>
      </c>
      <c r="DD235" s="111" t="e">
        <f t="shared" si="269"/>
        <v>#DIV/0!</v>
      </c>
      <c r="DF235" s="200">
        <v>0.5714285714285714</v>
      </c>
      <c r="DG235" s="111">
        <f t="shared" ca="1" si="256"/>
        <v>-12.04953236208703</v>
      </c>
      <c r="DH235" s="111">
        <f t="shared" ca="1" si="256"/>
        <v>-14.060746216035385</v>
      </c>
      <c r="DI235" s="111">
        <f t="shared" ca="1" si="256"/>
        <v>-15.971152154474124</v>
      </c>
      <c r="DJ235" s="111">
        <f t="shared" ca="1" si="256"/>
        <v>-19.51753404865422</v>
      </c>
      <c r="DK235" s="111">
        <f t="shared" ca="1" si="256"/>
        <v>-28.371234285507597</v>
      </c>
      <c r="DL235" s="111">
        <f t="shared" ca="1" si="256"/>
        <v>-35.24360498096096</v>
      </c>
      <c r="DM235" s="111" t="e">
        <f t="shared" si="256"/>
        <v>#DIV/0!</v>
      </c>
      <c r="DN235" s="111" t="e">
        <f t="shared" si="256"/>
        <v>#DIV/0!</v>
      </c>
      <c r="DO235" s="111" t="e">
        <f t="shared" si="256"/>
        <v>#DIV/0!</v>
      </c>
      <c r="DP235" s="111" t="e">
        <f t="shared" si="256"/>
        <v>#DIV/0!</v>
      </c>
      <c r="DQ235" s="111" t="e">
        <f t="shared" si="256"/>
        <v>#DIV/0!</v>
      </c>
      <c r="DR235" s="111" t="e">
        <f t="shared" si="270"/>
        <v>#DIV/0!</v>
      </c>
      <c r="DS235" s="111" t="e">
        <f t="shared" si="271"/>
        <v>#DIV/0!</v>
      </c>
      <c r="DU235" s="200">
        <v>0.5714285714285714</v>
      </c>
      <c r="DV235" s="111">
        <f t="shared" ca="1" si="257"/>
        <v>-1.083671393656866</v>
      </c>
      <c r="DW235" s="111">
        <f t="shared" ca="1" si="257"/>
        <v>-1.6899614920519073</v>
      </c>
      <c r="DX235" s="111">
        <f t="shared" ca="1" si="257"/>
        <v>-2.2515099645580889</v>
      </c>
      <c r="DY235" s="111">
        <f t="shared" ca="1" si="257"/>
        <v>-3.2726002038464506</v>
      </c>
      <c r="DZ235" s="111">
        <f t="shared" ca="1" si="257"/>
        <v>-5.7662016568150163</v>
      </c>
      <c r="EA235" s="111">
        <f t="shared" ca="1" si="257"/>
        <v>-7.6786745076810154</v>
      </c>
      <c r="EB235" s="111" t="e">
        <f t="shared" si="257"/>
        <v>#DIV/0!</v>
      </c>
      <c r="EC235" s="111" t="e">
        <f t="shared" si="257"/>
        <v>#DIV/0!</v>
      </c>
      <c r="ED235" s="111" t="e">
        <f t="shared" si="257"/>
        <v>#DIV/0!</v>
      </c>
      <c r="EE235" s="111" t="e">
        <f t="shared" si="257"/>
        <v>#DIV/0!</v>
      </c>
      <c r="EF235" s="111" t="e">
        <f t="shared" si="257"/>
        <v>#DIV/0!</v>
      </c>
      <c r="EG235" s="111" t="e">
        <f t="shared" si="272"/>
        <v>#DIV/0!</v>
      </c>
      <c r="EH235" s="111" t="e">
        <f t="shared" si="272"/>
        <v>#DIV/0!</v>
      </c>
      <c r="EJ235" s="200">
        <v>0.5714285714285714</v>
      </c>
      <c r="EK235" s="111">
        <f t="shared" ca="1" si="258"/>
        <v>1.083671393656866</v>
      </c>
      <c r="EL235" s="111">
        <f t="shared" ca="1" si="258"/>
        <v>1.6899614920519073</v>
      </c>
      <c r="EM235" s="111">
        <f t="shared" ca="1" si="258"/>
        <v>2.2515099645580889</v>
      </c>
      <c r="EN235" s="111">
        <f t="shared" ca="1" si="258"/>
        <v>3.2726002038464506</v>
      </c>
      <c r="EO235" s="111">
        <f t="shared" ca="1" si="258"/>
        <v>5.7662016568150163</v>
      </c>
      <c r="EP235" s="111">
        <f t="shared" ca="1" si="258"/>
        <v>7.6786745076810154</v>
      </c>
      <c r="EQ235" s="111" t="e">
        <f t="shared" si="258"/>
        <v>#DIV/0!</v>
      </c>
      <c r="ER235" s="111" t="e">
        <f t="shared" si="258"/>
        <v>#DIV/0!</v>
      </c>
      <c r="ES235" s="111" t="e">
        <f t="shared" si="258"/>
        <v>#DIV/0!</v>
      </c>
      <c r="ET235" s="111" t="e">
        <f t="shared" si="258"/>
        <v>#DIV/0!</v>
      </c>
      <c r="EU235" s="111" t="e">
        <f t="shared" si="258"/>
        <v>#DIV/0!</v>
      </c>
      <c r="EV235" s="111" t="e">
        <f t="shared" si="260"/>
        <v>#DIV/0!</v>
      </c>
      <c r="EW235" s="111" t="e">
        <f t="shared" si="260"/>
        <v>#DIV/0!</v>
      </c>
    </row>
    <row r="236" spans="1:157">
      <c r="T236" s="201">
        <v>0.6</v>
      </c>
      <c r="U236" s="109">
        <f t="shared" ref="U236:AG236" ca="1" si="276">($H$5/U206-$G$5*U86/U191)*1000</f>
        <v>21.597952392256026</v>
      </c>
      <c r="V236" s="109">
        <f t="shared" ca="1" si="276"/>
        <v>25.362091357955091</v>
      </c>
      <c r="W236" s="109">
        <f t="shared" ca="1" si="276"/>
        <v>29.079696345298345</v>
      </c>
      <c r="X236" s="109">
        <f t="shared" ca="1" si="276"/>
        <v>36.363221603967034</v>
      </c>
      <c r="Y236" s="109">
        <f t="shared" ca="1" si="276"/>
        <v>56.994221008045187</v>
      </c>
      <c r="Z236" s="109" t="e">
        <f t="shared" si="276"/>
        <v>#DIV/0!</v>
      </c>
      <c r="AA236" s="109" t="e">
        <f t="shared" si="276"/>
        <v>#DIV/0!</v>
      </c>
      <c r="AB236" s="109" t="e">
        <f t="shared" si="276"/>
        <v>#DIV/0!</v>
      </c>
      <c r="AC236" s="109" t="e">
        <f t="shared" si="276"/>
        <v>#DIV/0!</v>
      </c>
      <c r="AD236" s="109" t="e">
        <f t="shared" si="276"/>
        <v>#DIV/0!</v>
      </c>
      <c r="AE236" s="109" t="e">
        <f t="shared" si="276"/>
        <v>#DIV/0!</v>
      </c>
      <c r="AF236" s="109" t="e">
        <f t="shared" si="276"/>
        <v>#DIV/0!</v>
      </c>
      <c r="AG236" s="109" t="e">
        <f t="shared" si="276"/>
        <v>#DIV/0!</v>
      </c>
      <c r="AI236" s="200">
        <v>0.6</v>
      </c>
      <c r="AJ236" s="111">
        <f t="shared" ca="1" si="244"/>
        <v>21.597952392256026</v>
      </c>
      <c r="AK236" s="111">
        <f t="shared" ca="1" si="244"/>
        <v>25.362091357955091</v>
      </c>
      <c r="AL236" s="111">
        <f t="shared" ca="1" si="244"/>
        <v>29.079696345298345</v>
      </c>
      <c r="AM236" s="111">
        <f t="shared" ca="1" si="244"/>
        <v>36.363221603967034</v>
      </c>
      <c r="AN236" s="111">
        <f t="shared" ca="1" si="244"/>
        <v>56.994221008045187</v>
      </c>
      <c r="AO236" s="111" t="e">
        <f t="shared" si="244"/>
        <v>#DIV/0!</v>
      </c>
      <c r="AP236" s="111" t="e">
        <f t="shared" si="244"/>
        <v>#DIV/0!</v>
      </c>
      <c r="AQ236" s="111" t="e">
        <f t="shared" si="244"/>
        <v>#DIV/0!</v>
      </c>
      <c r="AR236" s="111" t="e">
        <f t="shared" si="244"/>
        <v>#DIV/0!</v>
      </c>
      <c r="AS236" s="111" t="e">
        <f t="shared" si="244"/>
        <v>#DIV/0!</v>
      </c>
      <c r="AT236" s="111" t="e">
        <f t="shared" si="244"/>
        <v>#DIV/0!</v>
      </c>
      <c r="AU236" s="111" t="e">
        <f t="shared" si="263"/>
        <v>#DIV/0!</v>
      </c>
      <c r="AV236" s="111" t="e">
        <f t="shared" si="264"/>
        <v>#DIV/0!</v>
      </c>
      <c r="AX236" s="201">
        <v>0.6</v>
      </c>
      <c r="AY236" s="111">
        <f t="shared" ca="1" si="245"/>
        <v>17.162914562900927</v>
      </c>
      <c r="AZ236" s="111">
        <f t="shared" ca="1" si="245"/>
        <v>20.106110149933777</v>
      </c>
      <c r="BA236" s="111">
        <f t="shared" ca="1" si="245"/>
        <v>23.01463651694112</v>
      </c>
      <c r="BB236" s="111">
        <f t="shared" ca="1" si="245"/>
        <v>28.715655035611324</v>
      </c>
      <c r="BC236" s="111">
        <f t="shared" ca="1" si="245"/>
        <v>44.871640666651452</v>
      </c>
      <c r="BD236" s="111" t="e">
        <f t="shared" si="245"/>
        <v>#DIV/0!</v>
      </c>
      <c r="BE236" s="111" t="e">
        <f t="shared" si="245"/>
        <v>#DIV/0!</v>
      </c>
      <c r="BF236" s="111" t="e">
        <f t="shared" si="245"/>
        <v>#DIV/0!</v>
      </c>
      <c r="BG236" s="111" t="e">
        <f t="shared" si="245"/>
        <v>#DIV/0!</v>
      </c>
      <c r="BH236" s="111" t="e">
        <f t="shared" si="245"/>
        <v>#DIV/0!</v>
      </c>
      <c r="BI236" s="111" t="e">
        <f t="shared" si="245"/>
        <v>#DIV/0!</v>
      </c>
      <c r="BJ236" s="111" t="e">
        <f t="shared" si="245"/>
        <v>#DIV/0!</v>
      </c>
      <c r="BK236" s="111" t="e">
        <f t="shared" si="265"/>
        <v>#DIV/0!</v>
      </c>
      <c r="BM236" s="200">
        <v>0.6</v>
      </c>
      <c r="BN236" s="111">
        <f t="shared" ca="1" si="246"/>
        <v>19.380433477578475</v>
      </c>
      <c r="BO236" s="111">
        <f t="shared" ca="1" si="246"/>
        <v>22.734100753944436</v>
      </c>
      <c r="BP236" s="111">
        <f t="shared" ca="1" si="246"/>
        <v>26.047166431119734</v>
      </c>
      <c r="BQ236" s="111">
        <f t="shared" ca="1" si="246"/>
        <v>32.539438319789177</v>
      </c>
      <c r="BR236" s="111">
        <f t="shared" ca="1" si="246"/>
        <v>50.932930837348316</v>
      </c>
      <c r="BS236" s="111" t="e">
        <f t="shared" si="246"/>
        <v>#DIV/0!</v>
      </c>
      <c r="BT236" s="111" t="e">
        <f t="shared" si="246"/>
        <v>#DIV/0!</v>
      </c>
      <c r="BU236" s="111" t="e">
        <f t="shared" si="246"/>
        <v>#DIV/0!</v>
      </c>
      <c r="BV236" s="111" t="e">
        <f t="shared" si="246"/>
        <v>#DIV/0!</v>
      </c>
      <c r="BW236" s="111" t="e">
        <f t="shared" si="246"/>
        <v>#DIV/0!</v>
      </c>
      <c r="BX236" s="111" t="e">
        <f t="shared" si="246"/>
        <v>#DIV/0!</v>
      </c>
      <c r="BY236" s="111" t="e">
        <f t="shared" si="246"/>
        <v>#DIV/0!</v>
      </c>
      <c r="BZ236" s="111" t="e">
        <f t="shared" si="266"/>
        <v>#DIV/0!</v>
      </c>
      <c r="CB236" s="200">
        <v>0.6</v>
      </c>
      <c r="CC236" s="111">
        <f t="shared" ca="1" si="247"/>
        <v>8.9855230096141039</v>
      </c>
      <c r="CD236" s="111">
        <f t="shared" ca="1" si="247"/>
        <v>10.695525352472924</v>
      </c>
      <c r="CE236" s="111">
        <f t="shared" ca="1" si="247"/>
        <v>12.379240216012008</v>
      </c>
      <c r="CF236" s="111">
        <f t="shared" ca="1" si="247"/>
        <v>15.670055384273743</v>
      </c>
      <c r="CG236" s="111">
        <f t="shared" ca="1" si="247"/>
        <v>24.968896822572177</v>
      </c>
      <c r="CH236" s="111" t="e">
        <f t="shared" si="247"/>
        <v>#DIV/0!</v>
      </c>
      <c r="CI236" s="111" t="e">
        <f t="shared" si="247"/>
        <v>#DIV/0!</v>
      </c>
      <c r="CJ236" s="111" t="e">
        <f t="shared" si="247"/>
        <v>#DIV/0!</v>
      </c>
      <c r="CK236" s="111" t="e">
        <f t="shared" si="247"/>
        <v>#DIV/0!</v>
      </c>
      <c r="CL236" s="111" t="e">
        <f t="shared" si="247"/>
        <v>#DIV/0!</v>
      </c>
      <c r="CM236" s="111" t="e">
        <f t="shared" si="247"/>
        <v>#DIV/0!</v>
      </c>
      <c r="CN236" s="111" t="e">
        <f t="shared" si="247"/>
        <v>#DIV/0!</v>
      </c>
      <c r="CO236" s="111" t="e">
        <f t="shared" si="267"/>
        <v>#DIV/0!</v>
      </c>
      <c r="CQ236" s="200">
        <v>0.6</v>
      </c>
      <c r="CR236" s="111">
        <f t="shared" ca="1" si="255"/>
        <v>8.6391809569024112</v>
      </c>
      <c r="CS236" s="111">
        <f t="shared" ca="1" si="255"/>
        <v>10.144836543182036</v>
      </c>
      <c r="CT236" s="111">
        <f t="shared" ca="1" si="255"/>
        <v>11.63187853811934</v>
      </c>
      <c r="CU236" s="111">
        <f t="shared" ca="1" si="255"/>
        <v>14.545288641586815</v>
      </c>
      <c r="CV236" s="111">
        <f t="shared" ca="1" si="255"/>
        <v>22.797688403218078</v>
      </c>
      <c r="CW236" s="111" t="e">
        <f t="shared" si="255"/>
        <v>#DIV/0!</v>
      </c>
      <c r="CX236" s="111" t="e">
        <f t="shared" si="255"/>
        <v>#DIV/0!</v>
      </c>
      <c r="CY236" s="111" t="e">
        <f t="shared" si="255"/>
        <v>#DIV/0!</v>
      </c>
      <c r="CZ236" s="111" t="e">
        <f t="shared" si="255"/>
        <v>#DIV/0!</v>
      </c>
      <c r="DA236" s="111" t="e">
        <f t="shared" si="255"/>
        <v>#DIV/0!</v>
      </c>
      <c r="DB236" s="111" t="e">
        <f t="shared" si="255"/>
        <v>#DIV/0!</v>
      </c>
      <c r="DC236" s="111" t="e">
        <f t="shared" si="268"/>
        <v>#DIV/0!</v>
      </c>
      <c r="DD236" s="111" t="e">
        <f t="shared" si="269"/>
        <v>#DIV/0!</v>
      </c>
      <c r="DF236" s="200">
        <v>0.6</v>
      </c>
      <c r="DG236" s="111">
        <f t="shared" ca="1" si="256"/>
        <v>-13.420560838969205</v>
      </c>
      <c r="DH236" s="111">
        <f t="shared" ca="1" si="256"/>
        <v>-15.951506560494234</v>
      </c>
      <c r="DI236" s="111">
        <f t="shared" ca="1" si="256"/>
        <v>-18.444300044369236</v>
      </c>
      <c r="DJ236" s="111">
        <f t="shared" ca="1" si="256"/>
        <v>-23.317621952629462</v>
      </c>
      <c r="DK236" s="111">
        <f t="shared" ca="1" si="256"/>
        <v>-37.091477163965912</v>
      </c>
      <c r="DL236" s="111" t="e">
        <f t="shared" si="256"/>
        <v>#DIV/0!</v>
      </c>
      <c r="DM236" s="111" t="e">
        <f t="shared" si="256"/>
        <v>#DIV/0!</v>
      </c>
      <c r="DN236" s="111" t="e">
        <f t="shared" si="256"/>
        <v>#DIV/0!</v>
      </c>
      <c r="DO236" s="111" t="e">
        <f t="shared" si="256"/>
        <v>#DIV/0!</v>
      </c>
      <c r="DP236" s="111" t="e">
        <f t="shared" si="256"/>
        <v>#DIV/0!</v>
      </c>
      <c r="DQ236" s="111" t="e">
        <f t="shared" si="256"/>
        <v>#DIV/0!</v>
      </c>
      <c r="DR236" s="111" t="e">
        <f t="shared" si="270"/>
        <v>#DIV/0!</v>
      </c>
      <c r="DS236" s="111" t="e">
        <f t="shared" si="271"/>
        <v>#DIV/0!</v>
      </c>
      <c r="DU236" s="200">
        <v>0.6</v>
      </c>
      <c r="DV236" s="111">
        <f t="shared" ca="1" si="257"/>
        <v>-1.1544735090389766</v>
      </c>
      <c r="DW236" s="111">
        <f t="shared" ca="1" si="257"/>
        <v>-1.8356293643029524</v>
      </c>
      <c r="DX236" s="111">
        <f t="shared" ca="1" si="257"/>
        <v>-2.4912055929755681</v>
      </c>
      <c r="DY236" s="111">
        <f t="shared" ca="1" si="257"/>
        <v>-3.7492224756230947</v>
      </c>
      <c r="DZ236" s="111">
        <f t="shared" ca="1" si="257"/>
        <v>-7.2373613978470077</v>
      </c>
      <c r="EA236" s="111" t="e">
        <f t="shared" si="257"/>
        <v>#DIV/0!</v>
      </c>
      <c r="EB236" s="111" t="e">
        <f t="shared" si="257"/>
        <v>#DIV/0!</v>
      </c>
      <c r="EC236" s="111" t="e">
        <f t="shared" si="257"/>
        <v>#DIV/0!</v>
      </c>
      <c r="ED236" s="111" t="e">
        <f t="shared" si="257"/>
        <v>#DIV/0!</v>
      </c>
      <c r="EE236" s="111" t="e">
        <f t="shared" si="257"/>
        <v>#DIV/0!</v>
      </c>
      <c r="EF236" s="111" t="e">
        <f t="shared" si="257"/>
        <v>#DIV/0!</v>
      </c>
      <c r="EG236" s="111" t="e">
        <f t="shared" si="272"/>
        <v>#DIV/0!</v>
      </c>
      <c r="EH236" s="111" t="e">
        <f t="shared" si="272"/>
        <v>#DIV/0!</v>
      </c>
      <c r="EJ236" s="200">
        <v>0.6</v>
      </c>
      <c r="EK236" s="111">
        <f t="shared" ca="1" si="258"/>
        <v>1.1544735090389766</v>
      </c>
      <c r="EL236" s="111">
        <f t="shared" ca="1" si="258"/>
        <v>1.8356293643029524</v>
      </c>
      <c r="EM236" s="111">
        <f t="shared" ca="1" si="258"/>
        <v>2.4912055929755681</v>
      </c>
      <c r="EN236" s="111">
        <f t="shared" ca="1" si="258"/>
        <v>3.7492224756230947</v>
      </c>
      <c r="EO236" s="111">
        <f t="shared" ca="1" si="258"/>
        <v>7.2373613978470077</v>
      </c>
      <c r="EP236" s="111" t="e">
        <f t="shared" si="258"/>
        <v>#DIV/0!</v>
      </c>
      <c r="EQ236" s="111" t="e">
        <f t="shared" si="258"/>
        <v>#DIV/0!</v>
      </c>
      <c r="ER236" s="111" t="e">
        <f t="shared" si="258"/>
        <v>#DIV/0!</v>
      </c>
      <c r="ES236" s="111" t="e">
        <f t="shared" si="258"/>
        <v>#DIV/0!</v>
      </c>
      <c r="ET236" s="111" t="e">
        <f t="shared" si="258"/>
        <v>#DIV/0!</v>
      </c>
      <c r="EU236" s="111" t="e">
        <f t="shared" si="258"/>
        <v>#DIV/0!</v>
      </c>
      <c r="EV236" s="111" t="e">
        <f t="shared" si="260"/>
        <v>#DIV/0!</v>
      </c>
      <c r="EW236" s="111" t="e">
        <f t="shared" si="260"/>
        <v>#DIV/0!</v>
      </c>
    </row>
    <row r="237" spans="1:157">
      <c r="T237" s="201">
        <v>0.66666666666666663</v>
      </c>
      <c r="U237" s="109">
        <f t="shared" ref="U237:AG237" ca="1" si="277">($H$5/U207-$G$5*U87/U192)*1000</f>
        <v>29.522950830327151</v>
      </c>
      <c r="V237" s="109">
        <f t="shared" ca="1" si="277"/>
        <v>37.166033550348786</v>
      </c>
      <c r="W237" s="109">
        <f t="shared" ca="1" si="277"/>
        <v>45.846431254266641</v>
      </c>
      <c r="X237" s="109">
        <f t="shared" ca="1" si="277"/>
        <v>67.253967549294259</v>
      </c>
      <c r="Y237" s="109" t="e">
        <f t="shared" si="277"/>
        <v>#DIV/0!</v>
      </c>
      <c r="Z237" s="109" t="e">
        <f t="shared" si="277"/>
        <v>#DIV/0!</v>
      </c>
      <c r="AA237" s="109" t="e">
        <f t="shared" si="277"/>
        <v>#DIV/0!</v>
      </c>
      <c r="AB237" s="109" t="e">
        <f t="shared" si="277"/>
        <v>#DIV/0!</v>
      </c>
      <c r="AC237" s="109" t="e">
        <f t="shared" si="277"/>
        <v>#DIV/0!</v>
      </c>
      <c r="AD237" s="109" t="e">
        <f t="shared" si="277"/>
        <v>#DIV/0!</v>
      </c>
      <c r="AE237" s="109" t="e">
        <f t="shared" si="277"/>
        <v>#DIV/0!</v>
      </c>
      <c r="AF237" s="109" t="e">
        <f t="shared" si="277"/>
        <v>#DIV/0!</v>
      </c>
      <c r="AG237" s="109" t="e">
        <f t="shared" si="277"/>
        <v>#DIV/0!</v>
      </c>
      <c r="AI237" s="200">
        <v>0.66666666666666663</v>
      </c>
      <c r="AJ237" s="111">
        <f t="shared" ca="1" si="244"/>
        <v>29.522950830327151</v>
      </c>
      <c r="AK237" s="111">
        <f t="shared" ca="1" si="244"/>
        <v>37.166033550348786</v>
      </c>
      <c r="AL237" s="111">
        <f t="shared" ca="1" si="244"/>
        <v>45.846431254266641</v>
      </c>
      <c r="AM237" s="111">
        <f t="shared" ca="1" si="244"/>
        <v>67.253967549294259</v>
      </c>
      <c r="AN237" s="111" t="e">
        <f t="shared" si="244"/>
        <v>#DIV/0!</v>
      </c>
      <c r="AO237" s="111" t="e">
        <f t="shared" si="244"/>
        <v>#DIV/0!</v>
      </c>
      <c r="AP237" s="111" t="e">
        <f t="shared" si="244"/>
        <v>#DIV/0!</v>
      </c>
      <c r="AQ237" s="111" t="e">
        <f t="shared" si="244"/>
        <v>#DIV/0!</v>
      </c>
      <c r="AR237" s="111" t="e">
        <f t="shared" si="244"/>
        <v>#DIV/0!</v>
      </c>
      <c r="AS237" s="111" t="e">
        <f t="shared" si="244"/>
        <v>#DIV/0!</v>
      </c>
      <c r="AT237" s="111" t="e">
        <f t="shared" si="244"/>
        <v>#DIV/0!</v>
      </c>
      <c r="AU237" s="111" t="e">
        <f t="shared" si="263"/>
        <v>#DIV/0!</v>
      </c>
      <c r="AV237" s="111" t="e">
        <f t="shared" si="264"/>
        <v>#DIV/0!</v>
      </c>
      <c r="AX237" s="201">
        <v>0.66666666666666663</v>
      </c>
      <c r="AY237" s="111">
        <f t="shared" ca="1" si="245"/>
        <v>23.475561778570476</v>
      </c>
      <c r="AZ237" s="111">
        <f t="shared" ca="1" si="245"/>
        <v>29.489188655332043</v>
      </c>
      <c r="BA237" s="111">
        <f t="shared" ca="1" si="245"/>
        <v>36.321178193035358</v>
      </c>
      <c r="BB237" s="111">
        <f t="shared" ca="1" si="245"/>
        <v>53.174167315196307</v>
      </c>
      <c r="BC237" s="111" t="e">
        <f t="shared" si="245"/>
        <v>#DIV/0!</v>
      </c>
      <c r="BD237" s="111" t="e">
        <f t="shared" si="245"/>
        <v>#DIV/0!</v>
      </c>
      <c r="BE237" s="111" t="e">
        <f t="shared" si="245"/>
        <v>#DIV/0!</v>
      </c>
      <c r="BF237" s="111" t="e">
        <f t="shared" si="245"/>
        <v>#DIV/0!</v>
      </c>
      <c r="BG237" s="111" t="e">
        <f t="shared" si="245"/>
        <v>#DIV/0!</v>
      </c>
      <c r="BH237" s="111" t="e">
        <f t="shared" si="245"/>
        <v>#DIV/0!</v>
      </c>
      <c r="BI237" s="111" t="e">
        <f t="shared" si="245"/>
        <v>#DIV/0!</v>
      </c>
      <c r="BJ237" s="111" t="e">
        <f t="shared" si="245"/>
        <v>#DIV/0!</v>
      </c>
      <c r="BK237" s="111" t="e">
        <f t="shared" si="265"/>
        <v>#DIV/0!</v>
      </c>
      <c r="BM237" s="200">
        <v>0.66666666666666663</v>
      </c>
      <c r="BN237" s="111">
        <f t="shared" ca="1" si="246"/>
        <v>26.499256304448817</v>
      </c>
      <c r="BO237" s="111">
        <f t="shared" ca="1" si="246"/>
        <v>33.327611102840415</v>
      </c>
      <c r="BP237" s="111">
        <f t="shared" ca="1" si="246"/>
        <v>41.083804723650999</v>
      </c>
      <c r="BQ237" s="111">
        <f t="shared" ca="1" si="246"/>
        <v>60.21406743224528</v>
      </c>
      <c r="BR237" s="111" t="e">
        <f t="shared" si="246"/>
        <v>#DIV/0!</v>
      </c>
      <c r="BS237" s="111" t="e">
        <f t="shared" si="246"/>
        <v>#DIV/0!</v>
      </c>
      <c r="BT237" s="111" t="e">
        <f t="shared" si="246"/>
        <v>#DIV/0!</v>
      </c>
      <c r="BU237" s="111" t="e">
        <f t="shared" si="246"/>
        <v>#DIV/0!</v>
      </c>
      <c r="BV237" s="111" t="e">
        <f t="shared" si="246"/>
        <v>#DIV/0!</v>
      </c>
      <c r="BW237" s="111" t="e">
        <f t="shared" si="246"/>
        <v>#DIV/0!</v>
      </c>
      <c r="BX237" s="111" t="e">
        <f t="shared" si="246"/>
        <v>#DIV/0!</v>
      </c>
      <c r="BY237" s="111" t="e">
        <f t="shared" si="246"/>
        <v>#DIV/0!</v>
      </c>
      <c r="BZ237" s="111" t="e">
        <f t="shared" si="266"/>
        <v>#DIV/0!</v>
      </c>
      <c r="CB237" s="200">
        <v>0.66666666666666663</v>
      </c>
      <c r="CC237" s="111">
        <f t="shared" ca="1" si="247"/>
        <v>12.237576989204591</v>
      </c>
      <c r="CD237" s="111">
        <f t="shared" ca="1" si="247"/>
        <v>15.597327974980479</v>
      </c>
      <c r="CE237" s="111">
        <f t="shared" ca="1" si="247"/>
        <v>19.406472932840526</v>
      </c>
      <c r="CF237" s="111">
        <f t="shared" ca="1" si="247"/>
        <v>28.788607192435027</v>
      </c>
      <c r="CG237" s="111" t="e">
        <f t="shared" si="247"/>
        <v>#DIV/0!</v>
      </c>
      <c r="CH237" s="111" t="e">
        <f t="shared" si="247"/>
        <v>#DIV/0!</v>
      </c>
      <c r="CI237" s="111" t="e">
        <f t="shared" si="247"/>
        <v>#DIV/0!</v>
      </c>
      <c r="CJ237" s="111" t="e">
        <f t="shared" si="247"/>
        <v>#DIV/0!</v>
      </c>
      <c r="CK237" s="111" t="e">
        <f t="shared" si="247"/>
        <v>#DIV/0!</v>
      </c>
      <c r="CL237" s="111" t="e">
        <f t="shared" si="247"/>
        <v>#DIV/0!</v>
      </c>
      <c r="CM237" s="111" t="e">
        <f t="shared" si="247"/>
        <v>#DIV/0!</v>
      </c>
      <c r="CN237" s="111" t="e">
        <f t="shared" si="247"/>
        <v>#DIV/0!</v>
      </c>
      <c r="CO237" s="111" t="e">
        <f t="shared" si="267"/>
        <v>#DIV/0!</v>
      </c>
      <c r="CQ237" s="200">
        <v>0.66666666666666663</v>
      </c>
      <c r="CR237" s="111">
        <f t="shared" ca="1" si="255"/>
        <v>11.809180332130861</v>
      </c>
      <c r="CS237" s="111">
        <f t="shared" ca="1" si="255"/>
        <v>14.866413420139516</v>
      </c>
      <c r="CT237" s="111">
        <f t="shared" ca="1" si="255"/>
        <v>18.338572501706661</v>
      </c>
      <c r="CU237" s="111">
        <f t="shared" ca="1" si="255"/>
        <v>26.901587019717709</v>
      </c>
      <c r="CV237" s="111" t="e">
        <f t="shared" si="255"/>
        <v>#DIV/0!</v>
      </c>
      <c r="CW237" s="111" t="e">
        <f t="shared" si="255"/>
        <v>#DIV/0!</v>
      </c>
      <c r="CX237" s="111" t="e">
        <f t="shared" si="255"/>
        <v>#DIV/0!</v>
      </c>
      <c r="CY237" s="111" t="e">
        <f t="shared" si="255"/>
        <v>#DIV/0!</v>
      </c>
      <c r="CZ237" s="111" t="e">
        <f t="shared" si="255"/>
        <v>#DIV/0!</v>
      </c>
      <c r="DA237" s="111" t="e">
        <f t="shared" si="255"/>
        <v>#DIV/0!</v>
      </c>
      <c r="DB237" s="111" t="e">
        <f t="shared" si="255"/>
        <v>#DIV/0!</v>
      </c>
      <c r="DC237" s="111" t="e">
        <f t="shared" si="268"/>
        <v>#DIV/0!</v>
      </c>
      <c r="DD237" s="111" t="e">
        <f t="shared" si="269"/>
        <v>#DIV/0!</v>
      </c>
      <c r="DF237" s="200">
        <v>0.66666666666666663</v>
      </c>
      <c r="DG237" s="111">
        <f t="shared" ca="1" si="256"/>
        <v>-18.284966040961262</v>
      </c>
      <c r="DH237" s="111">
        <f t="shared" ca="1" si="256"/>
        <v>-23.274172869997223</v>
      </c>
      <c r="DI237" s="111">
        <f t="shared" ca="1" si="256"/>
        <v>-28.931725994071805</v>
      </c>
      <c r="DJ237" s="111">
        <f t="shared" ca="1" si="256"/>
        <v>-42.868407426532983</v>
      </c>
      <c r="DK237" s="111" t="e">
        <f t="shared" si="256"/>
        <v>#DIV/0!</v>
      </c>
      <c r="DL237" s="111" t="e">
        <f t="shared" si="256"/>
        <v>#DIV/0!</v>
      </c>
      <c r="DM237" s="111" t="e">
        <f t="shared" si="256"/>
        <v>#DIV/0!</v>
      </c>
      <c r="DN237" s="111" t="e">
        <f t="shared" si="256"/>
        <v>#DIV/0!</v>
      </c>
      <c r="DO237" s="111" t="e">
        <f t="shared" si="256"/>
        <v>#DIV/0!</v>
      </c>
      <c r="DP237" s="111" t="e">
        <f t="shared" si="256"/>
        <v>#DIV/0!</v>
      </c>
      <c r="DQ237" s="111" t="e">
        <f t="shared" si="256"/>
        <v>#DIV/0!</v>
      </c>
      <c r="DR237" s="111" t="e">
        <f t="shared" si="270"/>
        <v>#DIV/0!</v>
      </c>
      <c r="DS237" s="111" t="e">
        <f t="shared" si="271"/>
        <v>#DIV/0!</v>
      </c>
      <c r="DU237" s="200">
        <v>0.66666666666666663</v>
      </c>
      <c r="DV237" s="111">
        <f t="shared" ca="1" si="257"/>
        <v>-1.4279888569124319</v>
      </c>
      <c r="DW237" s="111">
        <f t="shared" ca="1" si="257"/>
        <v>-2.4363818494698775</v>
      </c>
      <c r="DX237" s="111">
        <f t="shared" ca="1" si="257"/>
        <v>-3.5596681037795506</v>
      </c>
      <c r="DY237" s="111">
        <f t="shared" ca="1" si="257"/>
        <v>-6.2900672423910615</v>
      </c>
      <c r="DZ237" s="111" t="e">
        <f t="shared" si="257"/>
        <v>#DIV/0!</v>
      </c>
      <c r="EA237" s="111" t="e">
        <f t="shared" si="257"/>
        <v>#DIV/0!</v>
      </c>
      <c r="EB237" s="111" t="e">
        <f t="shared" si="257"/>
        <v>#DIV/0!</v>
      </c>
      <c r="EC237" s="111" t="e">
        <f t="shared" si="257"/>
        <v>#DIV/0!</v>
      </c>
      <c r="ED237" s="111" t="e">
        <f t="shared" si="257"/>
        <v>#DIV/0!</v>
      </c>
      <c r="EE237" s="111" t="e">
        <f t="shared" si="257"/>
        <v>#DIV/0!</v>
      </c>
      <c r="EF237" s="111" t="e">
        <f t="shared" si="257"/>
        <v>#DIV/0!</v>
      </c>
      <c r="EG237" s="111" t="e">
        <f t="shared" si="272"/>
        <v>#DIV/0!</v>
      </c>
      <c r="EH237" s="111" t="e">
        <f t="shared" si="272"/>
        <v>#DIV/0!</v>
      </c>
      <c r="EJ237" s="200">
        <v>0.66666666666666663</v>
      </c>
      <c r="EK237" s="111">
        <f t="shared" ca="1" si="258"/>
        <v>1.4279888569124319</v>
      </c>
      <c r="EL237" s="111">
        <f t="shared" ca="1" si="258"/>
        <v>2.4363818494698775</v>
      </c>
      <c r="EM237" s="111">
        <f t="shared" ca="1" si="258"/>
        <v>3.5596681037795506</v>
      </c>
      <c r="EN237" s="111">
        <f t="shared" ca="1" si="258"/>
        <v>6.2900672423910615</v>
      </c>
      <c r="EO237" s="111" t="e">
        <f t="shared" si="258"/>
        <v>#DIV/0!</v>
      </c>
      <c r="EP237" s="111" t="e">
        <f t="shared" si="258"/>
        <v>#DIV/0!</v>
      </c>
      <c r="EQ237" s="111" t="e">
        <f t="shared" si="258"/>
        <v>#DIV/0!</v>
      </c>
      <c r="ER237" s="111" t="e">
        <f t="shared" si="258"/>
        <v>#DIV/0!</v>
      </c>
      <c r="ES237" s="111" t="e">
        <f t="shared" si="258"/>
        <v>#DIV/0!</v>
      </c>
      <c r="ET237" s="111" t="e">
        <f t="shared" si="258"/>
        <v>#DIV/0!</v>
      </c>
      <c r="EU237" s="111" t="e">
        <f t="shared" si="258"/>
        <v>#DIV/0!</v>
      </c>
      <c r="EV237" s="111" t="e">
        <f t="shared" si="260"/>
        <v>#DIV/0!</v>
      </c>
      <c r="EW237" s="111" t="e">
        <f t="shared" si="260"/>
        <v>#DIV/0!</v>
      </c>
    </row>
    <row r="238" spans="1:157">
      <c r="A238" t="s">
        <v>88</v>
      </c>
      <c r="T238" s="201">
        <v>0.7142857142857143</v>
      </c>
      <c r="U238" s="109">
        <f t="shared" ref="U238:AG238" ca="1" si="278">($H$5/U208-$G$5*U88/U193)*1000</f>
        <v>39.943650419672714</v>
      </c>
      <c r="V238" s="109">
        <f t="shared" ca="1" si="278"/>
        <v>55.517486172336184</v>
      </c>
      <c r="W238" s="109">
        <f t="shared" ca="1" si="278"/>
        <v>77.608790880876455</v>
      </c>
      <c r="X238" s="109" t="e">
        <f t="shared" si="278"/>
        <v>#DIV/0!</v>
      </c>
      <c r="Y238" s="109" t="e">
        <f t="shared" si="278"/>
        <v>#DIV/0!</v>
      </c>
      <c r="Z238" s="109" t="e">
        <f t="shared" si="278"/>
        <v>#DIV/0!</v>
      </c>
      <c r="AA238" s="109" t="e">
        <f t="shared" si="278"/>
        <v>#DIV/0!</v>
      </c>
      <c r="AB238" s="109" t="e">
        <f t="shared" si="278"/>
        <v>#DIV/0!</v>
      </c>
      <c r="AC238" s="109" t="e">
        <f t="shared" si="278"/>
        <v>#DIV/0!</v>
      </c>
      <c r="AD238" s="109" t="e">
        <f t="shared" si="278"/>
        <v>#DIV/0!</v>
      </c>
      <c r="AE238" s="109" t="e">
        <f t="shared" si="278"/>
        <v>#DIV/0!</v>
      </c>
      <c r="AF238" s="109" t="e">
        <f t="shared" si="278"/>
        <v>#DIV/0!</v>
      </c>
      <c r="AG238" s="109" t="e">
        <f t="shared" si="278"/>
        <v>#DIV/0!</v>
      </c>
      <c r="AI238" s="200">
        <v>0.7142857142857143</v>
      </c>
      <c r="AJ238" s="111">
        <f t="shared" ca="1" si="244"/>
        <v>39.943650419672714</v>
      </c>
      <c r="AK238" s="111">
        <f t="shared" ca="1" si="244"/>
        <v>55.517486172336184</v>
      </c>
      <c r="AL238" s="111">
        <f t="shared" ca="1" si="244"/>
        <v>77.608790880876455</v>
      </c>
      <c r="AM238" s="111" t="e">
        <f t="shared" si="244"/>
        <v>#DIV/0!</v>
      </c>
      <c r="AN238" s="111" t="e">
        <f t="shared" si="244"/>
        <v>#DIV/0!</v>
      </c>
      <c r="AO238" s="111" t="e">
        <f t="shared" si="244"/>
        <v>#DIV/0!</v>
      </c>
      <c r="AP238" s="111" t="e">
        <f t="shared" si="244"/>
        <v>#DIV/0!</v>
      </c>
      <c r="AQ238" s="111" t="e">
        <f t="shared" si="244"/>
        <v>#DIV/0!</v>
      </c>
      <c r="AR238" s="111" t="e">
        <f t="shared" si="244"/>
        <v>#DIV/0!</v>
      </c>
      <c r="AS238" s="111" t="e">
        <f t="shared" si="244"/>
        <v>#DIV/0!</v>
      </c>
      <c r="AT238" s="111" t="e">
        <f t="shared" si="244"/>
        <v>#DIV/0!</v>
      </c>
      <c r="AU238" s="111" t="e">
        <f t="shared" si="263"/>
        <v>#DIV/0!</v>
      </c>
      <c r="AV238" s="111" t="e">
        <f t="shared" si="264"/>
        <v>#DIV/0!</v>
      </c>
      <c r="AX238" s="201">
        <v>0.7142857142857143</v>
      </c>
      <c r="AY238" s="111">
        <f t="shared" ca="1" si="245"/>
        <v>31.774008737554539</v>
      </c>
      <c r="AZ238" s="111">
        <f t="shared" ca="1" si="245"/>
        <v>44.073009518018942</v>
      </c>
      <c r="BA238" s="111">
        <f t="shared" ca="1" si="245"/>
        <v>61.522242702571511</v>
      </c>
      <c r="BB238" s="111" t="e">
        <f t="shared" si="245"/>
        <v>#DIV/0!</v>
      </c>
      <c r="BC238" s="111" t="e">
        <f t="shared" si="245"/>
        <v>#DIV/0!</v>
      </c>
      <c r="BD238" s="111" t="e">
        <f t="shared" si="245"/>
        <v>#DIV/0!</v>
      </c>
      <c r="BE238" s="111" t="e">
        <f t="shared" si="245"/>
        <v>#DIV/0!</v>
      </c>
      <c r="BF238" s="111" t="e">
        <f t="shared" si="245"/>
        <v>#DIV/0!</v>
      </c>
      <c r="BG238" s="111" t="e">
        <f t="shared" si="245"/>
        <v>#DIV/0!</v>
      </c>
      <c r="BH238" s="111" t="e">
        <f t="shared" si="245"/>
        <v>#DIV/0!</v>
      </c>
      <c r="BI238" s="111" t="e">
        <f t="shared" si="245"/>
        <v>#DIV/0!</v>
      </c>
      <c r="BJ238" s="111" t="e">
        <f t="shared" si="245"/>
        <v>#DIV/0!</v>
      </c>
      <c r="BK238" s="111" t="e">
        <f t="shared" si="265"/>
        <v>#DIV/0!</v>
      </c>
      <c r="BM238" s="200">
        <v>0.7142857142857143</v>
      </c>
      <c r="BN238" s="111">
        <f t="shared" ca="1" si="246"/>
        <v>35.85882957861363</v>
      </c>
      <c r="BO238" s="111">
        <f t="shared" ca="1" si="246"/>
        <v>49.79524784517757</v>
      </c>
      <c r="BP238" s="111">
        <f t="shared" ca="1" si="246"/>
        <v>69.565516791723979</v>
      </c>
      <c r="BQ238" s="111" t="e">
        <f t="shared" si="246"/>
        <v>#DIV/0!</v>
      </c>
      <c r="BR238" s="111" t="e">
        <f t="shared" si="246"/>
        <v>#DIV/0!</v>
      </c>
      <c r="BS238" s="111" t="e">
        <f t="shared" si="246"/>
        <v>#DIV/0!</v>
      </c>
      <c r="BT238" s="111" t="e">
        <f t="shared" si="246"/>
        <v>#DIV/0!</v>
      </c>
      <c r="BU238" s="111" t="e">
        <f t="shared" si="246"/>
        <v>#DIV/0!</v>
      </c>
      <c r="BV238" s="111" t="e">
        <f t="shared" si="246"/>
        <v>#DIV/0!</v>
      </c>
      <c r="BW238" s="111" t="e">
        <f t="shared" si="246"/>
        <v>#DIV/0!</v>
      </c>
      <c r="BX238" s="111" t="e">
        <f t="shared" si="246"/>
        <v>#DIV/0!</v>
      </c>
      <c r="BY238" s="111" t="e">
        <f t="shared" si="246"/>
        <v>#DIV/0!</v>
      </c>
      <c r="BZ238" s="111" t="e">
        <f t="shared" si="266"/>
        <v>#DIV/0!</v>
      </c>
      <c r="CB238" s="200">
        <v>0.7142857142857143</v>
      </c>
      <c r="CC238" s="111">
        <f t="shared" ca="1" si="247"/>
        <v>16.520194962419996</v>
      </c>
      <c r="CD238" s="111">
        <f t="shared" ca="1" si="247"/>
        <v>23.229932728484506</v>
      </c>
      <c r="CE238" s="111">
        <f t="shared" ca="1" si="247"/>
        <v>32.737886358739587</v>
      </c>
      <c r="CF238" s="111" t="e">
        <f t="shared" si="247"/>
        <v>#DIV/0!</v>
      </c>
      <c r="CG238" s="111" t="e">
        <f t="shared" si="247"/>
        <v>#DIV/0!</v>
      </c>
      <c r="CH238" s="111" t="e">
        <f t="shared" si="247"/>
        <v>#DIV/0!</v>
      </c>
      <c r="CI238" s="111" t="e">
        <f t="shared" si="247"/>
        <v>#DIV/0!</v>
      </c>
      <c r="CJ238" s="111" t="e">
        <f t="shared" si="247"/>
        <v>#DIV/0!</v>
      </c>
      <c r="CK238" s="111" t="e">
        <f t="shared" si="247"/>
        <v>#DIV/0!</v>
      </c>
      <c r="CL238" s="111" t="e">
        <f t="shared" si="247"/>
        <v>#DIV/0!</v>
      </c>
      <c r="CM238" s="111" t="e">
        <f t="shared" si="247"/>
        <v>#DIV/0!</v>
      </c>
      <c r="CN238" s="111" t="e">
        <f t="shared" si="247"/>
        <v>#DIV/0!</v>
      </c>
      <c r="CO238" s="111" t="e">
        <f t="shared" si="267"/>
        <v>#DIV/0!</v>
      </c>
      <c r="CQ238" s="200">
        <v>0.7142857142857143</v>
      </c>
      <c r="CR238" s="111">
        <f t="shared" ca="1" si="255"/>
        <v>15.977460167869086</v>
      </c>
      <c r="CS238" s="111">
        <f t="shared" ca="1" si="255"/>
        <v>22.206994468934475</v>
      </c>
      <c r="CT238" s="111">
        <f t="shared" ca="1" si="255"/>
        <v>31.04351635235059</v>
      </c>
      <c r="CU238" s="111" t="e">
        <f t="shared" si="255"/>
        <v>#DIV/0!</v>
      </c>
      <c r="CV238" s="111" t="e">
        <f t="shared" si="255"/>
        <v>#DIV/0!</v>
      </c>
      <c r="CW238" s="111" t="e">
        <f t="shared" si="255"/>
        <v>#DIV/0!</v>
      </c>
      <c r="CX238" s="111" t="e">
        <f t="shared" si="255"/>
        <v>#DIV/0!</v>
      </c>
      <c r="CY238" s="111" t="e">
        <f t="shared" si="255"/>
        <v>#DIV/0!</v>
      </c>
      <c r="CZ238" s="111" t="e">
        <f t="shared" si="255"/>
        <v>#DIV/0!</v>
      </c>
      <c r="DA238" s="111" t="e">
        <f t="shared" si="255"/>
        <v>#DIV/0!</v>
      </c>
      <c r="DB238" s="111" t="e">
        <f t="shared" si="255"/>
        <v>#DIV/0!</v>
      </c>
      <c r="DC238" s="111" t="e">
        <f t="shared" si="268"/>
        <v>#DIV/0!</v>
      </c>
      <c r="DD238" s="111" t="e">
        <f t="shared" si="269"/>
        <v>#DIV/0!</v>
      </c>
      <c r="DF238" s="200">
        <v>0.7142857142857143</v>
      </c>
      <c r="DG238" s="111">
        <f t="shared" ca="1" si="256"/>
        <v>-24.689836644538175</v>
      </c>
      <c r="DH238" s="111">
        <f t="shared" ca="1" si="256"/>
        <v>-34.674409382801748</v>
      </c>
      <c r="DI238" s="111">
        <f t="shared" ca="1" si="256"/>
        <v>-48.824434537044539</v>
      </c>
      <c r="DJ238" s="111" t="e">
        <f t="shared" si="256"/>
        <v>#DIV/0!</v>
      </c>
      <c r="DK238" s="111" t="e">
        <f t="shared" si="256"/>
        <v>#DIV/0!</v>
      </c>
      <c r="DL238" s="111" t="e">
        <f t="shared" si="256"/>
        <v>#DIV/0!</v>
      </c>
      <c r="DM238" s="111" t="e">
        <f t="shared" si="256"/>
        <v>#DIV/0!</v>
      </c>
      <c r="DN238" s="111" t="e">
        <f t="shared" si="256"/>
        <v>#DIV/0!</v>
      </c>
      <c r="DO238" s="111" t="e">
        <f t="shared" si="256"/>
        <v>#DIV/0!</v>
      </c>
      <c r="DP238" s="111" t="e">
        <f t="shared" si="256"/>
        <v>#DIV/0!</v>
      </c>
      <c r="DQ238" s="111" t="e">
        <f t="shared" si="256"/>
        <v>#DIV/0!</v>
      </c>
      <c r="DR238" s="111" t="e">
        <f t="shared" si="270"/>
        <v>#DIV/0!</v>
      </c>
      <c r="DS238" s="111" t="e">
        <f t="shared" si="271"/>
        <v>#DIV/0!</v>
      </c>
      <c r="DU238" s="200">
        <v>0.7142857142857143</v>
      </c>
      <c r="DV238" s="111">
        <f t="shared" ca="1" si="257"/>
        <v>-1.8091159818363614</v>
      </c>
      <c r="DW238" s="111">
        <f t="shared" ca="1" si="257"/>
        <v>-3.4097941985000984</v>
      </c>
      <c r="DX238" s="111">
        <f t="shared" ca="1" si="257"/>
        <v>-5.6479000212966586</v>
      </c>
      <c r="DY238" s="111" t="e">
        <f t="shared" si="257"/>
        <v>#DIV/0!</v>
      </c>
      <c r="DZ238" s="111" t="e">
        <f t="shared" si="257"/>
        <v>#DIV/0!</v>
      </c>
      <c r="EA238" s="111" t="e">
        <f t="shared" si="257"/>
        <v>#DIV/0!</v>
      </c>
      <c r="EB238" s="111" t="e">
        <f t="shared" si="257"/>
        <v>#DIV/0!</v>
      </c>
      <c r="EC238" s="111" t="e">
        <f t="shared" si="257"/>
        <v>#DIV/0!</v>
      </c>
      <c r="ED238" s="111" t="e">
        <f t="shared" si="257"/>
        <v>#DIV/0!</v>
      </c>
      <c r="EE238" s="111" t="e">
        <f t="shared" si="257"/>
        <v>#DIV/0!</v>
      </c>
      <c r="EF238" s="111" t="e">
        <f t="shared" si="257"/>
        <v>#DIV/0!</v>
      </c>
      <c r="EG238" s="111" t="e">
        <f t="shared" si="272"/>
        <v>#DIV/0!</v>
      </c>
      <c r="EH238" s="111" t="e">
        <f t="shared" si="272"/>
        <v>#DIV/0!</v>
      </c>
      <c r="EJ238" s="200">
        <v>0.7142857142857143</v>
      </c>
      <c r="EK238" s="111">
        <f t="shared" ca="1" si="258"/>
        <v>1.8091159818363614</v>
      </c>
      <c r="EL238" s="111">
        <f t="shared" ca="1" si="258"/>
        <v>3.4097941985000984</v>
      </c>
      <c r="EM238" s="111">
        <f t="shared" ca="1" si="258"/>
        <v>5.6479000212966586</v>
      </c>
      <c r="EN238" s="111" t="e">
        <f t="shared" si="258"/>
        <v>#DIV/0!</v>
      </c>
      <c r="EO238" s="111" t="e">
        <f t="shared" si="258"/>
        <v>#DIV/0!</v>
      </c>
      <c r="EP238" s="111" t="e">
        <f t="shared" si="258"/>
        <v>#DIV/0!</v>
      </c>
      <c r="EQ238" s="111" t="e">
        <f t="shared" si="258"/>
        <v>#DIV/0!</v>
      </c>
      <c r="ER238" s="111" t="e">
        <f t="shared" si="258"/>
        <v>#DIV/0!</v>
      </c>
      <c r="ES238" s="111" t="e">
        <f t="shared" si="258"/>
        <v>#DIV/0!</v>
      </c>
      <c r="ET238" s="111" t="e">
        <f t="shared" si="258"/>
        <v>#DIV/0!</v>
      </c>
      <c r="EU238" s="111" t="e">
        <f t="shared" si="258"/>
        <v>#DIV/0!</v>
      </c>
      <c r="EV238" s="111" t="e">
        <f t="shared" si="260"/>
        <v>#DIV/0!</v>
      </c>
      <c r="EW238" s="111" t="e">
        <f t="shared" si="260"/>
        <v>#DIV/0!</v>
      </c>
    </row>
    <row r="239" spans="1:157">
      <c r="A239" t="s">
        <v>83</v>
      </c>
      <c r="T239" s="201">
        <v>0.75</v>
      </c>
      <c r="U239" s="109">
        <f t="shared" ref="U239:AG239" ca="1" si="279">($H$5/U209-$G$5*U89/U194)*1000</f>
        <v>54.271492952488721</v>
      </c>
      <c r="V239" s="109">
        <f t="shared" ca="1" si="279"/>
        <v>87.99414717828401</v>
      </c>
      <c r="W239" s="109" t="e">
        <f t="shared" si="279"/>
        <v>#DIV/0!</v>
      </c>
      <c r="X239" s="109" t="e">
        <f t="shared" si="279"/>
        <v>#DIV/0!</v>
      </c>
      <c r="Y239" s="109" t="e">
        <f t="shared" si="279"/>
        <v>#DIV/0!</v>
      </c>
      <c r="Z239" s="109" t="e">
        <f t="shared" si="279"/>
        <v>#DIV/0!</v>
      </c>
      <c r="AA239" s="109" t="e">
        <f t="shared" si="279"/>
        <v>#DIV/0!</v>
      </c>
      <c r="AB239" s="109" t="e">
        <f t="shared" si="279"/>
        <v>#DIV/0!</v>
      </c>
      <c r="AC239" s="109" t="e">
        <f t="shared" si="279"/>
        <v>#DIV/0!</v>
      </c>
      <c r="AD239" s="109" t="e">
        <f t="shared" si="279"/>
        <v>#DIV/0!</v>
      </c>
      <c r="AE239" s="109" t="e">
        <f t="shared" si="279"/>
        <v>#DIV/0!</v>
      </c>
      <c r="AF239" s="109" t="e">
        <f t="shared" si="279"/>
        <v>#DIV/0!</v>
      </c>
      <c r="AG239" s="109" t="e">
        <f t="shared" si="279"/>
        <v>#DIV/0!</v>
      </c>
      <c r="AI239" s="200">
        <v>0.75</v>
      </c>
      <c r="AJ239" s="111">
        <f t="shared" ca="1" si="244"/>
        <v>54.271492952488721</v>
      </c>
      <c r="AK239" s="111">
        <f t="shared" ca="1" si="244"/>
        <v>87.99414717828401</v>
      </c>
      <c r="AL239" s="111" t="e">
        <f t="shared" si="244"/>
        <v>#DIV/0!</v>
      </c>
      <c r="AM239" s="111" t="e">
        <f t="shared" si="244"/>
        <v>#DIV/0!</v>
      </c>
      <c r="AN239" s="111" t="e">
        <f t="shared" si="244"/>
        <v>#DIV/0!</v>
      </c>
      <c r="AO239" s="111" t="e">
        <f t="shared" si="244"/>
        <v>#DIV/0!</v>
      </c>
      <c r="AP239" s="111" t="e">
        <f t="shared" si="244"/>
        <v>#DIV/0!</v>
      </c>
      <c r="AQ239" s="111" t="e">
        <f t="shared" si="244"/>
        <v>#DIV/0!</v>
      </c>
      <c r="AR239" s="111" t="e">
        <f t="shared" si="244"/>
        <v>#DIV/0!</v>
      </c>
      <c r="AS239" s="111" t="e">
        <f t="shared" si="244"/>
        <v>#DIV/0!</v>
      </c>
      <c r="AT239" s="111" t="e">
        <f t="shared" si="244"/>
        <v>#DIV/0!</v>
      </c>
      <c r="AU239" s="111" t="e">
        <f t="shared" si="263"/>
        <v>#DIV/0!</v>
      </c>
      <c r="AV239" s="111" t="e">
        <f t="shared" si="264"/>
        <v>#DIV/0!</v>
      </c>
      <c r="AX239" s="201">
        <v>0.75</v>
      </c>
      <c r="AY239" s="111">
        <f t="shared" ca="1" si="245"/>
        <v>43.18258342560393</v>
      </c>
      <c r="AZ239" s="111">
        <f t="shared" ca="1" si="245"/>
        <v>69.879288025409707</v>
      </c>
      <c r="BA239" s="111" t="e">
        <f t="shared" si="245"/>
        <v>#DIV/0!</v>
      </c>
      <c r="BB239" s="111" t="e">
        <f t="shared" si="245"/>
        <v>#DIV/0!</v>
      </c>
      <c r="BC239" s="111" t="e">
        <f t="shared" si="245"/>
        <v>#DIV/0!</v>
      </c>
      <c r="BD239" s="111" t="e">
        <f t="shared" si="245"/>
        <v>#DIV/0!</v>
      </c>
      <c r="BE239" s="111" t="e">
        <f t="shared" si="245"/>
        <v>#DIV/0!</v>
      </c>
      <c r="BF239" s="111" t="e">
        <f t="shared" si="245"/>
        <v>#DIV/0!</v>
      </c>
      <c r="BG239" s="111" t="e">
        <f t="shared" si="245"/>
        <v>#DIV/0!</v>
      </c>
      <c r="BH239" s="111" t="e">
        <f t="shared" si="245"/>
        <v>#DIV/0!</v>
      </c>
      <c r="BI239" s="111" t="e">
        <f t="shared" si="245"/>
        <v>#DIV/0!</v>
      </c>
      <c r="BJ239" s="111" t="e">
        <f t="shared" si="245"/>
        <v>#DIV/0!</v>
      </c>
      <c r="BK239" s="111" t="e">
        <f t="shared" si="265"/>
        <v>#DIV/0!</v>
      </c>
      <c r="BM239" s="200">
        <v>0.75</v>
      </c>
      <c r="BN239" s="111">
        <f t="shared" ca="1" si="246"/>
        <v>48.727038189046326</v>
      </c>
      <c r="BO239" s="111">
        <f t="shared" ca="1" si="246"/>
        <v>78.936717601846851</v>
      </c>
      <c r="BP239" s="111" t="e">
        <f t="shared" si="246"/>
        <v>#DIV/0!</v>
      </c>
      <c r="BQ239" s="111" t="e">
        <f t="shared" si="246"/>
        <v>#DIV/0!</v>
      </c>
      <c r="BR239" s="111" t="e">
        <f t="shared" si="246"/>
        <v>#DIV/0!</v>
      </c>
      <c r="BS239" s="111" t="e">
        <f t="shared" si="246"/>
        <v>#DIV/0!</v>
      </c>
      <c r="BT239" s="111" t="e">
        <f t="shared" si="246"/>
        <v>#DIV/0!</v>
      </c>
      <c r="BU239" s="111" t="e">
        <f t="shared" si="246"/>
        <v>#DIV/0!</v>
      </c>
      <c r="BV239" s="111" t="e">
        <f t="shared" si="246"/>
        <v>#DIV/0!</v>
      </c>
      <c r="BW239" s="111" t="e">
        <f t="shared" si="246"/>
        <v>#DIV/0!</v>
      </c>
      <c r="BX239" s="111" t="e">
        <f t="shared" si="246"/>
        <v>#DIV/0!</v>
      </c>
      <c r="BY239" s="111" t="e">
        <f t="shared" si="246"/>
        <v>#DIV/0!</v>
      </c>
      <c r="BZ239" s="111" t="e">
        <f t="shared" si="266"/>
        <v>#DIV/0!</v>
      </c>
      <c r="CB239" s="200">
        <v>0.75</v>
      </c>
      <c r="CC239" s="111">
        <f t="shared" ca="1" si="247"/>
        <v>22.412429990156657</v>
      </c>
      <c r="CD239" s="111">
        <f t="shared" ca="1" si="247"/>
        <v>36.74574802296609</v>
      </c>
      <c r="CE239" s="111" t="e">
        <f t="shared" si="247"/>
        <v>#DIV/0!</v>
      </c>
      <c r="CF239" s="111" t="e">
        <f t="shared" si="247"/>
        <v>#DIV/0!</v>
      </c>
      <c r="CG239" s="111" t="e">
        <f t="shared" si="247"/>
        <v>#DIV/0!</v>
      </c>
      <c r="CH239" s="111" t="e">
        <f t="shared" si="247"/>
        <v>#DIV/0!</v>
      </c>
      <c r="CI239" s="111" t="e">
        <f t="shared" si="247"/>
        <v>#DIV/0!</v>
      </c>
      <c r="CJ239" s="111" t="e">
        <f t="shared" si="247"/>
        <v>#DIV/0!</v>
      </c>
      <c r="CK239" s="111" t="e">
        <f t="shared" si="247"/>
        <v>#DIV/0!</v>
      </c>
      <c r="CL239" s="111" t="e">
        <f t="shared" si="247"/>
        <v>#DIV/0!</v>
      </c>
      <c r="CM239" s="111" t="e">
        <f t="shared" si="247"/>
        <v>#DIV/0!</v>
      </c>
      <c r="CN239" s="111" t="e">
        <f t="shared" si="247"/>
        <v>#DIV/0!</v>
      </c>
      <c r="CO239" s="111" t="e">
        <f t="shared" si="267"/>
        <v>#DIV/0!</v>
      </c>
      <c r="CQ239" s="200">
        <v>0.75</v>
      </c>
      <c r="CR239" s="111">
        <f t="shared" ca="1" si="255"/>
        <v>21.708597180995493</v>
      </c>
      <c r="CS239" s="111">
        <f t="shared" ca="1" si="255"/>
        <v>35.197658871313607</v>
      </c>
      <c r="CT239" s="111" t="e">
        <f t="shared" si="255"/>
        <v>#DIV/0!</v>
      </c>
      <c r="CU239" s="111" t="e">
        <f t="shared" si="255"/>
        <v>#DIV/0!</v>
      </c>
      <c r="CV239" s="111" t="e">
        <f t="shared" si="255"/>
        <v>#DIV/0!</v>
      </c>
      <c r="CW239" s="111" t="e">
        <f t="shared" si="255"/>
        <v>#DIV/0!</v>
      </c>
      <c r="CX239" s="111" t="e">
        <f t="shared" si="255"/>
        <v>#DIV/0!</v>
      </c>
      <c r="CY239" s="111" t="e">
        <f t="shared" si="255"/>
        <v>#DIV/0!</v>
      </c>
      <c r="CZ239" s="111" t="e">
        <f t="shared" si="255"/>
        <v>#DIV/0!</v>
      </c>
      <c r="DA239" s="111" t="e">
        <f t="shared" si="255"/>
        <v>#DIV/0!</v>
      </c>
      <c r="DB239" s="111" t="e">
        <f t="shared" si="255"/>
        <v>#DIV/0!</v>
      </c>
      <c r="DC239" s="111" t="e">
        <f t="shared" si="268"/>
        <v>#DIV/0!</v>
      </c>
      <c r="DD239" s="111" t="e">
        <f t="shared" si="269"/>
        <v>#DIV/0!</v>
      </c>
      <c r="DF239" s="200">
        <v>0.75</v>
      </c>
      <c r="DG239" s="111">
        <f t="shared" ca="1" si="256"/>
        <v>-33.501339517041451</v>
      </c>
      <c r="DH239" s="111">
        <f t="shared" ca="1" si="256"/>
        <v>-54.860607175840386</v>
      </c>
      <c r="DI239" s="111" t="e">
        <f t="shared" si="256"/>
        <v>#DIV/0!</v>
      </c>
      <c r="DJ239" s="111" t="e">
        <f t="shared" si="256"/>
        <v>#DIV/0!</v>
      </c>
      <c r="DK239" s="111" t="e">
        <f t="shared" si="256"/>
        <v>#DIV/0!</v>
      </c>
      <c r="DL239" s="111" t="e">
        <f t="shared" si="256"/>
        <v>#DIV/0!</v>
      </c>
      <c r="DM239" s="111" t="e">
        <f t="shared" si="256"/>
        <v>#DIV/0!</v>
      </c>
      <c r="DN239" s="111" t="e">
        <f t="shared" si="256"/>
        <v>#DIV/0!</v>
      </c>
      <c r="DO239" s="111" t="e">
        <f t="shared" si="256"/>
        <v>#DIV/0!</v>
      </c>
      <c r="DP239" s="111" t="e">
        <f t="shared" si="256"/>
        <v>#DIV/0!</v>
      </c>
      <c r="DQ239" s="111" t="e">
        <f t="shared" si="256"/>
        <v>#DIV/0!</v>
      </c>
      <c r="DR239" s="111" t="e">
        <f t="shared" si="270"/>
        <v>#DIV/0!</v>
      </c>
      <c r="DS239" s="111" t="e">
        <f t="shared" si="271"/>
        <v>#DIV/0!</v>
      </c>
      <c r="DU239" s="200">
        <v>0.75</v>
      </c>
      <c r="DV239" s="111">
        <f t="shared" ca="1" si="257"/>
        <v>-2.3461093638705504</v>
      </c>
      <c r="DW239" s="111">
        <f t="shared" ca="1" si="257"/>
        <v>-5.1602971721749551</v>
      </c>
      <c r="DX239" s="111" t="e">
        <f t="shared" si="257"/>
        <v>#DIV/0!</v>
      </c>
      <c r="DY239" s="111" t="e">
        <f t="shared" si="257"/>
        <v>#DIV/0!</v>
      </c>
      <c r="DZ239" s="111" t="e">
        <f t="shared" si="257"/>
        <v>#DIV/0!</v>
      </c>
      <c r="EA239" s="111" t="e">
        <f t="shared" si="257"/>
        <v>#DIV/0!</v>
      </c>
      <c r="EB239" s="111" t="e">
        <f t="shared" si="257"/>
        <v>#DIV/0!</v>
      </c>
      <c r="EC239" s="111" t="e">
        <f t="shared" si="257"/>
        <v>#DIV/0!</v>
      </c>
      <c r="ED239" s="111" t="e">
        <f t="shared" si="257"/>
        <v>#DIV/0!</v>
      </c>
      <c r="EE239" s="111" t="e">
        <f t="shared" si="257"/>
        <v>#DIV/0!</v>
      </c>
      <c r="EF239" s="111" t="e">
        <f t="shared" si="257"/>
        <v>#DIV/0!</v>
      </c>
      <c r="EG239" s="111" t="e">
        <f t="shared" si="272"/>
        <v>#DIV/0!</v>
      </c>
      <c r="EH239" s="111" t="e">
        <f t="shared" si="272"/>
        <v>#DIV/0!</v>
      </c>
      <c r="EJ239" s="200">
        <v>0.75</v>
      </c>
      <c r="EK239" s="111">
        <f t="shared" ca="1" si="258"/>
        <v>2.3461093638705504</v>
      </c>
      <c r="EL239" s="111">
        <f t="shared" ca="1" si="258"/>
        <v>5.1602971721749551</v>
      </c>
      <c r="EM239" s="111" t="e">
        <f t="shared" si="258"/>
        <v>#DIV/0!</v>
      </c>
      <c r="EN239" s="111" t="e">
        <f t="shared" si="258"/>
        <v>#DIV/0!</v>
      </c>
      <c r="EO239" s="111" t="e">
        <f t="shared" si="258"/>
        <v>#DIV/0!</v>
      </c>
      <c r="EP239" s="111" t="e">
        <f t="shared" si="258"/>
        <v>#DIV/0!</v>
      </c>
      <c r="EQ239" s="111" t="e">
        <f t="shared" si="258"/>
        <v>#DIV/0!</v>
      </c>
      <c r="ER239" s="111" t="e">
        <f t="shared" si="258"/>
        <v>#DIV/0!</v>
      </c>
      <c r="ES239" s="111" t="e">
        <f t="shared" si="258"/>
        <v>#DIV/0!</v>
      </c>
      <c r="ET239" s="111" t="e">
        <f t="shared" si="258"/>
        <v>#DIV/0!</v>
      </c>
      <c r="EU239" s="111" t="e">
        <f t="shared" si="258"/>
        <v>#DIV/0!</v>
      </c>
      <c r="EV239" s="111" t="e">
        <f t="shared" si="260"/>
        <v>#DIV/0!</v>
      </c>
      <c r="EW239" s="111" t="e">
        <f t="shared" si="260"/>
        <v>#DIV/0!</v>
      </c>
    </row>
    <row r="240" spans="1:157">
      <c r="T240" s="201">
        <v>0.8</v>
      </c>
      <c r="U240" s="109">
        <f t="shared" ref="U240:AG240" ca="1" si="280">($H$5/U210-$G$5*U90/U195)*1000</f>
        <v>108.75872670029366</v>
      </c>
      <c r="V240" s="109" t="e">
        <f t="shared" si="280"/>
        <v>#DIV/0!</v>
      </c>
      <c r="W240" s="109" t="e">
        <f t="shared" si="280"/>
        <v>#DIV/0!</v>
      </c>
      <c r="X240" s="109" t="e">
        <f t="shared" si="280"/>
        <v>#DIV/0!</v>
      </c>
      <c r="Y240" s="109" t="e">
        <f t="shared" si="280"/>
        <v>#DIV/0!</v>
      </c>
      <c r="Z240" s="109" t="e">
        <f t="shared" si="280"/>
        <v>#DIV/0!</v>
      </c>
      <c r="AA240" s="109" t="e">
        <f t="shared" si="280"/>
        <v>#DIV/0!</v>
      </c>
      <c r="AB240" s="109" t="e">
        <f t="shared" si="280"/>
        <v>#DIV/0!</v>
      </c>
      <c r="AC240" s="109" t="e">
        <f t="shared" si="280"/>
        <v>#DIV/0!</v>
      </c>
      <c r="AD240" s="109" t="e">
        <f t="shared" si="280"/>
        <v>#DIV/0!</v>
      </c>
      <c r="AE240" s="109" t="e">
        <f t="shared" si="280"/>
        <v>#DIV/0!</v>
      </c>
      <c r="AF240" s="109" t="e">
        <f t="shared" si="280"/>
        <v>#DIV/0!</v>
      </c>
      <c r="AG240" s="109" t="e">
        <f t="shared" si="280"/>
        <v>#DIV/0!</v>
      </c>
      <c r="AI240" s="200">
        <v>0.8</v>
      </c>
      <c r="AJ240" s="111">
        <f t="shared" ca="1" si="244"/>
        <v>108.75872670029366</v>
      </c>
      <c r="AV240" s="111"/>
      <c r="AX240" s="201">
        <v>0.8</v>
      </c>
      <c r="AY240" s="111">
        <f t="shared" ca="1" si="245"/>
        <v>86.565005353734364</v>
      </c>
      <c r="AZ240" s="111" t="e">
        <f>($H$7/#REF!-$G$7*#REF!/#REF!)*1000</f>
        <v>#REF!</v>
      </c>
      <c r="BA240" s="111" t="e">
        <f>($H$7/#REF!-$G$7*#REF!/#REF!)*1000</f>
        <v>#REF!</v>
      </c>
      <c r="BB240" s="111" t="e">
        <f>($H$7/#REF!-$G$7*#REF!/#REF!)*1000</f>
        <v>#REF!</v>
      </c>
      <c r="BC240" s="111" t="e">
        <f>($H$7/#REF!-$G$7*#REF!/#REF!)*1000</f>
        <v>#REF!</v>
      </c>
      <c r="BD240" s="111" t="e">
        <f>($H$7/#REF!-$G$7*#REF!/#REF!)*1000</f>
        <v>#REF!</v>
      </c>
      <c r="BE240" s="111" t="e">
        <f>($H$7/#REF!-$G$7*#REF!/#REF!)*1000</f>
        <v>#REF!</v>
      </c>
      <c r="BF240" s="111" t="e">
        <f>($H$7/#REF!-$G$7*#REF!/#REF!)*1000</f>
        <v>#REF!</v>
      </c>
      <c r="BG240" s="111" t="e">
        <f>($H$7/#REF!-$G$7*#REF!/#REF!)*1000</f>
        <v>#REF!</v>
      </c>
      <c r="BH240" s="111" t="e">
        <f>($H$7/#REF!-$G$7*#REF!/#REF!)*1000</f>
        <v>#REF!</v>
      </c>
      <c r="BI240" s="111" t="e">
        <f>($H$7/#REF!-$G$7*#REF!/#REF!)*1000</f>
        <v>#REF!</v>
      </c>
      <c r="BJ240" s="111" t="e">
        <f>($H$7/#REF!-$G$7*#REF!/#REF!)*1000</f>
        <v>#REF!</v>
      </c>
      <c r="BK240" s="111" t="e">
        <f t="shared" si="245"/>
        <v>#DIV/0!</v>
      </c>
      <c r="BM240" s="200">
        <v>0.8</v>
      </c>
      <c r="BN240" s="111">
        <f t="shared" ca="1" si="246"/>
        <v>97.661866027014014</v>
      </c>
      <c r="BO240" s="111" t="e">
        <f>($H$8/#REF!-$G$8*#REF!/#REF!)*1000</f>
        <v>#REF!</v>
      </c>
      <c r="BP240" s="111" t="e">
        <f>($H$8/#REF!-$G$8*#REF!/#REF!)*1000</f>
        <v>#REF!</v>
      </c>
      <c r="BQ240" s="111" t="e">
        <f>($H$8/#REF!-$G$8*#REF!/#REF!)*1000</f>
        <v>#REF!</v>
      </c>
      <c r="BR240" s="111" t="e">
        <f>($H$8/#REF!-$G$8*#REF!/#REF!)*1000</f>
        <v>#REF!</v>
      </c>
      <c r="BS240" s="111" t="e">
        <f>($H$8/#REF!-$G$8*#REF!/#REF!)*1000</f>
        <v>#REF!</v>
      </c>
      <c r="BT240" s="111" t="e">
        <f>($H$8/#REF!-$G$8*#REF!/#REF!)*1000</f>
        <v>#REF!</v>
      </c>
      <c r="BU240" s="111" t="e">
        <f>($H$8/#REF!-$G$8*#REF!/#REF!)*1000</f>
        <v>#REF!</v>
      </c>
      <c r="BV240" s="111" t="e">
        <f>($H$8/#REF!-$G$8*#REF!/#REF!)*1000</f>
        <v>#REF!</v>
      </c>
      <c r="BW240" s="111" t="e">
        <f>($H$8/#REF!-$G$8*#REF!/#REF!)*1000</f>
        <v>#REF!</v>
      </c>
      <c r="BX240" s="111" t="e">
        <f>($H$8/#REF!-$G$8*#REF!/#REF!)*1000</f>
        <v>#REF!</v>
      </c>
      <c r="BY240" s="111" t="e">
        <f>($H$8/#REF!-$G$8*#REF!/#REF!)*1000</f>
        <v>#REF!</v>
      </c>
      <c r="BZ240" s="111" t="e">
        <f t="shared" si="246"/>
        <v>#DIV/0!</v>
      </c>
      <c r="CB240" s="200">
        <v>0.8</v>
      </c>
      <c r="CC240" s="111">
        <f t="shared" ca="1" si="247"/>
        <v>44.829418699619211</v>
      </c>
      <c r="CD240" s="111" t="e">
        <f>($H$9/#REF!-$G$9*#REF!/#REF!)*1000</f>
        <v>#REF!</v>
      </c>
      <c r="CE240" s="111" t="e">
        <f>($H$9/#REF!-$G$9*#REF!/#REF!)*1000</f>
        <v>#REF!</v>
      </c>
      <c r="CF240" s="111" t="e">
        <f>($H$9/#REF!-$G$9*#REF!/#REF!)*1000</f>
        <v>#REF!</v>
      </c>
      <c r="CG240" s="111" t="e">
        <f>($H$9/#REF!-$G$9*#REF!/#REF!)*1000</f>
        <v>#REF!</v>
      </c>
      <c r="CH240" s="111" t="e">
        <f>($H$9/#REF!-$G$9*#REF!/#REF!)*1000</f>
        <v>#REF!</v>
      </c>
      <c r="CI240" s="111" t="e">
        <f>($H$9/#REF!-$G$9*#REF!/#REF!)*1000</f>
        <v>#REF!</v>
      </c>
      <c r="CJ240" s="111" t="e">
        <f>($H$9/#REF!-$G$9*#REF!/#REF!)*1000</f>
        <v>#REF!</v>
      </c>
      <c r="CK240" s="111" t="e">
        <f>($H$9/#REF!-$G$9*#REF!/#REF!)*1000</f>
        <v>#REF!</v>
      </c>
      <c r="CL240" s="111" t="e">
        <f>($H$9/#REF!-$G$9*#REF!/#REF!)*1000</f>
        <v>#REF!</v>
      </c>
      <c r="CM240" s="111" t="e">
        <f>($H$9/#REF!-$G$9*#REF!/#REF!)*1000</f>
        <v>#REF!</v>
      </c>
      <c r="CN240" s="111" t="e">
        <f>($H$9/#REF!-$G$9*#REF!/#REF!)*1000</f>
        <v>#REF!</v>
      </c>
      <c r="CO240" s="111" t="e">
        <f t="shared" si="247"/>
        <v>#DIV/0!</v>
      </c>
      <c r="CQ240" s="200">
        <v>0.8</v>
      </c>
      <c r="CR240" s="111">
        <f t="shared" ca="1" si="255"/>
        <v>43.503490680117473</v>
      </c>
      <c r="CS240" s="111" t="e">
        <f>($P$90/#REF!-$O$90*#REF!/#REF!)*1000</f>
        <v>#REF!</v>
      </c>
      <c r="CT240" s="111" t="e">
        <f>($P$90/#REF!-$O$90*#REF!/#REF!)*1000</f>
        <v>#REF!</v>
      </c>
      <c r="CU240" s="111" t="e">
        <f>($P$90/#REF!-$O$90*#REF!/#REF!)*1000</f>
        <v>#REF!</v>
      </c>
      <c r="CV240" s="111" t="e">
        <f>($P$90/#REF!-$O$90*#REF!/#REF!)*1000</f>
        <v>#REF!</v>
      </c>
      <c r="CW240" s="111" t="e">
        <f>($P$90/#REF!-$O$90*#REF!/#REF!)*1000</f>
        <v>#REF!</v>
      </c>
      <c r="CX240" s="111" t="e">
        <f>($P$90/#REF!-$O$90*#REF!/#REF!)*1000</f>
        <v>#REF!</v>
      </c>
      <c r="CY240" s="111" t="e">
        <f>($P$90/#REF!-$O$90*#REF!/#REF!)*1000</f>
        <v>#REF!</v>
      </c>
      <c r="CZ240" s="111" t="e">
        <f>($P$90/#REF!-$O$90*#REF!/#REF!)*1000</f>
        <v>#REF!</v>
      </c>
      <c r="DA240" s="111" t="e">
        <f>($P$90/#REF!-$O$90*#REF!/#REF!)*1000</f>
        <v>#REF!</v>
      </c>
      <c r="DB240" s="111" t="e">
        <f>($P$90/#REF!-$O$90*#REF!/#REF!)*1000</f>
        <v>#REF!</v>
      </c>
      <c r="DC240" s="111" t="e">
        <f>($P$90/#REF!-$O$90*#REF!/#REF!)*1000</f>
        <v>#REF!</v>
      </c>
      <c r="DD240" s="111" t="e">
        <f>($P$90/AG210-$O$90*AG90/AG195)*1000</f>
        <v>#DIV/0!</v>
      </c>
      <c r="DF240" s="200">
        <v>0.8</v>
      </c>
      <c r="DG240" s="111">
        <f t="shared" ca="1" si="256"/>
        <v>-67.023140046178511</v>
      </c>
      <c r="DH240" s="111" t="e">
        <f>($P$91/#REF!-$O$91*#REF!/#REF!)*1000</f>
        <v>#REF!</v>
      </c>
      <c r="DI240" s="111" t="e">
        <f>($P$91/#REF!-$O$91*#REF!/#REF!)*1000</f>
        <v>#REF!</v>
      </c>
      <c r="DJ240" s="111" t="e">
        <f>($P$91/#REF!-$O$91*#REF!/#REF!)*1000</f>
        <v>#REF!</v>
      </c>
      <c r="DK240" s="111" t="e">
        <f>($P$91/#REF!-$O$91*#REF!/#REF!)*1000</f>
        <v>#REF!</v>
      </c>
      <c r="DL240" s="111" t="e">
        <f>($P$91/#REF!-$O$91*#REF!/#REF!)*1000</f>
        <v>#REF!</v>
      </c>
      <c r="DM240" s="111" t="e">
        <f>($P$91/#REF!-$O$91*#REF!/#REF!)*1000</f>
        <v>#REF!</v>
      </c>
      <c r="DN240" s="111" t="e">
        <f>($P$91/#REF!-$O$91*#REF!/#REF!)*1000</f>
        <v>#REF!</v>
      </c>
      <c r="DO240" s="111" t="e">
        <f>($P$91/#REF!-$O$91*#REF!/#REF!)*1000</f>
        <v>#REF!</v>
      </c>
      <c r="DP240" s="111" t="e">
        <f>($P$91/#REF!-$O$91*#REF!/#REF!)*1000</f>
        <v>#REF!</v>
      </c>
      <c r="DQ240" s="111" t="e">
        <f>($P$91/#REF!-$O$91*#REF!/#REF!)*1000</f>
        <v>#REF!</v>
      </c>
      <c r="DR240" s="111" t="e">
        <f>($P$91/#REF!-$O$91*#REF!/#REF!)*1000</f>
        <v>#REF!</v>
      </c>
      <c r="DS240" s="111" t="e">
        <f>($P$91/AG210-$O$91*AG90/AG195)*1000</f>
        <v>#DIV/0!</v>
      </c>
      <c r="DU240" s="200">
        <v>0.8</v>
      </c>
      <c r="DV240" s="111">
        <f t="shared" ca="1" si="257"/>
        <v>-4.4197600650057964</v>
      </c>
      <c r="DW240" s="111" t="e">
        <f t="shared" ref="DW240:EF240" si="281">($P$90/AZ210-$O$90*AZ90/AZ195)*1000</f>
        <v>#DIV/0!</v>
      </c>
      <c r="DX240" s="111" t="e">
        <f t="shared" si="281"/>
        <v>#DIV/0!</v>
      </c>
      <c r="DY240" s="111" t="e">
        <f t="shared" si="281"/>
        <v>#DIV/0!</v>
      </c>
      <c r="DZ240" s="111" t="e">
        <f t="shared" si="281"/>
        <v>#DIV/0!</v>
      </c>
      <c r="EA240" s="111" t="e">
        <f t="shared" si="281"/>
        <v>#DIV/0!</v>
      </c>
      <c r="EB240" s="111" t="e">
        <f t="shared" si="281"/>
        <v>#DIV/0!</v>
      </c>
      <c r="EC240" s="111" t="e">
        <f t="shared" si="281"/>
        <v>#DIV/0!</v>
      </c>
      <c r="ED240" s="111" t="e">
        <f t="shared" si="281"/>
        <v>#DIV/0!</v>
      </c>
      <c r="EE240" s="111" t="e">
        <f t="shared" si="281"/>
        <v>#DIV/0!</v>
      </c>
      <c r="EF240" s="111" t="e">
        <f t="shared" si="281"/>
        <v>#DIV/0!</v>
      </c>
      <c r="EG240" s="111" t="e">
        <f>($P$90/BJ210-$O$90*BJ90/BJ195)*1000</f>
        <v>#DIV/0!</v>
      </c>
      <c r="EH240" s="111" t="e">
        <f>($P$90/BK210-$O$90*BK90/BK195)*1000</f>
        <v>#DIV/0!</v>
      </c>
      <c r="EJ240" s="200">
        <v>0.8</v>
      </c>
      <c r="EK240" s="111">
        <f t="shared" ca="1" si="258"/>
        <v>4.4197600650057964</v>
      </c>
      <c r="EL240" s="111" t="e">
        <f t="shared" ref="EL240:EU240" si="282">($P$91/AZ210-$O$91*AZ90/AZ195)*1000</f>
        <v>#DIV/0!</v>
      </c>
      <c r="EM240" s="111" t="e">
        <f t="shared" si="282"/>
        <v>#DIV/0!</v>
      </c>
      <c r="EN240" s="111" t="e">
        <f t="shared" si="282"/>
        <v>#DIV/0!</v>
      </c>
      <c r="EO240" s="111" t="e">
        <f t="shared" si="282"/>
        <v>#DIV/0!</v>
      </c>
      <c r="EP240" s="111" t="e">
        <f t="shared" si="282"/>
        <v>#DIV/0!</v>
      </c>
      <c r="EQ240" s="111" t="e">
        <f t="shared" si="282"/>
        <v>#DIV/0!</v>
      </c>
      <c r="ER240" s="111" t="e">
        <f t="shared" si="282"/>
        <v>#DIV/0!</v>
      </c>
      <c r="ES240" s="111" t="e">
        <f t="shared" si="282"/>
        <v>#DIV/0!</v>
      </c>
      <c r="ET240" s="111" t="e">
        <f t="shared" si="282"/>
        <v>#DIV/0!</v>
      </c>
      <c r="EU240" s="111" t="e">
        <f t="shared" si="282"/>
        <v>#DIV/0!</v>
      </c>
      <c r="EV240" s="111" t="e">
        <f t="shared" si="260"/>
        <v>#DIV/0!</v>
      </c>
      <c r="EW240" s="111" t="e">
        <f t="shared" si="260"/>
        <v>#DIV/0!</v>
      </c>
    </row>
    <row r="241" spans="1:157"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90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</row>
    <row r="242" spans="1:157">
      <c r="A242" s="1"/>
      <c r="T242" s="85" t="s">
        <v>89</v>
      </c>
      <c r="U242" s="200">
        <v>0.2</v>
      </c>
      <c r="V242" s="200">
        <v>0.25</v>
      </c>
      <c r="W242" s="200">
        <v>0.2857142857142857</v>
      </c>
      <c r="X242" s="200">
        <v>0.33333333333333331</v>
      </c>
      <c r="Y242" s="200">
        <v>0.4</v>
      </c>
      <c r="Z242" s="200">
        <v>0.42857142857142855</v>
      </c>
      <c r="AA242" s="200">
        <v>0.5</v>
      </c>
      <c r="AB242" s="200">
        <v>0.5714285714285714</v>
      </c>
      <c r="AC242" s="200">
        <v>0.6</v>
      </c>
      <c r="AD242" s="200">
        <v>0.66666666666666663</v>
      </c>
      <c r="AE242" s="200">
        <v>0.7142857142857143</v>
      </c>
      <c r="AF242" s="200">
        <v>0.75</v>
      </c>
      <c r="AG242" s="200">
        <v>0.8</v>
      </c>
      <c r="AI242" s="85" t="s">
        <v>89</v>
      </c>
      <c r="AJ242" s="189">
        <f>U242</f>
        <v>0.2</v>
      </c>
      <c r="AK242" s="189">
        <f t="shared" ref="AK242:AU242" si="283">V242</f>
        <v>0.25</v>
      </c>
      <c r="AL242" s="189">
        <f t="shared" si="283"/>
        <v>0.2857142857142857</v>
      </c>
      <c r="AM242" s="189">
        <f t="shared" si="283"/>
        <v>0.33333333333333331</v>
      </c>
      <c r="AN242" s="189">
        <f t="shared" si="283"/>
        <v>0.4</v>
      </c>
      <c r="AO242" s="189">
        <f t="shared" si="283"/>
        <v>0.42857142857142855</v>
      </c>
      <c r="AP242" s="189">
        <f t="shared" si="283"/>
        <v>0.5</v>
      </c>
      <c r="AQ242" s="189">
        <f t="shared" si="283"/>
        <v>0.5714285714285714</v>
      </c>
      <c r="AR242" s="189">
        <f t="shared" si="283"/>
        <v>0.6</v>
      </c>
      <c r="AS242" s="189">
        <f t="shared" si="283"/>
        <v>0.66666666666666663</v>
      </c>
      <c r="AT242" s="189">
        <f t="shared" si="283"/>
        <v>0.7142857142857143</v>
      </c>
      <c r="AU242" s="189">
        <f t="shared" si="283"/>
        <v>0.75</v>
      </c>
      <c r="AV242" s="14">
        <f>AV227</f>
        <v>0.8</v>
      </c>
      <c r="AX242" s="85" t="s">
        <v>89</v>
      </c>
      <c r="AY242" s="14">
        <f>AY227</f>
        <v>0.2</v>
      </c>
      <c r="AZ242" s="14">
        <f t="shared" ref="AZ242:BK242" si="284">AZ227</f>
        <v>0.25</v>
      </c>
      <c r="BA242" s="14">
        <f t="shared" si="284"/>
        <v>0.2857142857142857</v>
      </c>
      <c r="BB242" s="14">
        <f t="shared" si="284"/>
        <v>0.33333333333333331</v>
      </c>
      <c r="BC242" s="14">
        <f t="shared" si="284"/>
        <v>0.4</v>
      </c>
      <c r="BD242" s="14">
        <f t="shared" si="284"/>
        <v>0.42857142857142855</v>
      </c>
      <c r="BE242" s="14">
        <f t="shared" si="284"/>
        <v>0.5</v>
      </c>
      <c r="BF242" s="14">
        <f t="shared" si="284"/>
        <v>0.5714285714285714</v>
      </c>
      <c r="BG242" s="14">
        <f t="shared" si="284"/>
        <v>0.6</v>
      </c>
      <c r="BH242" s="14">
        <f t="shared" si="284"/>
        <v>0.66666666666666663</v>
      </c>
      <c r="BI242" s="14">
        <f t="shared" si="284"/>
        <v>0.7142857142857143</v>
      </c>
      <c r="BJ242" s="14">
        <f t="shared" si="284"/>
        <v>0.75</v>
      </c>
      <c r="BK242" s="14">
        <f t="shared" si="284"/>
        <v>0.8</v>
      </c>
      <c r="BM242" s="85" t="s">
        <v>89</v>
      </c>
      <c r="BN242" s="14">
        <f>BN227</f>
        <v>0.2</v>
      </c>
      <c r="BO242" s="14">
        <f t="shared" ref="BO242:BZ242" si="285">BO227</f>
        <v>0.25</v>
      </c>
      <c r="BP242" s="14">
        <f t="shared" si="285"/>
        <v>0.2857142857142857</v>
      </c>
      <c r="BQ242" s="14">
        <f t="shared" si="285"/>
        <v>0.33333333333333331</v>
      </c>
      <c r="BR242" s="14">
        <f t="shared" si="285"/>
        <v>0.4</v>
      </c>
      <c r="BS242" s="14">
        <f t="shared" si="285"/>
        <v>0.42857142857142855</v>
      </c>
      <c r="BT242" s="14">
        <f t="shared" si="285"/>
        <v>0.5</v>
      </c>
      <c r="BU242" s="14">
        <f t="shared" si="285"/>
        <v>0.5714285714285714</v>
      </c>
      <c r="BV242" s="14">
        <f t="shared" si="285"/>
        <v>0.6</v>
      </c>
      <c r="BW242" s="14">
        <f t="shared" si="285"/>
        <v>0.66666666666666663</v>
      </c>
      <c r="BX242" s="14">
        <f t="shared" si="285"/>
        <v>0.7142857142857143</v>
      </c>
      <c r="BY242" s="14">
        <f t="shared" si="285"/>
        <v>0.75</v>
      </c>
      <c r="BZ242" s="14">
        <f t="shared" si="285"/>
        <v>0.8</v>
      </c>
      <c r="CB242" s="85" t="s">
        <v>89</v>
      </c>
      <c r="CC242" s="14">
        <f>CC227</f>
        <v>0.2</v>
      </c>
      <c r="CD242" s="14">
        <f t="shared" ref="CD242:CO242" si="286">CD227</f>
        <v>0.25</v>
      </c>
      <c r="CE242" s="14">
        <f t="shared" si="286"/>
        <v>0.2857142857142857</v>
      </c>
      <c r="CF242" s="14">
        <f t="shared" si="286"/>
        <v>0.33333333333333331</v>
      </c>
      <c r="CG242" s="14">
        <f t="shared" si="286"/>
        <v>0.4</v>
      </c>
      <c r="CH242" s="14">
        <f t="shared" si="286"/>
        <v>0.42857142857142855</v>
      </c>
      <c r="CI242" s="14">
        <f t="shared" si="286"/>
        <v>0.5</v>
      </c>
      <c r="CJ242" s="14">
        <f t="shared" si="286"/>
        <v>0.5714285714285714</v>
      </c>
      <c r="CK242" s="14">
        <f t="shared" si="286"/>
        <v>0.6</v>
      </c>
      <c r="CL242" s="14">
        <f t="shared" si="286"/>
        <v>0.66666666666666663</v>
      </c>
      <c r="CM242" s="14">
        <f t="shared" si="286"/>
        <v>0.7142857142857143</v>
      </c>
      <c r="CN242" s="14">
        <f t="shared" si="286"/>
        <v>0.75</v>
      </c>
      <c r="CO242" s="14">
        <f t="shared" si="286"/>
        <v>0.8</v>
      </c>
      <c r="CQ242" s="85" t="s">
        <v>89</v>
      </c>
      <c r="CR242" s="14">
        <f>CR227</f>
        <v>0.2</v>
      </c>
      <c r="CS242" s="14">
        <f t="shared" ref="CS242:DD242" si="287">CS227</f>
        <v>0.25</v>
      </c>
      <c r="CT242" s="14">
        <f t="shared" si="287"/>
        <v>0.2857142857142857</v>
      </c>
      <c r="CU242" s="14">
        <f t="shared" si="287"/>
        <v>0.33333333333333331</v>
      </c>
      <c r="CV242" s="14">
        <f t="shared" si="287"/>
        <v>0.4</v>
      </c>
      <c r="CW242" s="14">
        <f t="shared" si="287"/>
        <v>0.42857142857142855</v>
      </c>
      <c r="CX242" s="14">
        <f t="shared" si="287"/>
        <v>0.5</v>
      </c>
      <c r="CY242" s="14">
        <f t="shared" si="287"/>
        <v>0.5714285714285714</v>
      </c>
      <c r="CZ242" s="14">
        <f t="shared" si="287"/>
        <v>0.6</v>
      </c>
      <c r="DA242" s="14">
        <f t="shared" si="287"/>
        <v>0.66666666666666663</v>
      </c>
      <c r="DB242" s="14">
        <f t="shared" si="287"/>
        <v>0.7142857142857143</v>
      </c>
      <c r="DC242" s="14">
        <f t="shared" si="287"/>
        <v>0.75</v>
      </c>
      <c r="DD242" s="14">
        <f t="shared" si="287"/>
        <v>0.8</v>
      </c>
      <c r="DF242" s="85" t="s">
        <v>89</v>
      </c>
      <c r="DG242" s="14">
        <f>DG227</f>
        <v>0.2</v>
      </c>
      <c r="DH242" s="14">
        <f t="shared" ref="DH242:DS242" si="288">DH227</f>
        <v>0.25</v>
      </c>
      <c r="DI242" s="14">
        <f t="shared" si="288"/>
        <v>0.2857142857142857</v>
      </c>
      <c r="DJ242" s="14">
        <f t="shared" si="288"/>
        <v>0.33333333333333331</v>
      </c>
      <c r="DK242" s="14">
        <f t="shared" si="288"/>
        <v>0.4</v>
      </c>
      <c r="DL242" s="14">
        <f t="shared" si="288"/>
        <v>0.42857142857142855</v>
      </c>
      <c r="DM242" s="14">
        <f t="shared" si="288"/>
        <v>0.5</v>
      </c>
      <c r="DN242" s="14">
        <f t="shared" si="288"/>
        <v>0.5714285714285714</v>
      </c>
      <c r="DO242" s="14">
        <f t="shared" si="288"/>
        <v>0.6</v>
      </c>
      <c r="DP242" s="14">
        <f t="shared" si="288"/>
        <v>0.66666666666666663</v>
      </c>
      <c r="DQ242" s="14">
        <f t="shared" si="288"/>
        <v>0.7142857142857143</v>
      </c>
      <c r="DR242" s="14">
        <f t="shared" si="288"/>
        <v>0.75</v>
      </c>
      <c r="DS242" s="14">
        <f t="shared" si="288"/>
        <v>0.8</v>
      </c>
      <c r="DU242" s="85" t="s">
        <v>89</v>
      </c>
      <c r="DV242" s="14">
        <f>DV227</f>
        <v>0.2</v>
      </c>
      <c r="DW242" s="14">
        <f t="shared" ref="DW242:EH242" si="289">DW227</f>
        <v>0.25</v>
      </c>
      <c r="DX242" s="14">
        <f t="shared" si="289"/>
        <v>0.2857142857142857</v>
      </c>
      <c r="DY242" s="14">
        <f t="shared" si="289"/>
        <v>0.33333333333333331</v>
      </c>
      <c r="DZ242" s="14">
        <f t="shared" si="289"/>
        <v>0.4</v>
      </c>
      <c r="EA242" s="14">
        <f t="shared" si="289"/>
        <v>0.42857142857142855</v>
      </c>
      <c r="EB242" s="14">
        <f t="shared" si="289"/>
        <v>0.5</v>
      </c>
      <c r="EC242" s="14">
        <f t="shared" si="289"/>
        <v>0.5714285714285714</v>
      </c>
      <c r="ED242" s="14">
        <f t="shared" si="289"/>
        <v>0.6</v>
      </c>
      <c r="EE242" s="14">
        <f t="shared" si="289"/>
        <v>0.66666666666666663</v>
      </c>
      <c r="EF242" s="14">
        <f t="shared" si="289"/>
        <v>0.7142857142857143</v>
      </c>
      <c r="EG242" s="14">
        <f t="shared" si="289"/>
        <v>0.75</v>
      </c>
      <c r="EH242" s="14">
        <f t="shared" si="289"/>
        <v>0.8</v>
      </c>
      <c r="EJ242" s="85" t="s">
        <v>89</v>
      </c>
      <c r="EK242" s="14">
        <f>EK227</f>
        <v>0.2</v>
      </c>
      <c r="EL242" s="14">
        <f t="shared" ref="EL242:EW242" si="290">EL227</f>
        <v>0.25</v>
      </c>
      <c r="EM242" s="14">
        <f t="shared" si="290"/>
        <v>0.2857142857142857</v>
      </c>
      <c r="EN242" s="14">
        <f t="shared" si="290"/>
        <v>0.33333333333333331</v>
      </c>
      <c r="EO242" s="14">
        <f t="shared" si="290"/>
        <v>0.4</v>
      </c>
      <c r="EP242" s="14">
        <f t="shared" si="290"/>
        <v>0.42857142857142855</v>
      </c>
      <c r="EQ242" s="14">
        <f t="shared" si="290"/>
        <v>0.5</v>
      </c>
      <c r="ER242" s="14">
        <f t="shared" si="290"/>
        <v>0.5714285714285714</v>
      </c>
      <c r="ES242" s="14">
        <f t="shared" si="290"/>
        <v>0.6</v>
      </c>
      <c r="ET242" s="14">
        <f t="shared" si="290"/>
        <v>0.66666666666666663</v>
      </c>
      <c r="EU242" s="14">
        <f t="shared" si="290"/>
        <v>0.7142857142857143</v>
      </c>
      <c r="EV242" s="14">
        <f t="shared" si="290"/>
        <v>0.75</v>
      </c>
      <c r="EW242" s="14">
        <f t="shared" si="290"/>
        <v>0.8</v>
      </c>
    </row>
    <row r="243" spans="1:157">
      <c r="A243" t="s">
        <v>84</v>
      </c>
      <c r="T243" s="201">
        <v>0.2</v>
      </c>
      <c r="U243" s="109">
        <f t="shared" ref="U243:AF255" ca="1" si="291">$I$5/U18*1000</f>
        <v>0</v>
      </c>
      <c r="V243" s="109">
        <f t="shared" ca="1" si="291"/>
        <v>0</v>
      </c>
      <c r="W243" s="109">
        <f t="shared" ca="1" si="291"/>
        <v>0</v>
      </c>
      <c r="X243" s="109">
        <f t="shared" ca="1" si="291"/>
        <v>0</v>
      </c>
      <c r="Y243" s="109">
        <f t="shared" ca="1" si="291"/>
        <v>0</v>
      </c>
      <c r="Z243" s="109">
        <f t="shared" ca="1" si="291"/>
        <v>0</v>
      </c>
      <c r="AA243" s="109">
        <f t="shared" ca="1" si="291"/>
        <v>0</v>
      </c>
      <c r="AB243" s="109">
        <f t="shared" ca="1" si="291"/>
        <v>0</v>
      </c>
      <c r="AC243" s="109">
        <f t="shared" ca="1" si="291"/>
        <v>0</v>
      </c>
      <c r="AD243" s="109">
        <f t="shared" ca="1" si="291"/>
        <v>0</v>
      </c>
      <c r="AE243" s="109">
        <f t="shared" ca="1" si="291"/>
        <v>0</v>
      </c>
      <c r="AF243" s="109">
        <f t="shared" ca="1" si="291"/>
        <v>0</v>
      </c>
      <c r="AG243" s="109">
        <f ca="1">$I$5/AG18*1000</f>
        <v>0</v>
      </c>
      <c r="AI243" s="200">
        <v>0.2</v>
      </c>
      <c r="AJ243" s="111">
        <f t="shared" ref="AJ243:AU255" ca="1" si="292">$I$5/U18*1000</f>
        <v>0</v>
      </c>
      <c r="AK243" s="111">
        <f t="shared" ca="1" si="292"/>
        <v>0</v>
      </c>
      <c r="AL243" s="111">
        <f t="shared" ca="1" si="292"/>
        <v>0</v>
      </c>
      <c r="AM243" s="111">
        <f t="shared" ca="1" si="292"/>
        <v>0</v>
      </c>
      <c r="AN243" s="111">
        <f t="shared" ca="1" si="292"/>
        <v>0</v>
      </c>
      <c r="AO243" s="111">
        <f t="shared" ca="1" si="292"/>
        <v>0</v>
      </c>
      <c r="AP243" s="111">
        <f t="shared" ca="1" si="292"/>
        <v>0</v>
      </c>
      <c r="AQ243" s="111">
        <f t="shared" ca="1" si="292"/>
        <v>0</v>
      </c>
      <c r="AR243" s="111">
        <f t="shared" ca="1" si="292"/>
        <v>0</v>
      </c>
      <c r="AS243" s="111">
        <f t="shared" ca="1" si="292"/>
        <v>0</v>
      </c>
      <c r="AT243" s="111">
        <f t="shared" ca="1" si="292"/>
        <v>0</v>
      </c>
      <c r="AU243" s="111">
        <f ca="1">$I$6/AF19*1000</f>
        <v>2.9421352212034333</v>
      </c>
      <c r="AV243" s="111">
        <f ca="1">$I$6/AG18*1000</f>
        <v>2.7592953762989065</v>
      </c>
      <c r="AX243" s="201">
        <v>0.2</v>
      </c>
      <c r="AY243" s="111">
        <f t="shared" ref="AY243:BK255" ca="1" si="293">$I$7/U18*1000</f>
        <v>10.852407261247039</v>
      </c>
      <c r="AZ243" s="111">
        <f t="shared" ca="1" si="293"/>
        <v>8.7208582117285633</v>
      </c>
      <c r="BA243" s="111">
        <f t="shared" ca="1" si="293"/>
        <v>7.6478986901731956</v>
      </c>
      <c r="BB243" s="111">
        <f t="shared" ca="1" si="293"/>
        <v>6.5701060176198292</v>
      </c>
      <c r="BC243" s="111">
        <f t="shared" ca="1" si="293"/>
        <v>5.4874474639262685</v>
      </c>
      <c r="BD243" s="111">
        <f t="shared" ca="1" si="293"/>
        <v>5.1254742727817346</v>
      </c>
      <c r="BE243" s="111">
        <f t="shared" ca="1" si="293"/>
        <v>4.399890002749931</v>
      </c>
      <c r="BF243" s="111">
        <f t="shared" ca="1" si="293"/>
        <v>3.8542637793058572</v>
      </c>
      <c r="BG243" s="111">
        <f t="shared" ca="1" si="293"/>
        <v>3.6721136352255841</v>
      </c>
      <c r="BH243" s="111">
        <f t="shared" ca="1" si="293"/>
        <v>3.3074003081895733</v>
      </c>
      <c r="BI243" s="111">
        <f t="shared" ca="1" si="293"/>
        <v>3.0883075473022434</v>
      </c>
      <c r="BJ243" s="111">
        <f t="shared" ca="1" si="293"/>
        <v>2.9421352212034333</v>
      </c>
      <c r="BK243" s="111">
        <f t="shared" ca="1" si="293"/>
        <v>2.7592953762989065</v>
      </c>
      <c r="BM243" s="200">
        <v>0.2</v>
      </c>
      <c r="BN243" s="111">
        <f t="shared" ref="BN243:BZ255" ca="1" si="294">$I$8/U18*1000</f>
        <v>10.852407261247039</v>
      </c>
      <c r="BO243" s="111">
        <f t="shared" ca="1" si="294"/>
        <v>8.7208582117285633</v>
      </c>
      <c r="BP243" s="111">
        <f t="shared" ca="1" si="294"/>
        <v>7.6478986901731956</v>
      </c>
      <c r="BQ243" s="111">
        <f t="shared" ca="1" si="294"/>
        <v>6.5701060176198292</v>
      </c>
      <c r="BR243" s="111">
        <f t="shared" ca="1" si="294"/>
        <v>5.4874474639262685</v>
      </c>
      <c r="BS243" s="111">
        <f t="shared" ca="1" si="294"/>
        <v>5.1254742727817346</v>
      </c>
      <c r="BT243" s="111">
        <f t="shared" ca="1" si="294"/>
        <v>4.399890002749931</v>
      </c>
      <c r="BU243" s="111">
        <f t="shared" ca="1" si="294"/>
        <v>3.8542637793058572</v>
      </c>
      <c r="BV243" s="111">
        <f t="shared" ca="1" si="294"/>
        <v>3.6721136352255841</v>
      </c>
      <c r="BW243" s="111">
        <f t="shared" ca="1" si="294"/>
        <v>3.3074003081895733</v>
      </c>
      <c r="BX243" s="111">
        <f t="shared" ca="1" si="294"/>
        <v>3.0883075473022434</v>
      </c>
      <c r="BY243" s="111">
        <f t="shared" ca="1" si="294"/>
        <v>2.9421352212034333</v>
      </c>
      <c r="BZ243" s="111">
        <f t="shared" ca="1" si="294"/>
        <v>2.7592953762989065</v>
      </c>
      <c r="CB243" s="200">
        <v>0.2</v>
      </c>
      <c r="CC243" s="111">
        <f t="shared" ref="CC243:CO255" ca="1" si="295">$I$9/U18*1000</f>
        <v>10.852407261247039</v>
      </c>
      <c r="CD243" s="111">
        <f t="shared" ca="1" si="295"/>
        <v>8.7208582117285633</v>
      </c>
      <c r="CE243" s="111">
        <f t="shared" ca="1" si="295"/>
        <v>7.6478986901731956</v>
      </c>
      <c r="CF243" s="111">
        <f t="shared" ca="1" si="295"/>
        <v>6.5701060176198292</v>
      </c>
      <c r="CG243" s="111">
        <f t="shared" ca="1" si="295"/>
        <v>5.4874474639262685</v>
      </c>
      <c r="CH243" s="111">
        <f t="shared" ca="1" si="295"/>
        <v>5.1254742727817346</v>
      </c>
      <c r="CI243" s="111">
        <f t="shared" ca="1" si="295"/>
        <v>4.399890002749931</v>
      </c>
      <c r="CJ243" s="111">
        <f t="shared" ca="1" si="295"/>
        <v>3.8542637793058572</v>
      </c>
      <c r="CK243" s="111">
        <f t="shared" ca="1" si="295"/>
        <v>3.6721136352255841</v>
      </c>
      <c r="CL243" s="111">
        <f t="shared" ca="1" si="295"/>
        <v>3.3074003081895733</v>
      </c>
      <c r="CM243" s="111">
        <f t="shared" ca="1" si="295"/>
        <v>3.0883075473022434</v>
      </c>
      <c r="CN243" s="111">
        <f t="shared" ca="1" si="295"/>
        <v>2.9421352212034333</v>
      </c>
      <c r="CO243" s="111">
        <f t="shared" ca="1" si="295"/>
        <v>2.7592953762989065</v>
      </c>
      <c r="CQ243" s="200">
        <v>0.2</v>
      </c>
      <c r="CR243" s="111">
        <f ca="1">$I$10/U18*1000</f>
        <v>32.557221783741113</v>
      </c>
      <c r="CS243" s="111">
        <f t="shared" ref="CS243:DB246" ca="1" si="296">$I$10/V18*1000</f>
        <v>26.162574635185688</v>
      </c>
      <c r="CT243" s="111">
        <f t="shared" ca="1" si="296"/>
        <v>22.943696070519582</v>
      </c>
      <c r="CU243" s="111">
        <f t="shared" ca="1" si="296"/>
        <v>19.710318052859485</v>
      </c>
      <c r="CV243" s="111">
        <f t="shared" ca="1" si="296"/>
        <v>16.462342391778801</v>
      </c>
      <c r="CW243" s="111">
        <f t="shared" ca="1" si="296"/>
        <v>15.376422818345201</v>
      </c>
      <c r="CX243" s="111">
        <f t="shared" ca="1" si="296"/>
        <v>13.199670008249791</v>
      </c>
      <c r="CY243" s="111">
        <f t="shared" ca="1" si="296"/>
        <v>11.562791337917572</v>
      </c>
      <c r="CZ243" s="111">
        <f t="shared" ca="1" si="296"/>
        <v>11.016340905676751</v>
      </c>
      <c r="DA243" s="111">
        <f t="shared" ca="1" si="296"/>
        <v>9.9222009245687186</v>
      </c>
      <c r="DB243" s="111">
        <f t="shared" ca="1" si="296"/>
        <v>9.264922641906729</v>
      </c>
      <c r="DC243" s="111">
        <f t="shared" ref="DC243:DD245" ca="1" si="297">$Q$90/AF18*1000</f>
        <v>0</v>
      </c>
      <c r="DD243" s="111">
        <f t="shared" ca="1" si="297"/>
        <v>0</v>
      </c>
      <c r="DF243" s="200">
        <v>0.2</v>
      </c>
      <c r="DG243" s="111">
        <f ca="1">$I$11/U18*1000</f>
        <v>21.704814522494079</v>
      </c>
      <c r="DH243" s="111">
        <f t="shared" ref="DH243:DQ246" ca="1" si="298">$I$11/V18*1000</f>
        <v>17.441716423457127</v>
      </c>
      <c r="DI243" s="111">
        <f t="shared" ca="1" si="298"/>
        <v>15.295797380346391</v>
      </c>
      <c r="DJ243" s="111">
        <f t="shared" ca="1" si="298"/>
        <v>13.140212035239658</v>
      </c>
      <c r="DK243" s="111">
        <f t="shared" ca="1" si="298"/>
        <v>10.974894927852537</v>
      </c>
      <c r="DL243" s="111">
        <f t="shared" ca="1" si="298"/>
        <v>10.250948545563469</v>
      </c>
      <c r="DM243" s="111">
        <f t="shared" ca="1" si="298"/>
        <v>8.7997800054998621</v>
      </c>
      <c r="DN243" s="111">
        <f t="shared" ca="1" si="298"/>
        <v>7.7085275586117143</v>
      </c>
      <c r="DO243" s="111">
        <f t="shared" ca="1" si="298"/>
        <v>7.3442272704511682</v>
      </c>
      <c r="DP243" s="111">
        <f t="shared" ca="1" si="298"/>
        <v>6.6148006163791466</v>
      </c>
      <c r="DQ243" s="111">
        <f t="shared" ca="1" si="298"/>
        <v>6.1766150946044869</v>
      </c>
      <c r="DR243" s="111">
        <f t="shared" ref="DR243:DS245" ca="1" si="299">$Q$91/AF18*1000</f>
        <v>0</v>
      </c>
      <c r="DS243" s="111">
        <f t="shared" ca="1" si="299"/>
        <v>0</v>
      </c>
      <c r="DU243" s="200">
        <v>0.2</v>
      </c>
      <c r="DV243" s="111">
        <f ca="1">$Q$90/U18*1000</f>
        <v>0</v>
      </c>
      <c r="DW243" s="111">
        <f t="shared" ref="DW243:EF246" ca="1" si="300">$Q$90/V18*1000</f>
        <v>0</v>
      </c>
      <c r="DX243" s="111">
        <f t="shared" ca="1" si="300"/>
        <v>0</v>
      </c>
      <c r="DY243" s="111">
        <f t="shared" ca="1" si="300"/>
        <v>0</v>
      </c>
      <c r="DZ243" s="111">
        <f t="shared" ca="1" si="300"/>
        <v>0</v>
      </c>
      <c r="EA243" s="111">
        <f t="shared" ca="1" si="300"/>
        <v>0</v>
      </c>
      <c r="EB243" s="111">
        <f t="shared" ca="1" si="300"/>
        <v>0</v>
      </c>
      <c r="EC243" s="111">
        <f t="shared" ca="1" si="300"/>
        <v>0</v>
      </c>
      <c r="ED243" s="111">
        <f t="shared" ca="1" si="300"/>
        <v>0</v>
      </c>
      <c r="EE243" s="111">
        <f t="shared" ca="1" si="300"/>
        <v>0</v>
      </c>
      <c r="EF243" s="111">
        <f t="shared" ca="1" si="300"/>
        <v>0</v>
      </c>
      <c r="EG243" s="111">
        <f ca="1">$Q$90/AF18*1000</f>
        <v>0</v>
      </c>
      <c r="EH243" s="111">
        <f ca="1">$Q$90/AG18*1000</f>
        <v>0</v>
      </c>
      <c r="EJ243" s="200">
        <v>0.2</v>
      </c>
      <c r="EK243" s="111">
        <f ca="1">$Q$91/U18*1000</f>
        <v>0</v>
      </c>
      <c r="EL243" s="111">
        <f t="shared" ref="EL243:EU246" ca="1" si="301">$Q$91/V18*1000</f>
        <v>0</v>
      </c>
      <c r="EM243" s="111">
        <f t="shared" ca="1" si="301"/>
        <v>0</v>
      </c>
      <c r="EN243" s="111">
        <f t="shared" ca="1" si="301"/>
        <v>0</v>
      </c>
      <c r="EO243" s="111">
        <f t="shared" ca="1" si="301"/>
        <v>0</v>
      </c>
      <c r="EP243" s="111">
        <f t="shared" ca="1" si="301"/>
        <v>0</v>
      </c>
      <c r="EQ243" s="111">
        <f t="shared" ca="1" si="301"/>
        <v>0</v>
      </c>
      <c r="ER243" s="111">
        <f t="shared" ca="1" si="301"/>
        <v>0</v>
      </c>
      <c r="ES243" s="111">
        <f t="shared" ca="1" si="301"/>
        <v>0</v>
      </c>
      <c r="ET243" s="111">
        <f t="shared" ca="1" si="301"/>
        <v>0</v>
      </c>
      <c r="EU243" s="111">
        <f t="shared" ca="1" si="301"/>
        <v>0</v>
      </c>
      <c r="EV243" s="111">
        <f ca="1">$Q$91/AF18*1000</f>
        <v>0</v>
      </c>
      <c r="EW243" s="111">
        <f ca="1">$Q$91/AG18*1000</f>
        <v>0</v>
      </c>
    </row>
    <row r="244" spans="1:157">
      <c r="T244" s="201">
        <v>0.25</v>
      </c>
      <c r="U244" s="109">
        <f t="shared" ca="1" si="291"/>
        <v>0</v>
      </c>
      <c r="V244" s="109">
        <f t="shared" ca="1" si="291"/>
        <v>0</v>
      </c>
      <c r="W244" s="109">
        <f t="shared" ca="1" si="291"/>
        <v>0</v>
      </c>
      <c r="X244" s="109">
        <f t="shared" ca="1" si="291"/>
        <v>0</v>
      </c>
      <c r="Y244" s="109">
        <f t="shared" ca="1" si="291"/>
        <v>0</v>
      </c>
      <c r="Z244" s="109">
        <f t="shared" ca="1" si="291"/>
        <v>0</v>
      </c>
      <c r="AA244" s="109">
        <f t="shared" ca="1" si="291"/>
        <v>0</v>
      </c>
      <c r="AB244" s="109">
        <f t="shared" ca="1" si="291"/>
        <v>0</v>
      </c>
      <c r="AC244" s="109">
        <f t="shared" ca="1" si="291"/>
        <v>0</v>
      </c>
      <c r="AD244" s="109">
        <f t="shared" ca="1" si="291"/>
        <v>0</v>
      </c>
      <c r="AE244" s="109">
        <f t="shared" ca="1" si="291"/>
        <v>0</v>
      </c>
      <c r="AF244" s="109">
        <f t="shared" ca="1" si="291"/>
        <v>0</v>
      </c>
      <c r="AG244" s="109" t="e">
        <f>$I$5/AG19*1000</f>
        <v>#DIV/0!</v>
      </c>
      <c r="AI244" s="200">
        <v>0.25</v>
      </c>
      <c r="AJ244" s="111">
        <f t="shared" ca="1" si="292"/>
        <v>0</v>
      </c>
      <c r="AK244" s="111">
        <f t="shared" ca="1" si="292"/>
        <v>0</v>
      </c>
      <c r="AL244" s="111">
        <f t="shared" ca="1" si="292"/>
        <v>0</v>
      </c>
      <c r="AM244" s="111">
        <f t="shared" ca="1" si="292"/>
        <v>0</v>
      </c>
      <c r="AN244" s="111">
        <f t="shared" ca="1" si="292"/>
        <v>0</v>
      </c>
      <c r="AO244" s="111">
        <f t="shared" ca="1" si="292"/>
        <v>0</v>
      </c>
      <c r="AP244" s="111">
        <f t="shared" ca="1" si="292"/>
        <v>0</v>
      </c>
      <c r="AQ244" s="111">
        <f t="shared" ca="1" si="292"/>
        <v>0</v>
      </c>
      <c r="AR244" s="111">
        <f t="shared" ca="1" si="292"/>
        <v>0</v>
      </c>
      <c r="AS244" s="111">
        <f t="shared" ca="1" si="292"/>
        <v>0</v>
      </c>
      <c r="AT244" s="111">
        <f t="shared" ca="1" si="292"/>
        <v>0</v>
      </c>
      <c r="AU244" s="111">
        <f t="shared" ca="1" si="292"/>
        <v>0</v>
      </c>
      <c r="AV244" s="111" t="e">
        <f>$I$6/AG19*1000</f>
        <v>#DIV/0!</v>
      </c>
      <c r="AX244" s="201">
        <v>0.25</v>
      </c>
      <c r="AY244" s="111">
        <f t="shared" ca="1" si="293"/>
        <v>10.852407261247039</v>
      </c>
      <c r="AZ244" s="111">
        <f t="shared" ca="1" si="293"/>
        <v>8.7208582117285633</v>
      </c>
      <c r="BA244" s="111">
        <f t="shared" ca="1" si="293"/>
        <v>7.6478986901731973</v>
      </c>
      <c r="BB244" s="111">
        <f t="shared" ca="1" si="293"/>
        <v>6.57010601761983</v>
      </c>
      <c r="BC244" s="111">
        <f t="shared" ca="1" si="293"/>
        <v>5.4874474639262685</v>
      </c>
      <c r="BD244" s="111">
        <f t="shared" ca="1" si="293"/>
        <v>5.1254742727817355</v>
      </c>
      <c r="BE244" s="111">
        <f t="shared" ca="1" si="293"/>
        <v>4.399890002749931</v>
      </c>
      <c r="BF244" s="111">
        <f t="shared" ca="1" si="293"/>
        <v>3.8542637793058576</v>
      </c>
      <c r="BG244" s="111">
        <f t="shared" ca="1" si="293"/>
        <v>3.6721136352255841</v>
      </c>
      <c r="BH244" s="111">
        <f t="shared" ca="1" si="293"/>
        <v>3.3074003081895742</v>
      </c>
      <c r="BI244" s="111">
        <f t="shared" ca="1" si="293"/>
        <v>3.0883075473022434</v>
      </c>
      <c r="BJ244" s="111">
        <f t="shared" ca="1" si="293"/>
        <v>2.9421352212034333</v>
      </c>
      <c r="BK244" s="111" t="e">
        <f t="shared" si="293"/>
        <v>#DIV/0!</v>
      </c>
      <c r="BM244" s="200">
        <v>0.25</v>
      </c>
      <c r="BN244" s="111">
        <f t="shared" ca="1" si="294"/>
        <v>10.852407261247039</v>
      </c>
      <c r="BO244" s="111">
        <f t="shared" ca="1" si="294"/>
        <v>8.7208582117285633</v>
      </c>
      <c r="BP244" s="111">
        <f t="shared" ca="1" si="294"/>
        <v>7.6478986901731973</v>
      </c>
      <c r="BQ244" s="111">
        <f t="shared" ca="1" si="294"/>
        <v>6.57010601761983</v>
      </c>
      <c r="BR244" s="111">
        <f t="shared" ca="1" si="294"/>
        <v>5.4874474639262685</v>
      </c>
      <c r="BS244" s="111">
        <f t="shared" ca="1" si="294"/>
        <v>5.1254742727817355</v>
      </c>
      <c r="BT244" s="111">
        <f t="shared" ca="1" si="294"/>
        <v>4.399890002749931</v>
      </c>
      <c r="BU244" s="111">
        <f t="shared" ca="1" si="294"/>
        <v>3.8542637793058576</v>
      </c>
      <c r="BV244" s="111">
        <f t="shared" ca="1" si="294"/>
        <v>3.6721136352255841</v>
      </c>
      <c r="BW244" s="111">
        <f t="shared" ca="1" si="294"/>
        <v>3.3074003081895742</v>
      </c>
      <c r="BX244" s="111">
        <f t="shared" ca="1" si="294"/>
        <v>3.0883075473022434</v>
      </c>
      <c r="BY244" s="111">
        <f t="shared" ca="1" si="294"/>
        <v>2.9421352212034333</v>
      </c>
      <c r="BZ244" s="111" t="e">
        <f t="shared" si="294"/>
        <v>#DIV/0!</v>
      </c>
      <c r="CB244" s="200">
        <v>0.25</v>
      </c>
      <c r="CC244" s="111">
        <f t="shared" ca="1" si="295"/>
        <v>10.852407261247039</v>
      </c>
      <c r="CD244" s="111">
        <f t="shared" ca="1" si="295"/>
        <v>8.7208582117285633</v>
      </c>
      <c r="CE244" s="111">
        <f t="shared" ca="1" si="295"/>
        <v>7.6478986901731973</v>
      </c>
      <c r="CF244" s="111">
        <f t="shared" ca="1" si="295"/>
        <v>6.57010601761983</v>
      </c>
      <c r="CG244" s="111">
        <f t="shared" ca="1" si="295"/>
        <v>5.4874474639262685</v>
      </c>
      <c r="CH244" s="111">
        <f t="shared" ca="1" si="295"/>
        <v>5.1254742727817355</v>
      </c>
      <c r="CI244" s="111">
        <f t="shared" ca="1" si="295"/>
        <v>4.399890002749931</v>
      </c>
      <c r="CJ244" s="111">
        <f t="shared" ca="1" si="295"/>
        <v>3.8542637793058576</v>
      </c>
      <c r="CK244" s="111">
        <f t="shared" ca="1" si="295"/>
        <v>3.6721136352255841</v>
      </c>
      <c r="CL244" s="111">
        <f t="shared" ca="1" si="295"/>
        <v>3.3074003081895742</v>
      </c>
      <c r="CM244" s="111">
        <f t="shared" ca="1" si="295"/>
        <v>3.0883075473022434</v>
      </c>
      <c r="CN244" s="111">
        <f t="shared" ca="1" si="295"/>
        <v>2.9421352212034333</v>
      </c>
      <c r="CO244" s="111" t="e">
        <f t="shared" si="295"/>
        <v>#DIV/0!</v>
      </c>
      <c r="CQ244" s="200">
        <v>0.25</v>
      </c>
      <c r="CR244" s="111">
        <f t="shared" ref="CR244:DB255" ca="1" si="302">$I$10/U19*1000</f>
        <v>32.557221783741113</v>
      </c>
      <c r="CS244" s="111">
        <f t="shared" ca="1" si="296"/>
        <v>26.162574635185688</v>
      </c>
      <c r="CT244" s="111">
        <f t="shared" ca="1" si="296"/>
        <v>22.943696070519589</v>
      </c>
      <c r="CU244" s="111">
        <f t="shared" ca="1" si="296"/>
        <v>19.710318052859488</v>
      </c>
      <c r="CV244" s="111">
        <f t="shared" ca="1" si="296"/>
        <v>16.462342391778801</v>
      </c>
      <c r="CW244" s="111">
        <f t="shared" ca="1" si="296"/>
        <v>15.376422818345205</v>
      </c>
      <c r="CX244" s="111">
        <f t="shared" ca="1" si="296"/>
        <v>13.199670008249791</v>
      </c>
      <c r="CY244" s="111">
        <f t="shared" ca="1" si="296"/>
        <v>11.562791337917574</v>
      </c>
      <c r="CZ244" s="111">
        <f t="shared" ca="1" si="296"/>
        <v>11.016340905676751</v>
      </c>
      <c r="DA244" s="111">
        <f t="shared" ca="1" si="296"/>
        <v>9.9222009245687222</v>
      </c>
      <c r="DB244" s="111">
        <f t="shared" ca="1" si="296"/>
        <v>9.264922641906729</v>
      </c>
      <c r="DC244" s="111">
        <f t="shared" ca="1" si="297"/>
        <v>0</v>
      </c>
      <c r="DD244" s="111" t="e">
        <f t="shared" si="297"/>
        <v>#DIV/0!</v>
      </c>
      <c r="DF244" s="200">
        <v>0.25</v>
      </c>
      <c r="DG244" s="111">
        <f t="shared" ref="DG244:DQ255" ca="1" si="303">$I$11/U19*1000</f>
        <v>21.704814522494079</v>
      </c>
      <c r="DH244" s="111">
        <f t="shared" ca="1" si="298"/>
        <v>17.441716423457127</v>
      </c>
      <c r="DI244" s="111">
        <f t="shared" ca="1" si="298"/>
        <v>15.295797380346395</v>
      </c>
      <c r="DJ244" s="111">
        <f t="shared" ca="1" si="298"/>
        <v>13.14021203523966</v>
      </c>
      <c r="DK244" s="111">
        <f t="shared" ca="1" si="298"/>
        <v>10.974894927852537</v>
      </c>
      <c r="DL244" s="111">
        <f t="shared" ca="1" si="298"/>
        <v>10.250948545563471</v>
      </c>
      <c r="DM244" s="111">
        <f t="shared" ca="1" si="298"/>
        <v>8.7997800054998621</v>
      </c>
      <c r="DN244" s="111">
        <f t="shared" ca="1" si="298"/>
        <v>7.7085275586117152</v>
      </c>
      <c r="DO244" s="111">
        <f t="shared" ca="1" si="298"/>
        <v>7.3442272704511682</v>
      </c>
      <c r="DP244" s="111">
        <f t="shared" ca="1" si="298"/>
        <v>6.6148006163791484</v>
      </c>
      <c r="DQ244" s="111">
        <f t="shared" ca="1" si="298"/>
        <v>6.1766150946044869</v>
      </c>
      <c r="DR244" s="111">
        <f t="shared" ca="1" si="299"/>
        <v>0</v>
      </c>
      <c r="DS244" s="111" t="e">
        <f t="shared" si="299"/>
        <v>#DIV/0!</v>
      </c>
      <c r="DU244" s="200">
        <v>0.25</v>
      </c>
      <c r="DV244" s="111">
        <f t="shared" ref="DV244:EF255" ca="1" si="304">$Q$90/U19*1000</f>
        <v>0</v>
      </c>
      <c r="DW244" s="111">
        <f t="shared" ca="1" si="300"/>
        <v>0</v>
      </c>
      <c r="DX244" s="111">
        <f t="shared" ca="1" si="300"/>
        <v>0</v>
      </c>
      <c r="DY244" s="111">
        <f t="shared" ca="1" si="300"/>
        <v>0</v>
      </c>
      <c r="DZ244" s="111">
        <f t="shared" ca="1" si="300"/>
        <v>0</v>
      </c>
      <c r="EA244" s="111">
        <f t="shared" ca="1" si="300"/>
        <v>0</v>
      </c>
      <c r="EB244" s="111">
        <f t="shared" ca="1" si="300"/>
        <v>0</v>
      </c>
      <c r="EC244" s="111">
        <f t="shared" ca="1" si="300"/>
        <v>0</v>
      </c>
      <c r="ED244" s="111">
        <f t="shared" ca="1" si="300"/>
        <v>0</v>
      </c>
      <c r="EE244" s="111">
        <f t="shared" ca="1" si="300"/>
        <v>0</v>
      </c>
      <c r="EF244" s="111">
        <f t="shared" ca="1" si="300"/>
        <v>0</v>
      </c>
      <c r="EG244" s="111">
        <f ca="1">$Q$90/AF19*1000</f>
        <v>0</v>
      </c>
      <c r="EH244" s="111" t="e">
        <f>$Q$90/AG19*1000</f>
        <v>#DIV/0!</v>
      </c>
      <c r="EJ244" s="200">
        <v>0.25</v>
      </c>
      <c r="EK244" s="111">
        <f t="shared" ref="EK244:EU255" ca="1" si="305">$Q$91/U19*1000</f>
        <v>0</v>
      </c>
      <c r="EL244" s="111">
        <f t="shared" ca="1" si="301"/>
        <v>0</v>
      </c>
      <c r="EM244" s="111">
        <f t="shared" ca="1" si="301"/>
        <v>0</v>
      </c>
      <c r="EN244" s="111">
        <f t="shared" ca="1" si="301"/>
        <v>0</v>
      </c>
      <c r="EO244" s="111">
        <f t="shared" ca="1" si="301"/>
        <v>0</v>
      </c>
      <c r="EP244" s="111">
        <f t="shared" ca="1" si="301"/>
        <v>0</v>
      </c>
      <c r="EQ244" s="111">
        <f t="shared" ca="1" si="301"/>
        <v>0</v>
      </c>
      <c r="ER244" s="111">
        <f t="shared" ca="1" si="301"/>
        <v>0</v>
      </c>
      <c r="ES244" s="111">
        <f t="shared" ca="1" si="301"/>
        <v>0</v>
      </c>
      <c r="ET244" s="111">
        <f t="shared" ca="1" si="301"/>
        <v>0</v>
      </c>
      <c r="EU244" s="111">
        <f t="shared" ca="1" si="301"/>
        <v>0</v>
      </c>
      <c r="EV244" s="111">
        <f ca="1">$Q$91/AF19*1000</f>
        <v>0</v>
      </c>
      <c r="EW244" s="111" t="e">
        <f>$Q$91/AG19*1000</f>
        <v>#DIV/0!</v>
      </c>
    </row>
    <row r="245" spans="1:157">
      <c r="T245" s="201">
        <v>0.2857142857142857</v>
      </c>
      <c r="U245" s="109">
        <f t="shared" ca="1" si="291"/>
        <v>0</v>
      </c>
      <c r="V245" s="109">
        <f t="shared" ca="1" si="291"/>
        <v>0</v>
      </c>
      <c r="W245" s="109">
        <f t="shared" ca="1" si="291"/>
        <v>0</v>
      </c>
      <c r="X245" s="109">
        <f t="shared" ca="1" si="291"/>
        <v>0</v>
      </c>
      <c r="Y245" s="109">
        <f t="shared" ca="1" si="291"/>
        <v>0</v>
      </c>
      <c r="Z245" s="109">
        <f t="shared" ca="1" si="291"/>
        <v>0</v>
      </c>
      <c r="AA245" s="109">
        <f t="shared" ca="1" si="291"/>
        <v>0</v>
      </c>
      <c r="AB245" s="109">
        <f t="shared" ca="1" si="291"/>
        <v>0</v>
      </c>
      <c r="AC245" s="109">
        <f t="shared" ca="1" si="291"/>
        <v>0</v>
      </c>
      <c r="AD245" s="109">
        <f t="shared" ca="1" si="291"/>
        <v>0</v>
      </c>
      <c r="AE245" s="109">
        <f t="shared" ca="1" si="291"/>
        <v>0</v>
      </c>
      <c r="AF245" s="109" t="e">
        <f t="shared" si="291"/>
        <v>#DIV/0!</v>
      </c>
      <c r="AG245" s="109"/>
      <c r="AI245" s="200">
        <v>0.2857142857142857</v>
      </c>
      <c r="AJ245" s="111">
        <f t="shared" ca="1" si="292"/>
        <v>0</v>
      </c>
      <c r="AK245" s="111">
        <f t="shared" ca="1" si="292"/>
        <v>0</v>
      </c>
      <c r="AL245" s="111">
        <f t="shared" ca="1" si="292"/>
        <v>0</v>
      </c>
      <c r="AM245" s="111">
        <f t="shared" ca="1" si="292"/>
        <v>0</v>
      </c>
      <c r="AN245" s="111">
        <f t="shared" ca="1" si="292"/>
        <v>0</v>
      </c>
      <c r="AO245" s="111">
        <f t="shared" ca="1" si="292"/>
        <v>0</v>
      </c>
      <c r="AP245" s="111">
        <f t="shared" ca="1" si="292"/>
        <v>0</v>
      </c>
      <c r="AQ245" s="111">
        <f t="shared" ca="1" si="292"/>
        <v>0</v>
      </c>
      <c r="AR245" s="111">
        <f t="shared" ca="1" si="292"/>
        <v>0</v>
      </c>
      <c r="AS245" s="111">
        <f t="shared" ca="1" si="292"/>
        <v>0</v>
      </c>
      <c r="AT245" s="111">
        <f t="shared" ca="1" si="292"/>
        <v>0</v>
      </c>
      <c r="AU245" s="111" t="e">
        <f>$I$6/AF22*1000</f>
        <v>#DIV/0!</v>
      </c>
      <c r="AV245" s="111" t="e">
        <f>$I$6/AG20*1000</f>
        <v>#DIV/0!</v>
      </c>
      <c r="AX245" s="201">
        <v>0.2857142857142857</v>
      </c>
      <c r="AY245" s="111">
        <f t="shared" ca="1" si="293"/>
        <v>10.852407261247039</v>
      </c>
      <c r="AZ245" s="111">
        <f t="shared" ca="1" si="293"/>
        <v>8.7208582117285633</v>
      </c>
      <c r="BA245" s="111">
        <f t="shared" ca="1" si="293"/>
        <v>7.6478986901731956</v>
      </c>
      <c r="BB245" s="111">
        <f t="shared" ca="1" si="293"/>
        <v>6.5701060176198292</v>
      </c>
      <c r="BC245" s="111">
        <f t="shared" ca="1" si="293"/>
        <v>5.4874474639262685</v>
      </c>
      <c r="BD245" s="111">
        <f t="shared" ca="1" si="293"/>
        <v>5.1254742727817346</v>
      </c>
      <c r="BE245" s="111">
        <f t="shared" ca="1" si="293"/>
        <v>4.399890002749931</v>
      </c>
      <c r="BF245" s="111">
        <f t="shared" ca="1" si="293"/>
        <v>3.8542637793058576</v>
      </c>
      <c r="BG245" s="111">
        <f t="shared" ca="1" si="293"/>
        <v>3.672113635225585</v>
      </c>
      <c r="BH245" s="111">
        <f t="shared" ca="1" si="293"/>
        <v>3.3074003081895742</v>
      </c>
      <c r="BI245" s="111">
        <f t="shared" ca="1" si="293"/>
        <v>3.0883075473022434</v>
      </c>
      <c r="BJ245" s="111" t="e">
        <f t="shared" si="293"/>
        <v>#DIV/0!</v>
      </c>
      <c r="BK245" s="111" t="e">
        <f t="shared" si="293"/>
        <v>#DIV/0!</v>
      </c>
      <c r="BM245" s="200">
        <v>0.2857142857142857</v>
      </c>
      <c r="BN245" s="111">
        <f t="shared" ca="1" si="294"/>
        <v>10.852407261247039</v>
      </c>
      <c r="BO245" s="111">
        <f t="shared" ca="1" si="294"/>
        <v>8.7208582117285633</v>
      </c>
      <c r="BP245" s="111">
        <f t="shared" ca="1" si="294"/>
        <v>7.6478986901731956</v>
      </c>
      <c r="BQ245" s="111">
        <f t="shared" ca="1" si="294"/>
        <v>6.5701060176198292</v>
      </c>
      <c r="BR245" s="111">
        <f t="shared" ca="1" si="294"/>
        <v>5.4874474639262685</v>
      </c>
      <c r="BS245" s="111">
        <f t="shared" ca="1" si="294"/>
        <v>5.1254742727817346</v>
      </c>
      <c r="BT245" s="111">
        <f t="shared" ca="1" si="294"/>
        <v>4.399890002749931</v>
      </c>
      <c r="BU245" s="111">
        <f t="shared" ca="1" si="294"/>
        <v>3.8542637793058576</v>
      </c>
      <c r="BV245" s="111">
        <f t="shared" ca="1" si="294"/>
        <v>3.672113635225585</v>
      </c>
      <c r="BW245" s="111">
        <f t="shared" ca="1" si="294"/>
        <v>3.3074003081895742</v>
      </c>
      <c r="BX245" s="111">
        <f t="shared" ca="1" si="294"/>
        <v>3.0883075473022434</v>
      </c>
      <c r="BY245" s="111" t="e">
        <f t="shared" si="294"/>
        <v>#DIV/0!</v>
      </c>
      <c r="BZ245" s="111" t="e">
        <f t="shared" si="294"/>
        <v>#DIV/0!</v>
      </c>
      <c r="CB245" s="200">
        <v>0.2857142857142857</v>
      </c>
      <c r="CC245" s="111">
        <f t="shared" ca="1" si="295"/>
        <v>10.852407261247039</v>
      </c>
      <c r="CD245" s="111">
        <f t="shared" ca="1" si="295"/>
        <v>8.7208582117285633</v>
      </c>
      <c r="CE245" s="111">
        <f t="shared" ca="1" si="295"/>
        <v>7.6478986901731956</v>
      </c>
      <c r="CF245" s="111">
        <f t="shared" ca="1" si="295"/>
        <v>6.5701060176198292</v>
      </c>
      <c r="CG245" s="111">
        <f t="shared" ca="1" si="295"/>
        <v>5.4874474639262685</v>
      </c>
      <c r="CH245" s="111">
        <f t="shared" ca="1" si="295"/>
        <v>5.1254742727817346</v>
      </c>
      <c r="CI245" s="111">
        <f t="shared" ca="1" si="295"/>
        <v>4.399890002749931</v>
      </c>
      <c r="CJ245" s="111">
        <f t="shared" ca="1" si="295"/>
        <v>3.8542637793058576</v>
      </c>
      <c r="CK245" s="111">
        <f t="shared" ca="1" si="295"/>
        <v>3.672113635225585</v>
      </c>
      <c r="CL245" s="111">
        <f t="shared" ca="1" si="295"/>
        <v>3.3074003081895742</v>
      </c>
      <c r="CM245" s="111">
        <f t="shared" ca="1" si="295"/>
        <v>3.0883075473022434</v>
      </c>
      <c r="CN245" s="111" t="e">
        <f t="shared" si="295"/>
        <v>#DIV/0!</v>
      </c>
      <c r="CO245" s="111" t="e">
        <f t="shared" si="295"/>
        <v>#DIV/0!</v>
      </c>
      <c r="CQ245" s="200">
        <v>0.2857142857142857</v>
      </c>
      <c r="CR245" s="111">
        <f t="shared" ca="1" si="302"/>
        <v>32.557221783741113</v>
      </c>
      <c r="CS245" s="111">
        <f t="shared" ca="1" si="296"/>
        <v>26.162574635185688</v>
      </c>
      <c r="CT245" s="111">
        <f t="shared" ca="1" si="296"/>
        <v>22.943696070519582</v>
      </c>
      <c r="CU245" s="111">
        <f t="shared" ca="1" si="296"/>
        <v>19.710318052859485</v>
      </c>
      <c r="CV245" s="111">
        <f t="shared" ca="1" si="296"/>
        <v>16.462342391778801</v>
      </c>
      <c r="CW245" s="111">
        <f t="shared" ca="1" si="296"/>
        <v>15.376422818345201</v>
      </c>
      <c r="CX245" s="111">
        <f t="shared" ca="1" si="296"/>
        <v>13.199670008249791</v>
      </c>
      <c r="CY245" s="111">
        <f t="shared" ca="1" si="296"/>
        <v>11.562791337917574</v>
      </c>
      <c r="CZ245" s="111">
        <f t="shared" ca="1" si="296"/>
        <v>11.016340905676753</v>
      </c>
      <c r="DA245" s="111">
        <f t="shared" ca="1" si="296"/>
        <v>9.9222009245687222</v>
      </c>
      <c r="DB245" s="111">
        <f t="shared" ca="1" si="296"/>
        <v>9.264922641906729</v>
      </c>
      <c r="DC245" s="111" t="e">
        <f t="shared" si="297"/>
        <v>#DIV/0!</v>
      </c>
      <c r="DD245" s="111" t="e">
        <f t="shared" si="297"/>
        <v>#DIV/0!</v>
      </c>
      <c r="DF245" s="200">
        <v>0.2857142857142857</v>
      </c>
      <c r="DG245" s="111">
        <f t="shared" ca="1" si="303"/>
        <v>21.704814522494079</v>
      </c>
      <c r="DH245" s="111">
        <f t="shared" ca="1" si="298"/>
        <v>17.441716423457127</v>
      </c>
      <c r="DI245" s="111">
        <f t="shared" ca="1" si="298"/>
        <v>15.295797380346391</v>
      </c>
      <c r="DJ245" s="111">
        <f t="shared" ca="1" si="298"/>
        <v>13.140212035239658</v>
      </c>
      <c r="DK245" s="111">
        <f t="shared" ca="1" si="298"/>
        <v>10.974894927852537</v>
      </c>
      <c r="DL245" s="111">
        <f t="shared" ca="1" si="298"/>
        <v>10.250948545563469</v>
      </c>
      <c r="DM245" s="111">
        <f t="shared" ca="1" si="298"/>
        <v>8.7997800054998621</v>
      </c>
      <c r="DN245" s="111">
        <f t="shared" ca="1" si="298"/>
        <v>7.7085275586117152</v>
      </c>
      <c r="DO245" s="111">
        <f t="shared" ca="1" si="298"/>
        <v>7.34422727045117</v>
      </c>
      <c r="DP245" s="111">
        <f t="shared" ca="1" si="298"/>
        <v>6.6148006163791484</v>
      </c>
      <c r="DQ245" s="111">
        <f t="shared" ca="1" si="298"/>
        <v>6.1766150946044869</v>
      </c>
      <c r="DR245" s="111" t="e">
        <f t="shared" si="299"/>
        <v>#DIV/0!</v>
      </c>
      <c r="DS245" s="111" t="e">
        <f t="shared" si="299"/>
        <v>#DIV/0!</v>
      </c>
      <c r="DU245" s="200">
        <v>0.2857142857142857</v>
      </c>
      <c r="DV245" s="111">
        <f t="shared" ca="1" si="304"/>
        <v>0</v>
      </c>
      <c r="DW245" s="111">
        <f t="shared" ca="1" si="300"/>
        <v>0</v>
      </c>
      <c r="DX245" s="111">
        <f t="shared" ca="1" si="300"/>
        <v>0</v>
      </c>
      <c r="DY245" s="111">
        <f t="shared" ca="1" si="300"/>
        <v>0</v>
      </c>
      <c r="DZ245" s="111">
        <f t="shared" ca="1" si="300"/>
        <v>0</v>
      </c>
      <c r="EA245" s="111">
        <f t="shared" ca="1" si="300"/>
        <v>0</v>
      </c>
      <c r="EB245" s="111">
        <f t="shared" ca="1" si="300"/>
        <v>0</v>
      </c>
      <c r="EC245" s="111">
        <f t="shared" ca="1" si="300"/>
        <v>0</v>
      </c>
      <c r="ED245" s="111">
        <f t="shared" ca="1" si="300"/>
        <v>0</v>
      </c>
      <c r="EE245" s="111">
        <f t="shared" ca="1" si="300"/>
        <v>0</v>
      </c>
      <c r="EF245" s="111">
        <f t="shared" ca="1" si="300"/>
        <v>0</v>
      </c>
      <c r="EG245" s="111" t="e">
        <f>$Q$90/BJ20*1000</f>
        <v>#DIV/0!</v>
      </c>
      <c r="EH245" s="111" t="e">
        <f>$Q$90/BK20*1000</f>
        <v>#DIV/0!</v>
      </c>
      <c r="EJ245" s="200">
        <v>0.2857142857142857</v>
      </c>
      <c r="EK245" s="111">
        <f t="shared" ca="1" si="305"/>
        <v>0</v>
      </c>
      <c r="EL245" s="111">
        <f t="shared" ca="1" si="301"/>
        <v>0</v>
      </c>
      <c r="EM245" s="111">
        <f t="shared" ca="1" si="301"/>
        <v>0</v>
      </c>
      <c r="EN245" s="111">
        <f t="shared" ca="1" si="301"/>
        <v>0</v>
      </c>
      <c r="EO245" s="111">
        <f t="shared" ca="1" si="301"/>
        <v>0</v>
      </c>
      <c r="EP245" s="111">
        <f t="shared" ca="1" si="301"/>
        <v>0</v>
      </c>
      <c r="EQ245" s="111">
        <f t="shared" ca="1" si="301"/>
        <v>0</v>
      </c>
      <c r="ER245" s="111">
        <f t="shared" ca="1" si="301"/>
        <v>0</v>
      </c>
      <c r="ES245" s="111">
        <f t="shared" ca="1" si="301"/>
        <v>0</v>
      </c>
      <c r="ET245" s="111">
        <f t="shared" ca="1" si="301"/>
        <v>0</v>
      </c>
      <c r="EU245" s="111">
        <f t="shared" ca="1" si="301"/>
        <v>0</v>
      </c>
      <c r="EV245" s="111" t="e">
        <f>$Q$91/BJ20*1000</f>
        <v>#DIV/0!</v>
      </c>
      <c r="EW245" s="111" t="e">
        <f>$Q$91/BK20*1000</f>
        <v>#DIV/0!</v>
      </c>
    </row>
    <row r="246" spans="1:157">
      <c r="T246" s="201">
        <v>0.33333333333333331</v>
      </c>
      <c r="U246" s="109">
        <f t="shared" ca="1" si="291"/>
        <v>0</v>
      </c>
      <c r="V246" s="109">
        <f t="shared" ca="1" si="291"/>
        <v>0</v>
      </c>
      <c r="W246" s="109">
        <f t="shared" ca="1" si="291"/>
        <v>0</v>
      </c>
      <c r="X246" s="109">
        <f t="shared" ca="1" si="291"/>
        <v>0</v>
      </c>
      <c r="Y246" s="109">
        <f t="shared" ca="1" si="291"/>
        <v>0</v>
      </c>
      <c r="Z246" s="109">
        <f t="shared" ca="1" si="291"/>
        <v>0</v>
      </c>
      <c r="AA246" s="109">
        <f t="shared" ca="1" si="291"/>
        <v>0</v>
      </c>
      <c r="AB246" s="109">
        <f t="shared" ca="1" si="291"/>
        <v>0</v>
      </c>
      <c r="AC246" s="109">
        <f t="shared" ca="1" si="291"/>
        <v>0</v>
      </c>
      <c r="AD246" s="109">
        <f t="shared" ca="1" si="291"/>
        <v>0</v>
      </c>
      <c r="AE246" s="109" t="e">
        <f t="shared" si="291"/>
        <v>#DIV/0!</v>
      </c>
      <c r="AI246" s="200">
        <v>0.33333333333333331</v>
      </c>
      <c r="AJ246" s="111">
        <f t="shared" ca="1" si="292"/>
        <v>0</v>
      </c>
      <c r="AK246" s="111">
        <f t="shared" ca="1" si="292"/>
        <v>0</v>
      </c>
      <c r="AL246" s="111">
        <f t="shared" ca="1" si="292"/>
        <v>0</v>
      </c>
      <c r="AM246" s="111">
        <f t="shared" ca="1" si="292"/>
        <v>0</v>
      </c>
      <c r="AN246" s="111">
        <f t="shared" ca="1" si="292"/>
        <v>0</v>
      </c>
      <c r="AO246" s="111">
        <f t="shared" ca="1" si="292"/>
        <v>0</v>
      </c>
      <c r="AP246" s="111">
        <f t="shared" ca="1" si="292"/>
        <v>0</v>
      </c>
      <c r="AQ246" s="111">
        <f t="shared" ca="1" si="292"/>
        <v>0</v>
      </c>
      <c r="AR246" s="111">
        <f t="shared" ca="1" si="292"/>
        <v>0</v>
      </c>
      <c r="AS246" s="111">
        <f t="shared" ca="1" si="292"/>
        <v>0</v>
      </c>
      <c r="AT246" s="111" t="e">
        <f t="shared" si="292"/>
        <v>#DIV/0!</v>
      </c>
      <c r="AX246" s="201">
        <v>0.33333333333333331</v>
      </c>
      <c r="AY246" s="111">
        <f t="shared" ca="1" si="293"/>
        <v>10.852407261247041</v>
      </c>
      <c r="AZ246" s="111">
        <f t="shared" ca="1" si="293"/>
        <v>8.7208582117285633</v>
      </c>
      <c r="BA246" s="111">
        <f t="shared" ca="1" si="293"/>
        <v>7.6478986901731956</v>
      </c>
      <c r="BB246" s="111">
        <f t="shared" ca="1" si="293"/>
        <v>6.5701060176198292</v>
      </c>
      <c r="BC246" s="111">
        <f t="shared" ca="1" si="293"/>
        <v>5.4874474639262685</v>
      </c>
      <c r="BD246" s="111">
        <f t="shared" ca="1" si="293"/>
        <v>5.1254742727817355</v>
      </c>
      <c r="BE246" s="111">
        <f t="shared" ca="1" si="293"/>
        <v>4.399890002749931</v>
      </c>
      <c r="BF246" s="111">
        <f t="shared" ca="1" si="293"/>
        <v>3.8542637793058576</v>
      </c>
      <c r="BG246" s="111">
        <f t="shared" ca="1" si="293"/>
        <v>3.672113635225585</v>
      </c>
      <c r="BH246" s="111">
        <f t="shared" ca="1" si="293"/>
        <v>3.3074003081895742</v>
      </c>
      <c r="BI246" s="111" t="e">
        <f t="shared" si="293"/>
        <v>#DIV/0!</v>
      </c>
      <c r="BM246" s="200">
        <v>0.33333333333333331</v>
      </c>
      <c r="BN246" s="111">
        <f t="shared" ca="1" si="294"/>
        <v>10.852407261247041</v>
      </c>
      <c r="BO246" s="111">
        <f t="shared" ca="1" si="294"/>
        <v>8.7208582117285633</v>
      </c>
      <c r="BP246" s="111">
        <f t="shared" ca="1" si="294"/>
        <v>7.6478986901731956</v>
      </c>
      <c r="BQ246" s="111">
        <f t="shared" ca="1" si="294"/>
        <v>6.5701060176198292</v>
      </c>
      <c r="BR246" s="111">
        <f t="shared" ca="1" si="294"/>
        <v>5.4874474639262685</v>
      </c>
      <c r="BS246" s="111">
        <f t="shared" ca="1" si="294"/>
        <v>5.1254742727817355</v>
      </c>
      <c r="BT246" s="111">
        <f t="shared" ca="1" si="294"/>
        <v>4.399890002749931</v>
      </c>
      <c r="BU246" s="111">
        <f t="shared" ca="1" si="294"/>
        <v>3.8542637793058576</v>
      </c>
      <c r="BV246" s="111">
        <f t="shared" ca="1" si="294"/>
        <v>3.672113635225585</v>
      </c>
      <c r="BW246" s="111">
        <f t="shared" ca="1" si="294"/>
        <v>3.3074003081895742</v>
      </c>
      <c r="BX246" s="111" t="e">
        <f t="shared" si="294"/>
        <v>#DIV/0!</v>
      </c>
      <c r="CB246" s="200">
        <v>0.33333333333333331</v>
      </c>
      <c r="CC246" s="111">
        <f t="shared" ca="1" si="295"/>
        <v>10.852407261247041</v>
      </c>
      <c r="CD246" s="111">
        <f t="shared" ca="1" si="295"/>
        <v>8.7208582117285633</v>
      </c>
      <c r="CE246" s="111">
        <f t="shared" ca="1" si="295"/>
        <v>7.6478986901731956</v>
      </c>
      <c r="CF246" s="111">
        <f t="shared" ca="1" si="295"/>
        <v>6.5701060176198292</v>
      </c>
      <c r="CG246" s="111">
        <f t="shared" ca="1" si="295"/>
        <v>5.4874474639262685</v>
      </c>
      <c r="CH246" s="111">
        <f t="shared" ca="1" si="295"/>
        <v>5.1254742727817355</v>
      </c>
      <c r="CI246" s="111">
        <f t="shared" ca="1" si="295"/>
        <v>4.399890002749931</v>
      </c>
      <c r="CJ246" s="111">
        <f t="shared" ca="1" si="295"/>
        <v>3.8542637793058576</v>
      </c>
      <c r="CK246" s="111">
        <f t="shared" ca="1" si="295"/>
        <v>3.672113635225585</v>
      </c>
      <c r="CL246" s="111">
        <f t="shared" ca="1" si="295"/>
        <v>3.3074003081895742</v>
      </c>
      <c r="CM246" s="111" t="e">
        <f t="shared" si="295"/>
        <v>#DIV/0!</v>
      </c>
      <c r="CQ246" s="200">
        <v>0.33333333333333331</v>
      </c>
      <c r="CR246" s="111">
        <f t="shared" ca="1" si="302"/>
        <v>32.55722178374112</v>
      </c>
      <c r="CS246" s="111">
        <f t="shared" ca="1" si="296"/>
        <v>26.162574635185688</v>
      </c>
      <c r="CT246" s="111">
        <f t="shared" ca="1" si="296"/>
        <v>22.943696070519582</v>
      </c>
      <c r="CU246" s="111">
        <f t="shared" ca="1" si="296"/>
        <v>19.710318052859485</v>
      </c>
      <c r="CV246" s="111">
        <f t="shared" ca="1" si="296"/>
        <v>16.462342391778801</v>
      </c>
      <c r="CW246" s="111">
        <f t="shared" ca="1" si="296"/>
        <v>15.376422818345205</v>
      </c>
      <c r="CX246" s="111">
        <f t="shared" ca="1" si="296"/>
        <v>13.199670008249791</v>
      </c>
      <c r="CY246" s="111">
        <f t="shared" ca="1" si="296"/>
        <v>11.562791337917574</v>
      </c>
      <c r="CZ246" s="111">
        <f t="shared" ca="1" si="296"/>
        <v>11.016340905676753</v>
      </c>
      <c r="DA246" s="111">
        <f t="shared" ca="1" si="296"/>
        <v>9.9222009245687222</v>
      </c>
      <c r="DB246" s="111" t="e">
        <f t="shared" si="296"/>
        <v>#DIV/0!</v>
      </c>
      <c r="DF246" s="200">
        <v>0.33333333333333331</v>
      </c>
      <c r="DG246" s="111">
        <f t="shared" ca="1" si="303"/>
        <v>21.704814522494082</v>
      </c>
      <c r="DH246" s="111">
        <f t="shared" ca="1" si="298"/>
        <v>17.441716423457127</v>
      </c>
      <c r="DI246" s="111">
        <f t="shared" ca="1" si="298"/>
        <v>15.295797380346391</v>
      </c>
      <c r="DJ246" s="111">
        <f t="shared" ca="1" si="298"/>
        <v>13.140212035239658</v>
      </c>
      <c r="DK246" s="111">
        <f t="shared" ca="1" si="298"/>
        <v>10.974894927852537</v>
      </c>
      <c r="DL246" s="111">
        <f t="shared" ca="1" si="298"/>
        <v>10.250948545563471</v>
      </c>
      <c r="DM246" s="111">
        <f t="shared" ca="1" si="298"/>
        <v>8.7997800054998621</v>
      </c>
      <c r="DN246" s="111">
        <f t="shared" ca="1" si="298"/>
        <v>7.7085275586117152</v>
      </c>
      <c r="DO246" s="111">
        <f t="shared" ca="1" si="298"/>
        <v>7.34422727045117</v>
      </c>
      <c r="DP246" s="111">
        <f t="shared" ca="1" si="298"/>
        <v>6.6148006163791484</v>
      </c>
      <c r="DQ246" s="111" t="e">
        <f t="shared" si="298"/>
        <v>#DIV/0!</v>
      </c>
      <c r="DU246" s="200">
        <v>0.33333333333333331</v>
      </c>
      <c r="DV246" s="111">
        <f t="shared" ca="1" si="304"/>
        <v>0</v>
      </c>
      <c r="DW246" s="111">
        <f t="shared" ca="1" si="300"/>
        <v>0</v>
      </c>
      <c r="DX246" s="111">
        <f t="shared" ca="1" si="300"/>
        <v>0</v>
      </c>
      <c r="DY246" s="111">
        <f t="shared" ca="1" si="300"/>
        <v>0</v>
      </c>
      <c r="DZ246" s="111">
        <f t="shared" ca="1" si="300"/>
        <v>0</v>
      </c>
      <c r="EA246" s="111">
        <f t="shared" ca="1" si="300"/>
        <v>0</v>
      </c>
      <c r="EB246" s="111">
        <f t="shared" ca="1" si="300"/>
        <v>0</v>
      </c>
      <c r="EC246" s="111">
        <f t="shared" ca="1" si="300"/>
        <v>0</v>
      </c>
      <c r="ED246" s="111">
        <f t="shared" ca="1" si="300"/>
        <v>0</v>
      </c>
      <c r="EE246" s="111">
        <f t="shared" ca="1" si="300"/>
        <v>0</v>
      </c>
      <c r="EF246" s="111" t="e">
        <f t="shared" si="300"/>
        <v>#DIV/0!</v>
      </c>
      <c r="EJ246" s="200">
        <v>0.33333333333333331</v>
      </c>
      <c r="EK246" s="111">
        <f t="shared" ca="1" si="305"/>
        <v>0</v>
      </c>
      <c r="EL246" s="111">
        <f t="shared" ca="1" si="301"/>
        <v>0</v>
      </c>
      <c r="EM246" s="111">
        <f t="shared" ca="1" si="301"/>
        <v>0</v>
      </c>
      <c r="EN246" s="111">
        <f t="shared" ca="1" si="301"/>
        <v>0</v>
      </c>
      <c r="EO246" s="111">
        <f t="shared" ca="1" si="301"/>
        <v>0</v>
      </c>
      <c r="EP246" s="111">
        <f t="shared" ca="1" si="301"/>
        <v>0</v>
      </c>
      <c r="EQ246" s="111">
        <f t="shared" ca="1" si="301"/>
        <v>0</v>
      </c>
      <c r="ER246" s="111">
        <f t="shared" ca="1" si="301"/>
        <v>0</v>
      </c>
      <c r="ES246" s="111">
        <f t="shared" ca="1" si="301"/>
        <v>0</v>
      </c>
      <c r="ET246" s="111">
        <f t="shared" ca="1" si="301"/>
        <v>0</v>
      </c>
      <c r="EU246" s="111" t="e">
        <f t="shared" si="301"/>
        <v>#DIV/0!</v>
      </c>
    </row>
    <row r="247" spans="1:157">
      <c r="A247" t="s">
        <v>86</v>
      </c>
      <c r="T247" s="201">
        <v>0.4</v>
      </c>
      <c r="U247" s="109">
        <f t="shared" ca="1" si="291"/>
        <v>0</v>
      </c>
      <c r="V247" s="109">
        <f t="shared" ca="1" si="291"/>
        <v>0</v>
      </c>
      <c r="W247" s="109">
        <f t="shared" ca="1" si="291"/>
        <v>0</v>
      </c>
      <c r="X247" s="109">
        <f t="shared" ca="1" si="291"/>
        <v>0</v>
      </c>
      <c r="Y247" s="109">
        <f t="shared" ca="1" si="291"/>
        <v>0</v>
      </c>
      <c r="Z247" s="109">
        <f t="shared" ca="1" si="291"/>
        <v>0</v>
      </c>
      <c r="AA247" s="109">
        <f t="shared" ca="1" si="291"/>
        <v>0</v>
      </c>
      <c r="AB247" s="109">
        <f t="shared" ca="1" si="291"/>
        <v>0</v>
      </c>
      <c r="AC247" s="109">
        <f t="shared" ca="1" si="291"/>
        <v>0</v>
      </c>
      <c r="AD247" s="109" t="e">
        <f t="shared" si="291"/>
        <v>#DIV/0!</v>
      </c>
      <c r="AE247" s="109" t="e">
        <f t="shared" si="291"/>
        <v>#DIV/0!</v>
      </c>
      <c r="AF247" s="109" t="e">
        <f t="shared" si="291"/>
        <v>#DIV/0!</v>
      </c>
      <c r="AG247" s="109"/>
      <c r="AI247" s="200">
        <v>0.4</v>
      </c>
      <c r="AJ247" s="111">
        <f t="shared" ca="1" si="292"/>
        <v>0</v>
      </c>
      <c r="AK247" s="111">
        <f t="shared" ca="1" si="292"/>
        <v>0</v>
      </c>
      <c r="AL247" s="111">
        <f t="shared" ca="1" si="292"/>
        <v>0</v>
      </c>
      <c r="AM247" s="111">
        <f t="shared" ca="1" si="292"/>
        <v>0</v>
      </c>
      <c r="AN247" s="111">
        <f t="shared" ca="1" si="292"/>
        <v>0</v>
      </c>
      <c r="AO247" s="111">
        <f t="shared" ca="1" si="292"/>
        <v>0</v>
      </c>
      <c r="AP247" s="111">
        <f t="shared" ca="1" si="292"/>
        <v>0</v>
      </c>
      <c r="AQ247" s="111">
        <f t="shared" ca="1" si="292"/>
        <v>0</v>
      </c>
      <c r="AR247" s="111">
        <f t="shared" ca="1" si="292"/>
        <v>0</v>
      </c>
      <c r="AS247" s="111" t="e">
        <f t="shared" si="292"/>
        <v>#DIV/0!</v>
      </c>
      <c r="AT247" s="111" t="e">
        <f t="shared" si="292"/>
        <v>#DIV/0!</v>
      </c>
      <c r="AU247" s="111" t="e">
        <f t="shared" ref="AU247:AU254" si="306">$I$6/AF23*1000</f>
        <v>#DIV/0!</v>
      </c>
      <c r="AV247" s="111" t="e">
        <f t="shared" ref="AV247:AV254" si="307">$I$6/AG21*1000</f>
        <v>#DIV/0!</v>
      </c>
      <c r="AX247" s="201">
        <v>0.4</v>
      </c>
      <c r="AY247" s="111">
        <f t="shared" ca="1" si="293"/>
        <v>10.852407261247041</v>
      </c>
      <c r="AZ247" s="111">
        <f t="shared" ca="1" si="293"/>
        <v>8.7208582117285633</v>
      </c>
      <c r="BA247" s="111">
        <f t="shared" ca="1" si="293"/>
        <v>7.6478986901731973</v>
      </c>
      <c r="BB247" s="111">
        <f t="shared" ca="1" si="293"/>
        <v>6.57010601761983</v>
      </c>
      <c r="BC247" s="111">
        <f t="shared" ca="1" si="293"/>
        <v>5.4874474639262685</v>
      </c>
      <c r="BD247" s="111">
        <f t="shared" ca="1" si="293"/>
        <v>5.1254742727817355</v>
      </c>
      <c r="BE247" s="111">
        <f t="shared" ca="1" si="293"/>
        <v>4.399890002749931</v>
      </c>
      <c r="BF247" s="111">
        <f t="shared" ca="1" si="293"/>
        <v>3.8542637793058572</v>
      </c>
      <c r="BG247" s="111">
        <f t="shared" ca="1" si="293"/>
        <v>3.6721136352255841</v>
      </c>
      <c r="BH247" s="111" t="e">
        <f t="shared" si="293"/>
        <v>#DIV/0!</v>
      </c>
      <c r="BI247" s="111" t="e">
        <f t="shared" si="293"/>
        <v>#DIV/0!</v>
      </c>
      <c r="BJ247" s="111" t="e">
        <f t="shared" si="293"/>
        <v>#DIV/0!</v>
      </c>
      <c r="BK247" s="111" t="e">
        <f t="shared" ref="BK247:BK254" si="308">$I$7/AG21*1000</f>
        <v>#DIV/0!</v>
      </c>
      <c r="BM247" s="200">
        <v>0.4</v>
      </c>
      <c r="BN247" s="111">
        <f t="shared" ca="1" si="294"/>
        <v>10.852407261247041</v>
      </c>
      <c r="BO247" s="111">
        <f t="shared" ca="1" si="294"/>
        <v>8.7208582117285633</v>
      </c>
      <c r="BP247" s="111">
        <f t="shared" ca="1" si="294"/>
        <v>7.6478986901731973</v>
      </c>
      <c r="BQ247" s="111">
        <f t="shared" ca="1" si="294"/>
        <v>6.57010601761983</v>
      </c>
      <c r="BR247" s="111">
        <f t="shared" ca="1" si="294"/>
        <v>5.4874474639262685</v>
      </c>
      <c r="BS247" s="111">
        <f t="shared" ca="1" si="294"/>
        <v>5.1254742727817355</v>
      </c>
      <c r="BT247" s="111">
        <f t="shared" ca="1" si="294"/>
        <v>4.399890002749931</v>
      </c>
      <c r="BU247" s="111">
        <f t="shared" ca="1" si="294"/>
        <v>3.8542637793058572</v>
      </c>
      <c r="BV247" s="111">
        <f t="shared" ca="1" si="294"/>
        <v>3.6721136352255841</v>
      </c>
      <c r="BW247" s="111" t="e">
        <f t="shared" si="294"/>
        <v>#DIV/0!</v>
      </c>
      <c r="BX247" s="111" t="e">
        <f t="shared" si="294"/>
        <v>#DIV/0!</v>
      </c>
      <c r="BY247" s="111" t="e">
        <f t="shared" si="294"/>
        <v>#DIV/0!</v>
      </c>
      <c r="BZ247" s="111" t="e">
        <f t="shared" ref="BZ247:BZ254" si="309">$I$8/AG21*1000</f>
        <v>#DIV/0!</v>
      </c>
      <c r="CB247" s="200">
        <v>0.4</v>
      </c>
      <c r="CC247" s="111">
        <f t="shared" ca="1" si="295"/>
        <v>10.852407261247041</v>
      </c>
      <c r="CD247" s="111">
        <f t="shared" ca="1" si="295"/>
        <v>8.7208582117285633</v>
      </c>
      <c r="CE247" s="111">
        <f t="shared" ca="1" si="295"/>
        <v>7.6478986901731973</v>
      </c>
      <c r="CF247" s="111">
        <f t="shared" ca="1" si="295"/>
        <v>6.57010601761983</v>
      </c>
      <c r="CG247" s="111">
        <f t="shared" ca="1" si="295"/>
        <v>5.4874474639262685</v>
      </c>
      <c r="CH247" s="111">
        <f t="shared" ca="1" si="295"/>
        <v>5.1254742727817355</v>
      </c>
      <c r="CI247" s="111">
        <f t="shared" ca="1" si="295"/>
        <v>4.399890002749931</v>
      </c>
      <c r="CJ247" s="111">
        <f t="shared" ca="1" si="295"/>
        <v>3.8542637793058572</v>
      </c>
      <c r="CK247" s="111">
        <f t="shared" ca="1" si="295"/>
        <v>3.6721136352255841</v>
      </c>
      <c r="CL247" s="111" t="e">
        <f t="shared" si="295"/>
        <v>#DIV/0!</v>
      </c>
      <c r="CM247" s="111" t="e">
        <f t="shared" si="295"/>
        <v>#DIV/0!</v>
      </c>
      <c r="CN247" s="111" t="e">
        <f t="shared" si="295"/>
        <v>#DIV/0!</v>
      </c>
      <c r="CO247" s="111" t="e">
        <f t="shared" ref="CO247:CO254" si="310">$I$9/AG21*1000</f>
        <v>#DIV/0!</v>
      </c>
      <c r="CQ247" s="200">
        <v>0.4</v>
      </c>
      <c r="CR247" s="111">
        <f t="shared" ca="1" si="302"/>
        <v>32.55722178374112</v>
      </c>
      <c r="CS247" s="111">
        <f t="shared" ca="1" si="302"/>
        <v>26.162574635185688</v>
      </c>
      <c r="CT247" s="111">
        <f t="shared" ca="1" si="302"/>
        <v>22.943696070519589</v>
      </c>
      <c r="CU247" s="111">
        <f t="shared" ca="1" si="302"/>
        <v>19.710318052859488</v>
      </c>
      <c r="CV247" s="111">
        <f t="shared" ca="1" si="302"/>
        <v>16.462342391778801</v>
      </c>
      <c r="CW247" s="111">
        <f t="shared" ca="1" si="302"/>
        <v>15.376422818345205</v>
      </c>
      <c r="CX247" s="111">
        <f t="shared" ca="1" si="302"/>
        <v>13.199670008249791</v>
      </c>
      <c r="CY247" s="111">
        <f t="shared" ca="1" si="302"/>
        <v>11.562791337917572</v>
      </c>
      <c r="CZ247" s="111">
        <f t="shared" ca="1" si="302"/>
        <v>11.016340905676751</v>
      </c>
      <c r="DA247" s="111" t="e">
        <f t="shared" si="302"/>
        <v>#DIV/0!</v>
      </c>
      <c r="DB247" s="111" t="e">
        <f t="shared" si="302"/>
        <v>#DIV/0!</v>
      </c>
      <c r="DC247" s="111" t="e">
        <f t="shared" ref="DC247:DC254" si="311">$Q$90/AF22*1000</f>
        <v>#DIV/0!</v>
      </c>
      <c r="DD247" s="111" t="e">
        <f t="shared" ref="DD247:DD254" si="312">$Q$90/AG21*1000</f>
        <v>#DIV/0!</v>
      </c>
      <c r="DF247" s="200">
        <v>0.4</v>
      </c>
      <c r="DG247" s="111">
        <f t="shared" ca="1" si="303"/>
        <v>21.704814522494082</v>
      </c>
      <c r="DH247" s="111">
        <f t="shared" ca="1" si="303"/>
        <v>17.441716423457127</v>
      </c>
      <c r="DI247" s="111">
        <f t="shared" ca="1" si="303"/>
        <v>15.295797380346395</v>
      </c>
      <c r="DJ247" s="111">
        <f t="shared" ca="1" si="303"/>
        <v>13.14021203523966</v>
      </c>
      <c r="DK247" s="111">
        <f t="shared" ca="1" si="303"/>
        <v>10.974894927852537</v>
      </c>
      <c r="DL247" s="111">
        <f t="shared" ca="1" si="303"/>
        <v>10.250948545563471</v>
      </c>
      <c r="DM247" s="111">
        <f t="shared" ca="1" si="303"/>
        <v>8.7997800054998621</v>
      </c>
      <c r="DN247" s="111">
        <f t="shared" ca="1" si="303"/>
        <v>7.7085275586117143</v>
      </c>
      <c r="DO247" s="111">
        <f t="shared" ca="1" si="303"/>
        <v>7.3442272704511682</v>
      </c>
      <c r="DP247" s="111" t="e">
        <f t="shared" si="303"/>
        <v>#DIV/0!</v>
      </c>
      <c r="DQ247" s="111" t="e">
        <f t="shared" si="303"/>
        <v>#DIV/0!</v>
      </c>
      <c r="DR247" s="111" t="e">
        <f t="shared" ref="DR247:DR254" si="313">$Q$91/AF22*1000</f>
        <v>#DIV/0!</v>
      </c>
      <c r="DS247" s="111" t="e">
        <f t="shared" ref="DS247:DS254" si="314">$Q$91/AG21*1000</f>
        <v>#DIV/0!</v>
      </c>
      <c r="DU247" s="200">
        <v>0.4</v>
      </c>
      <c r="DV247" s="111">
        <f t="shared" ca="1" si="304"/>
        <v>0</v>
      </c>
      <c r="DW247" s="111">
        <f t="shared" ca="1" si="304"/>
        <v>0</v>
      </c>
      <c r="DX247" s="111">
        <f t="shared" ca="1" si="304"/>
        <v>0</v>
      </c>
      <c r="DY247" s="111">
        <f t="shared" ca="1" si="304"/>
        <v>0</v>
      </c>
      <c r="DZ247" s="111">
        <f t="shared" ca="1" si="304"/>
        <v>0</v>
      </c>
      <c r="EA247" s="111">
        <f t="shared" ca="1" si="304"/>
        <v>0</v>
      </c>
      <c r="EB247" s="111">
        <f t="shared" ca="1" si="304"/>
        <v>0</v>
      </c>
      <c r="EC247" s="111">
        <f t="shared" ca="1" si="304"/>
        <v>0</v>
      </c>
      <c r="ED247" s="111">
        <f t="shared" ca="1" si="304"/>
        <v>0</v>
      </c>
      <c r="EE247" s="111" t="e">
        <f t="shared" si="304"/>
        <v>#DIV/0!</v>
      </c>
      <c r="EF247" s="111" t="e">
        <f t="shared" si="304"/>
        <v>#DIV/0!</v>
      </c>
      <c r="EG247" s="111" t="e">
        <f t="shared" ref="EG247:EH254" si="315">$Q$90/BJ21*1000</f>
        <v>#DIV/0!</v>
      </c>
      <c r="EH247" s="111" t="e">
        <f t="shared" si="315"/>
        <v>#DIV/0!</v>
      </c>
      <c r="EJ247" s="200">
        <v>0.4</v>
      </c>
      <c r="EK247" s="111">
        <f t="shared" ca="1" si="305"/>
        <v>0</v>
      </c>
      <c r="EL247" s="111">
        <f t="shared" ca="1" si="305"/>
        <v>0</v>
      </c>
      <c r="EM247" s="111">
        <f t="shared" ca="1" si="305"/>
        <v>0</v>
      </c>
      <c r="EN247" s="111">
        <f t="shared" ca="1" si="305"/>
        <v>0</v>
      </c>
      <c r="EO247" s="111">
        <f t="shared" ca="1" si="305"/>
        <v>0</v>
      </c>
      <c r="EP247" s="111">
        <f t="shared" ca="1" si="305"/>
        <v>0</v>
      </c>
      <c r="EQ247" s="111">
        <f t="shared" ca="1" si="305"/>
        <v>0</v>
      </c>
      <c r="ER247" s="111">
        <f t="shared" ca="1" si="305"/>
        <v>0</v>
      </c>
      <c r="ES247" s="111">
        <f t="shared" ca="1" si="305"/>
        <v>0</v>
      </c>
      <c r="ET247" s="111" t="e">
        <f t="shared" si="305"/>
        <v>#DIV/0!</v>
      </c>
      <c r="EU247" s="111" t="e">
        <f t="shared" si="305"/>
        <v>#DIV/0!</v>
      </c>
      <c r="EV247" s="111" t="e">
        <f t="shared" ref="EV247:EW254" si="316">$Q$91/BJ21*1000</f>
        <v>#DIV/0!</v>
      </c>
      <c r="EW247" s="111" t="e">
        <f t="shared" si="316"/>
        <v>#DIV/0!</v>
      </c>
    </row>
    <row r="248" spans="1:157">
      <c r="T248" s="201">
        <v>0.42857142857142855</v>
      </c>
      <c r="U248" s="109">
        <f t="shared" ca="1" si="291"/>
        <v>0</v>
      </c>
      <c r="V248" s="109">
        <f t="shared" ca="1" si="291"/>
        <v>0</v>
      </c>
      <c r="W248" s="109">
        <f t="shared" ca="1" si="291"/>
        <v>0</v>
      </c>
      <c r="X248" s="109">
        <f t="shared" ca="1" si="291"/>
        <v>0</v>
      </c>
      <c r="Y248" s="109">
        <f t="shared" ca="1" si="291"/>
        <v>0</v>
      </c>
      <c r="Z248" s="109">
        <f t="shared" ca="1" si="291"/>
        <v>0</v>
      </c>
      <c r="AA248" s="109">
        <f t="shared" ca="1" si="291"/>
        <v>0</v>
      </c>
      <c r="AB248" s="109">
        <f t="shared" ca="1" si="291"/>
        <v>0</v>
      </c>
      <c r="AC248" s="109" t="e">
        <f t="shared" si="291"/>
        <v>#DIV/0!</v>
      </c>
      <c r="AD248" s="109" t="e">
        <f t="shared" si="291"/>
        <v>#DIV/0!</v>
      </c>
      <c r="AE248" s="109" t="e">
        <f t="shared" si="291"/>
        <v>#DIV/0!</v>
      </c>
      <c r="AF248" s="109" t="e">
        <f t="shared" si="291"/>
        <v>#DIV/0!</v>
      </c>
      <c r="AG248" s="109"/>
      <c r="AI248" s="200">
        <v>0.42857142857142855</v>
      </c>
      <c r="AJ248" s="111">
        <f t="shared" ca="1" si="292"/>
        <v>0</v>
      </c>
      <c r="AK248" s="111">
        <f t="shared" ca="1" si="292"/>
        <v>0</v>
      </c>
      <c r="AL248" s="111">
        <f t="shared" ca="1" si="292"/>
        <v>0</v>
      </c>
      <c r="AM248" s="111">
        <f t="shared" ca="1" si="292"/>
        <v>0</v>
      </c>
      <c r="AN248" s="111">
        <f t="shared" ca="1" si="292"/>
        <v>0</v>
      </c>
      <c r="AO248" s="111">
        <f t="shared" ca="1" si="292"/>
        <v>0</v>
      </c>
      <c r="AP248" s="111">
        <f t="shared" ca="1" si="292"/>
        <v>0</v>
      </c>
      <c r="AQ248" s="111">
        <f t="shared" ca="1" si="292"/>
        <v>0</v>
      </c>
      <c r="AR248" s="111" t="e">
        <f t="shared" si="292"/>
        <v>#DIV/0!</v>
      </c>
      <c r="AS248" s="111" t="e">
        <f t="shared" si="292"/>
        <v>#DIV/0!</v>
      </c>
      <c r="AT248" s="111" t="e">
        <f t="shared" si="292"/>
        <v>#DIV/0!</v>
      </c>
      <c r="AU248" s="111" t="e">
        <f t="shared" si="306"/>
        <v>#DIV/0!</v>
      </c>
      <c r="AV248" s="111" t="e">
        <f t="shared" si="307"/>
        <v>#DIV/0!</v>
      </c>
      <c r="AX248" s="201">
        <v>0.42857142857142855</v>
      </c>
      <c r="AY248" s="111">
        <f t="shared" ca="1" si="293"/>
        <v>10.852407261247039</v>
      </c>
      <c r="AZ248" s="111">
        <f t="shared" ca="1" si="293"/>
        <v>8.7208582117285633</v>
      </c>
      <c r="BA248" s="111">
        <f t="shared" ca="1" si="293"/>
        <v>7.6478986901731956</v>
      </c>
      <c r="BB248" s="111">
        <f t="shared" ca="1" si="293"/>
        <v>6.57010601761983</v>
      </c>
      <c r="BC248" s="111">
        <f t="shared" ca="1" si="293"/>
        <v>5.4874474639262685</v>
      </c>
      <c r="BD248" s="111">
        <f t="shared" ca="1" si="293"/>
        <v>5.1254742727817355</v>
      </c>
      <c r="BE248" s="111">
        <f t="shared" ca="1" si="293"/>
        <v>4.399890002749931</v>
      </c>
      <c r="BF248" s="111">
        <f t="shared" ca="1" si="293"/>
        <v>3.8542637793058576</v>
      </c>
      <c r="BG248" s="111" t="e">
        <f t="shared" si="293"/>
        <v>#DIV/0!</v>
      </c>
      <c r="BH248" s="111" t="e">
        <f t="shared" si="293"/>
        <v>#DIV/0!</v>
      </c>
      <c r="BI248" s="111" t="e">
        <f t="shared" si="293"/>
        <v>#DIV/0!</v>
      </c>
      <c r="BJ248" s="111" t="e">
        <f t="shared" si="293"/>
        <v>#DIV/0!</v>
      </c>
      <c r="BK248" s="111" t="e">
        <f t="shared" si="308"/>
        <v>#DIV/0!</v>
      </c>
      <c r="BM248" s="200">
        <v>0.42857142857142855</v>
      </c>
      <c r="BN248" s="111">
        <f t="shared" ca="1" si="294"/>
        <v>10.852407261247039</v>
      </c>
      <c r="BO248" s="111">
        <f t="shared" ca="1" si="294"/>
        <v>8.7208582117285633</v>
      </c>
      <c r="BP248" s="111">
        <f t="shared" ca="1" si="294"/>
        <v>7.6478986901731956</v>
      </c>
      <c r="BQ248" s="111">
        <f t="shared" ca="1" si="294"/>
        <v>6.57010601761983</v>
      </c>
      <c r="BR248" s="111">
        <f t="shared" ca="1" si="294"/>
        <v>5.4874474639262685</v>
      </c>
      <c r="BS248" s="111">
        <f t="shared" ca="1" si="294"/>
        <v>5.1254742727817355</v>
      </c>
      <c r="BT248" s="111">
        <f t="shared" ca="1" si="294"/>
        <v>4.399890002749931</v>
      </c>
      <c r="BU248" s="111">
        <f t="shared" ca="1" si="294"/>
        <v>3.8542637793058576</v>
      </c>
      <c r="BV248" s="111" t="e">
        <f t="shared" si="294"/>
        <v>#DIV/0!</v>
      </c>
      <c r="BW248" s="111" t="e">
        <f t="shared" si="294"/>
        <v>#DIV/0!</v>
      </c>
      <c r="BX248" s="111" t="e">
        <f t="shared" si="294"/>
        <v>#DIV/0!</v>
      </c>
      <c r="BY248" s="111" t="e">
        <f t="shared" si="294"/>
        <v>#DIV/0!</v>
      </c>
      <c r="BZ248" s="111" t="e">
        <f t="shared" si="309"/>
        <v>#DIV/0!</v>
      </c>
      <c r="CB248" s="200">
        <v>0.42857142857142855</v>
      </c>
      <c r="CC248" s="111">
        <f t="shared" ca="1" si="295"/>
        <v>10.852407261247039</v>
      </c>
      <c r="CD248" s="111">
        <f t="shared" ca="1" si="295"/>
        <v>8.7208582117285633</v>
      </c>
      <c r="CE248" s="111">
        <f t="shared" ca="1" si="295"/>
        <v>7.6478986901731956</v>
      </c>
      <c r="CF248" s="111">
        <f t="shared" ca="1" si="295"/>
        <v>6.57010601761983</v>
      </c>
      <c r="CG248" s="111">
        <f t="shared" ca="1" si="295"/>
        <v>5.4874474639262685</v>
      </c>
      <c r="CH248" s="111">
        <f t="shared" ca="1" si="295"/>
        <v>5.1254742727817355</v>
      </c>
      <c r="CI248" s="111">
        <f t="shared" ca="1" si="295"/>
        <v>4.399890002749931</v>
      </c>
      <c r="CJ248" s="111">
        <f t="shared" ca="1" si="295"/>
        <v>3.8542637793058576</v>
      </c>
      <c r="CK248" s="111" t="e">
        <f t="shared" si="295"/>
        <v>#DIV/0!</v>
      </c>
      <c r="CL248" s="111" t="e">
        <f t="shared" si="295"/>
        <v>#DIV/0!</v>
      </c>
      <c r="CM248" s="111" t="e">
        <f t="shared" si="295"/>
        <v>#DIV/0!</v>
      </c>
      <c r="CN248" s="111" t="e">
        <f t="shared" si="295"/>
        <v>#DIV/0!</v>
      </c>
      <c r="CO248" s="111" t="e">
        <f t="shared" si="310"/>
        <v>#DIV/0!</v>
      </c>
      <c r="CQ248" s="200">
        <v>0.42857142857142855</v>
      </c>
      <c r="CR248" s="111">
        <f t="shared" ca="1" si="302"/>
        <v>32.557221783741113</v>
      </c>
      <c r="CS248" s="111">
        <f t="shared" ca="1" si="302"/>
        <v>26.162574635185688</v>
      </c>
      <c r="CT248" s="111">
        <f t="shared" ca="1" si="302"/>
        <v>22.943696070519582</v>
      </c>
      <c r="CU248" s="111">
        <f t="shared" ca="1" si="302"/>
        <v>19.710318052859488</v>
      </c>
      <c r="CV248" s="111">
        <f t="shared" ca="1" si="302"/>
        <v>16.462342391778801</v>
      </c>
      <c r="CW248" s="111">
        <f t="shared" ca="1" si="302"/>
        <v>15.376422818345205</v>
      </c>
      <c r="CX248" s="111">
        <f t="shared" ca="1" si="302"/>
        <v>13.199670008249791</v>
      </c>
      <c r="CY248" s="111">
        <f t="shared" ca="1" si="302"/>
        <v>11.562791337917574</v>
      </c>
      <c r="CZ248" s="111" t="e">
        <f t="shared" si="302"/>
        <v>#DIV/0!</v>
      </c>
      <c r="DA248" s="111" t="e">
        <f t="shared" si="302"/>
        <v>#DIV/0!</v>
      </c>
      <c r="DB248" s="111" t="e">
        <f t="shared" si="302"/>
        <v>#DIV/0!</v>
      </c>
      <c r="DC248" s="111" t="e">
        <f t="shared" si="311"/>
        <v>#DIV/0!</v>
      </c>
      <c r="DD248" s="111" t="e">
        <f t="shared" si="312"/>
        <v>#DIV/0!</v>
      </c>
      <c r="DF248" s="200">
        <v>0.42857142857142855</v>
      </c>
      <c r="DG248" s="111">
        <f t="shared" ca="1" si="303"/>
        <v>21.704814522494079</v>
      </c>
      <c r="DH248" s="111">
        <f t="shared" ca="1" si="303"/>
        <v>17.441716423457127</v>
      </c>
      <c r="DI248" s="111">
        <f t="shared" ca="1" si="303"/>
        <v>15.295797380346391</v>
      </c>
      <c r="DJ248" s="111">
        <f t="shared" ca="1" si="303"/>
        <v>13.14021203523966</v>
      </c>
      <c r="DK248" s="111">
        <f t="shared" ca="1" si="303"/>
        <v>10.974894927852537</v>
      </c>
      <c r="DL248" s="111">
        <f t="shared" ca="1" si="303"/>
        <v>10.250948545563471</v>
      </c>
      <c r="DM248" s="111">
        <f t="shared" ca="1" si="303"/>
        <v>8.7997800054998621</v>
      </c>
      <c r="DN248" s="111">
        <f t="shared" ca="1" si="303"/>
        <v>7.7085275586117152</v>
      </c>
      <c r="DO248" s="111" t="e">
        <f t="shared" si="303"/>
        <v>#DIV/0!</v>
      </c>
      <c r="DP248" s="111" t="e">
        <f t="shared" si="303"/>
        <v>#DIV/0!</v>
      </c>
      <c r="DQ248" s="111" t="e">
        <f t="shared" si="303"/>
        <v>#DIV/0!</v>
      </c>
      <c r="DR248" s="111" t="e">
        <f t="shared" si="313"/>
        <v>#DIV/0!</v>
      </c>
      <c r="DS248" s="111" t="e">
        <f t="shared" si="314"/>
        <v>#DIV/0!</v>
      </c>
      <c r="DU248" s="200">
        <v>0.42857142857142855</v>
      </c>
      <c r="DV248" s="111">
        <f t="shared" ca="1" si="304"/>
        <v>0</v>
      </c>
      <c r="DW248" s="111">
        <f t="shared" ca="1" si="304"/>
        <v>0</v>
      </c>
      <c r="DX248" s="111">
        <f t="shared" ca="1" si="304"/>
        <v>0</v>
      </c>
      <c r="DY248" s="111">
        <f t="shared" ca="1" si="304"/>
        <v>0</v>
      </c>
      <c r="DZ248" s="111">
        <f t="shared" ca="1" si="304"/>
        <v>0</v>
      </c>
      <c r="EA248" s="111">
        <f t="shared" ca="1" si="304"/>
        <v>0</v>
      </c>
      <c r="EB248" s="111">
        <f t="shared" ca="1" si="304"/>
        <v>0</v>
      </c>
      <c r="EC248" s="111">
        <f t="shared" ca="1" si="304"/>
        <v>0</v>
      </c>
      <c r="ED248" s="111" t="e">
        <f t="shared" si="304"/>
        <v>#DIV/0!</v>
      </c>
      <c r="EE248" s="111" t="e">
        <f t="shared" si="304"/>
        <v>#DIV/0!</v>
      </c>
      <c r="EF248" s="111" t="e">
        <f t="shared" si="304"/>
        <v>#DIV/0!</v>
      </c>
      <c r="EG248" s="111" t="e">
        <f t="shared" si="315"/>
        <v>#DIV/0!</v>
      </c>
      <c r="EH248" s="111" t="e">
        <f t="shared" si="315"/>
        <v>#DIV/0!</v>
      </c>
      <c r="EJ248" s="200">
        <v>0.42857142857142855</v>
      </c>
      <c r="EK248" s="111">
        <f t="shared" ca="1" si="305"/>
        <v>0</v>
      </c>
      <c r="EL248" s="111">
        <f t="shared" ca="1" si="305"/>
        <v>0</v>
      </c>
      <c r="EM248" s="111">
        <f t="shared" ca="1" si="305"/>
        <v>0</v>
      </c>
      <c r="EN248" s="111">
        <f t="shared" ca="1" si="305"/>
        <v>0</v>
      </c>
      <c r="EO248" s="111">
        <f t="shared" ca="1" si="305"/>
        <v>0</v>
      </c>
      <c r="EP248" s="111">
        <f t="shared" ca="1" si="305"/>
        <v>0</v>
      </c>
      <c r="EQ248" s="111">
        <f t="shared" ca="1" si="305"/>
        <v>0</v>
      </c>
      <c r="ER248" s="111">
        <f t="shared" ca="1" si="305"/>
        <v>0</v>
      </c>
      <c r="ES248" s="111" t="e">
        <f t="shared" si="305"/>
        <v>#DIV/0!</v>
      </c>
      <c r="ET248" s="111" t="e">
        <f t="shared" si="305"/>
        <v>#DIV/0!</v>
      </c>
      <c r="EU248" s="111" t="e">
        <f t="shared" si="305"/>
        <v>#DIV/0!</v>
      </c>
      <c r="EV248" s="111" t="e">
        <f t="shared" si="316"/>
        <v>#DIV/0!</v>
      </c>
      <c r="EW248" s="111" t="e">
        <f t="shared" si="316"/>
        <v>#DIV/0!</v>
      </c>
    </row>
    <row r="249" spans="1:157">
      <c r="T249" s="201">
        <v>0.5</v>
      </c>
      <c r="U249" s="109">
        <f t="shared" ca="1" si="291"/>
        <v>0</v>
      </c>
      <c r="V249" s="109">
        <f t="shared" ca="1" si="291"/>
        <v>0</v>
      </c>
      <c r="W249" s="109">
        <f t="shared" ca="1" si="291"/>
        <v>0</v>
      </c>
      <c r="X249" s="109">
        <f t="shared" ca="1" si="291"/>
        <v>0</v>
      </c>
      <c r="Y249" s="109">
        <f t="shared" ca="1" si="291"/>
        <v>0</v>
      </c>
      <c r="Z249" s="109">
        <f t="shared" ca="1" si="291"/>
        <v>0</v>
      </c>
      <c r="AA249" s="109">
        <f t="shared" ca="1" si="291"/>
        <v>0</v>
      </c>
      <c r="AB249" s="109" t="e">
        <f t="shared" si="291"/>
        <v>#DIV/0!</v>
      </c>
      <c r="AC249" s="109" t="e">
        <f t="shared" si="291"/>
        <v>#DIV/0!</v>
      </c>
      <c r="AD249" s="109" t="e">
        <f t="shared" si="291"/>
        <v>#DIV/0!</v>
      </c>
      <c r="AE249" s="109" t="e">
        <f t="shared" si="291"/>
        <v>#DIV/0!</v>
      </c>
      <c r="AF249" s="109" t="e">
        <f t="shared" si="291"/>
        <v>#DIV/0!</v>
      </c>
      <c r="AG249" s="109"/>
      <c r="AI249" s="200">
        <v>0.5</v>
      </c>
      <c r="AJ249" s="111">
        <f t="shared" ca="1" si="292"/>
        <v>0</v>
      </c>
      <c r="AK249" s="111">
        <f t="shared" ca="1" si="292"/>
        <v>0</v>
      </c>
      <c r="AL249" s="111">
        <f t="shared" ca="1" si="292"/>
        <v>0</v>
      </c>
      <c r="AM249" s="111">
        <f t="shared" ca="1" si="292"/>
        <v>0</v>
      </c>
      <c r="AN249" s="111">
        <f t="shared" ca="1" si="292"/>
        <v>0</v>
      </c>
      <c r="AO249" s="111">
        <f t="shared" ca="1" si="292"/>
        <v>0</v>
      </c>
      <c r="AP249" s="111">
        <f t="shared" ca="1" si="292"/>
        <v>0</v>
      </c>
      <c r="AQ249" s="111" t="e">
        <f t="shared" si="292"/>
        <v>#DIV/0!</v>
      </c>
      <c r="AR249" s="111" t="e">
        <f t="shared" si="292"/>
        <v>#DIV/0!</v>
      </c>
      <c r="AS249" s="111" t="e">
        <f t="shared" si="292"/>
        <v>#DIV/0!</v>
      </c>
      <c r="AT249" s="111" t="e">
        <f t="shared" si="292"/>
        <v>#DIV/0!</v>
      </c>
      <c r="AU249" s="111" t="e">
        <f t="shared" si="306"/>
        <v>#DIV/0!</v>
      </c>
      <c r="AV249" s="111" t="e">
        <f t="shared" si="307"/>
        <v>#DIV/0!</v>
      </c>
      <c r="AX249" s="201">
        <v>0.5</v>
      </c>
      <c r="AY249" s="111">
        <f t="shared" ca="1" si="293"/>
        <v>10.852407261247039</v>
      </c>
      <c r="AZ249" s="111">
        <f t="shared" ca="1" si="293"/>
        <v>8.7208582117285633</v>
      </c>
      <c r="BA249" s="111">
        <f t="shared" ca="1" si="293"/>
        <v>7.6478986901731973</v>
      </c>
      <c r="BB249" s="111">
        <f t="shared" ca="1" si="293"/>
        <v>6.57010601761983</v>
      </c>
      <c r="BC249" s="111">
        <f t="shared" ca="1" si="293"/>
        <v>5.4874474639262685</v>
      </c>
      <c r="BD249" s="111">
        <f t="shared" ca="1" si="293"/>
        <v>5.1254742727817355</v>
      </c>
      <c r="BE249" s="111">
        <f t="shared" ca="1" si="293"/>
        <v>4.399890002749931</v>
      </c>
      <c r="BF249" s="111" t="e">
        <f t="shared" si="293"/>
        <v>#DIV/0!</v>
      </c>
      <c r="BG249" s="111" t="e">
        <f t="shared" si="293"/>
        <v>#DIV/0!</v>
      </c>
      <c r="BH249" s="111" t="e">
        <f t="shared" si="293"/>
        <v>#DIV/0!</v>
      </c>
      <c r="BI249" s="111" t="e">
        <f t="shared" si="293"/>
        <v>#DIV/0!</v>
      </c>
      <c r="BJ249" s="111" t="e">
        <f t="shared" si="293"/>
        <v>#DIV/0!</v>
      </c>
      <c r="BK249" s="111" t="e">
        <f t="shared" si="308"/>
        <v>#DIV/0!</v>
      </c>
      <c r="BM249" s="200">
        <v>0.5</v>
      </c>
      <c r="BN249" s="111">
        <f t="shared" ca="1" si="294"/>
        <v>10.852407261247039</v>
      </c>
      <c r="BO249" s="111">
        <f t="shared" ca="1" si="294"/>
        <v>8.7208582117285633</v>
      </c>
      <c r="BP249" s="111">
        <f t="shared" ca="1" si="294"/>
        <v>7.6478986901731973</v>
      </c>
      <c r="BQ249" s="111">
        <f t="shared" ca="1" si="294"/>
        <v>6.57010601761983</v>
      </c>
      <c r="BR249" s="111">
        <f t="shared" ca="1" si="294"/>
        <v>5.4874474639262685</v>
      </c>
      <c r="BS249" s="111">
        <f t="shared" ca="1" si="294"/>
        <v>5.1254742727817355</v>
      </c>
      <c r="BT249" s="111">
        <f t="shared" ca="1" si="294"/>
        <v>4.399890002749931</v>
      </c>
      <c r="BU249" s="111" t="e">
        <f t="shared" si="294"/>
        <v>#DIV/0!</v>
      </c>
      <c r="BV249" s="111" t="e">
        <f t="shared" si="294"/>
        <v>#DIV/0!</v>
      </c>
      <c r="BW249" s="111" t="e">
        <f t="shared" si="294"/>
        <v>#DIV/0!</v>
      </c>
      <c r="BX249" s="111" t="e">
        <f t="shared" si="294"/>
        <v>#DIV/0!</v>
      </c>
      <c r="BY249" s="111" t="e">
        <f t="shared" si="294"/>
        <v>#DIV/0!</v>
      </c>
      <c r="BZ249" s="111" t="e">
        <f t="shared" si="309"/>
        <v>#DIV/0!</v>
      </c>
      <c r="CB249" s="200">
        <v>0.5</v>
      </c>
      <c r="CC249" s="111">
        <f t="shared" ca="1" si="295"/>
        <v>10.852407261247039</v>
      </c>
      <c r="CD249" s="111">
        <f t="shared" ca="1" si="295"/>
        <v>8.7208582117285633</v>
      </c>
      <c r="CE249" s="111">
        <f t="shared" ca="1" si="295"/>
        <v>7.6478986901731973</v>
      </c>
      <c r="CF249" s="111">
        <f t="shared" ca="1" si="295"/>
        <v>6.57010601761983</v>
      </c>
      <c r="CG249" s="111">
        <f t="shared" ca="1" si="295"/>
        <v>5.4874474639262685</v>
      </c>
      <c r="CH249" s="111">
        <f t="shared" ca="1" si="295"/>
        <v>5.1254742727817355</v>
      </c>
      <c r="CI249" s="111">
        <f t="shared" ca="1" si="295"/>
        <v>4.399890002749931</v>
      </c>
      <c r="CJ249" s="111" t="e">
        <f t="shared" si="295"/>
        <v>#DIV/0!</v>
      </c>
      <c r="CK249" s="111" t="e">
        <f t="shared" si="295"/>
        <v>#DIV/0!</v>
      </c>
      <c r="CL249" s="111" t="e">
        <f t="shared" si="295"/>
        <v>#DIV/0!</v>
      </c>
      <c r="CM249" s="111" t="e">
        <f t="shared" si="295"/>
        <v>#DIV/0!</v>
      </c>
      <c r="CN249" s="111" t="e">
        <f t="shared" si="295"/>
        <v>#DIV/0!</v>
      </c>
      <c r="CO249" s="111" t="e">
        <f t="shared" si="310"/>
        <v>#DIV/0!</v>
      </c>
      <c r="CQ249" s="200">
        <v>0.5</v>
      </c>
      <c r="CR249" s="111">
        <f t="shared" ca="1" si="302"/>
        <v>32.557221783741113</v>
      </c>
      <c r="CS249" s="111">
        <f t="shared" ca="1" si="302"/>
        <v>26.162574635185688</v>
      </c>
      <c r="CT249" s="111">
        <f t="shared" ca="1" si="302"/>
        <v>22.943696070519589</v>
      </c>
      <c r="CU249" s="111">
        <f t="shared" ca="1" si="302"/>
        <v>19.710318052859488</v>
      </c>
      <c r="CV249" s="111">
        <f t="shared" ca="1" si="302"/>
        <v>16.462342391778801</v>
      </c>
      <c r="CW249" s="111">
        <f t="shared" ca="1" si="302"/>
        <v>15.376422818345205</v>
      </c>
      <c r="CX249" s="111">
        <f t="shared" ca="1" si="302"/>
        <v>13.199670008249791</v>
      </c>
      <c r="CY249" s="111" t="e">
        <f t="shared" si="302"/>
        <v>#DIV/0!</v>
      </c>
      <c r="CZ249" s="111" t="e">
        <f t="shared" si="302"/>
        <v>#DIV/0!</v>
      </c>
      <c r="DA249" s="111" t="e">
        <f t="shared" si="302"/>
        <v>#DIV/0!</v>
      </c>
      <c r="DB249" s="111" t="e">
        <f t="shared" si="302"/>
        <v>#DIV/0!</v>
      </c>
      <c r="DC249" s="111" t="e">
        <f t="shared" si="311"/>
        <v>#DIV/0!</v>
      </c>
      <c r="DD249" s="111" t="e">
        <f t="shared" si="312"/>
        <v>#DIV/0!</v>
      </c>
      <c r="DF249" s="200">
        <v>0.5</v>
      </c>
      <c r="DG249" s="111">
        <f t="shared" ca="1" si="303"/>
        <v>21.704814522494079</v>
      </c>
      <c r="DH249" s="111">
        <f t="shared" ca="1" si="303"/>
        <v>17.441716423457127</v>
      </c>
      <c r="DI249" s="111">
        <f t="shared" ca="1" si="303"/>
        <v>15.295797380346395</v>
      </c>
      <c r="DJ249" s="111">
        <f t="shared" ca="1" si="303"/>
        <v>13.14021203523966</v>
      </c>
      <c r="DK249" s="111">
        <f t="shared" ca="1" si="303"/>
        <v>10.974894927852537</v>
      </c>
      <c r="DL249" s="111">
        <f t="shared" ca="1" si="303"/>
        <v>10.250948545563471</v>
      </c>
      <c r="DM249" s="111">
        <f t="shared" ca="1" si="303"/>
        <v>8.7997800054998621</v>
      </c>
      <c r="DN249" s="111" t="e">
        <f t="shared" si="303"/>
        <v>#DIV/0!</v>
      </c>
      <c r="DO249" s="111" t="e">
        <f t="shared" si="303"/>
        <v>#DIV/0!</v>
      </c>
      <c r="DP249" s="111" t="e">
        <f t="shared" si="303"/>
        <v>#DIV/0!</v>
      </c>
      <c r="DQ249" s="111" t="e">
        <f t="shared" si="303"/>
        <v>#DIV/0!</v>
      </c>
      <c r="DR249" s="111" t="e">
        <f t="shared" si="313"/>
        <v>#DIV/0!</v>
      </c>
      <c r="DS249" s="111" t="e">
        <f t="shared" si="314"/>
        <v>#DIV/0!</v>
      </c>
      <c r="DU249" s="200">
        <v>0.5</v>
      </c>
      <c r="DV249" s="111">
        <f t="shared" ca="1" si="304"/>
        <v>0</v>
      </c>
      <c r="DW249" s="111">
        <f t="shared" ca="1" si="304"/>
        <v>0</v>
      </c>
      <c r="DX249" s="111">
        <f t="shared" ca="1" si="304"/>
        <v>0</v>
      </c>
      <c r="DY249" s="111">
        <f t="shared" ca="1" si="304"/>
        <v>0</v>
      </c>
      <c r="DZ249" s="111">
        <f t="shared" ca="1" si="304"/>
        <v>0</v>
      </c>
      <c r="EA249" s="111">
        <f t="shared" ca="1" si="304"/>
        <v>0</v>
      </c>
      <c r="EB249" s="111">
        <f t="shared" ca="1" si="304"/>
        <v>0</v>
      </c>
      <c r="EC249" s="111" t="e">
        <f t="shared" si="304"/>
        <v>#DIV/0!</v>
      </c>
      <c r="ED249" s="111" t="e">
        <f t="shared" si="304"/>
        <v>#DIV/0!</v>
      </c>
      <c r="EE249" s="111" t="e">
        <f t="shared" si="304"/>
        <v>#DIV/0!</v>
      </c>
      <c r="EF249" s="111" t="e">
        <f t="shared" si="304"/>
        <v>#DIV/0!</v>
      </c>
      <c r="EG249" s="111" t="e">
        <f t="shared" si="315"/>
        <v>#DIV/0!</v>
      </c>
      <c r="EH249" s="111" t="e">
        <f t="shared" si="315"/>
        <v>#DIV/0!</v>
      </c>
      <c r="EJ249" s="200">
        <v>0.5</v>
      </c>
      <c r="EK249" s="111">
        <f t="shared" ca="1" si="305"/>
        <v>0</v>
      </c>
      <c r="EL249" s="111">
        <f t="shared" ca="1" si="305"/>
        <v>0</v>
      </c>
      <c r="EM249" s="111">
        <f t="shared" ca="1" si="305"/>
        <v>0</v>
      </c>
      <c r="EN249" s="111">
        <f t="shared" ca="1" si="305"/>
        <v>0</v>
      </c>
      <c r="EO249" s="111">
        <f t="shared" ca="1" si="305"/>
        <v>0</v>
      </c>
      <c r="EP249" s="111">
        <f t="shared" ca="1" si="305"/>
        <v>0</v>
      </c>
      <c r="EQ249" s="111">
        <f t="shared" ca="1" si="305"/>
        <v>0</v>
      </c>
      <c r="ER249" s="111" t="e">
        <f t="shared" si="305"/>
        <v>#DIV/0!</v>
      </c>
      <c r="ES249" s="111" t="e">
        <f t="shared" si="305"/>
        <v>#DIV/0!</v>
      </c>
      <c r="ET249" s="111" t="e">
        <f t="shared" si="305"/>
        <v>#DIV/0!</v>
      </c>
      <c r="EU249" s="111" t="e">
        <f t="shared" si="305"/>
        <v>#DIV/0!</v>
      </c>
      <c r="EV249" s="111" t="e">
        <f t="shared" si="316"/>
        <v>#DIV/0!</v>
      </c>
      <c r="EW249" s="111" t="e">
        <f t="shared" si="316"/>
        <v>#DIV/0!</v>
      </c>
    </row>
    <row r="250" spans="1:157">
      <c r="T250" s="201">
        <v>0.5714285714285714</v>
      </c>
      <c r="U250" s="109">
        <f t="shared" ca="1" si="291"/>
        <v>0</v>
      </c>
      <c r="V250" s="109">
        <f t="shared" ca="1" si="291"/>
        <v>0</v>
      </c>
      <c r="W250" s="109">
        <f t="shared" ca="1" si="291"/>
        <v>0</v>
      </c>
      <c r="X250" s="109">
        <f t="shared" ca="1" si="291"/>
        <v>0</v>
      </c>
      <c r="Y250" s="109">
        <f t="shared" ca="1" si="291"/>
        <v>0</v>
      </c>
      <c r="Z250" s="109">
        <f t="shared" ca="1" si="291"/>
        <v>0</v>
      </c>
      <c r="AA250" s="109" t="e">
        <f t="shared" si="291"/>
        <v>#DIV/0!</v>
      </c>
      <c r="AB250" s="109" t="e">
        <f t="shared" si="291"/>
        <v>#DIV/0!</v>
      </c>
      <c r="AC250" s="109" t="e">
        <f t="shared" si="291"/>
        <v>#DIV/0!</v>
      </c>
      <c r="AD250" s="109" t="e">
        <f t="shared" si="291"/>
        <v>#DIV/0!</v>
      </c>
      <c r="AE250" s="109" t="e">
        <f t="shared" si="291"/>
        <v>#DIV/0!</v>
      </c>
      <c r="AF250" s="109" t="e">
        <f t="shared" si="291"/>
        <v>#DIV/0!</v>
      </c>
      <c r="AG250" s="109"/>
      <c r="AI250" s="200">
        <v>0.5714285714285714</v>
      </c>
      <c r="AJ250" s="111">
        <f t="shared" ca="1" si="292"/>
        <v>0</v>
      </c>
      <c r="AK250" s="111">
        <f t="shared" ca="1" si="292"/>
        <v>0</v>
      </c>
      <c r="AL250" s="111">
        <f t="shared" ca="1" si="292"/>
        <v>0</v>
      </c>
      <c r="AM250" s="111">
        <f t="shared" ca="1" si="292"/>
        <v>0</v>
      </c>
      <c r="AN250" s="111">
        <f t="shared" ca="1" si="292"/>
        <v>0</v>
      </c>
      <c r="AO250" s="111">
        <f t="shared" ca="1" si="292"/>
        <v>0</v>
      </c>
      <c r="AP250" s="111" t="e">
        <f t="shared" si="292"/>
        <v>#DIV/0!</v>
      </c>
      <c r="AQ250" s="111" t="e">
        <f t="shared" si="292"/>
        <v>#DIV/0!</v>
      </c>
      <c r="AR250" s="111" t="e">
        <f t="shared" si="292"/>
        <v>#DIV/0!</v>
      </c>
      <c r="AS250" s="111" t="e">
        <f t="shared" si="292"/>
        <v>#DIV/0!</v>
      </c>
      <c r="AT250" s="111" t="e">
        <f t="shared" si="292"/>
        <v>#DIV/0!</v>
      </c>
      <c r="AU250" s="111" t="e">
        <f t="shared" si="306"/>
        <v>#DIV/0!</v>
      </c>
      <c r="AV250" s="111" t="e">
        <f t="shared" si="307"/>
        <v>#DIV/0!</v>
      </c>
      <c r="AX250" s="201">
        <v>0.5714285714285714</v>
      </c>
      <c r="AY250" s="111">
        <f t="shared" ca="1" si="293"/>
        <v>10.852407261247041</v>
      </c>
      <c r="AZ250" s="111">
        <f t="shared" ca="1" si="293"/>
        <v>8.7208582117285633</v>
      </c>
      <c r="BA250" s="111">
        <f t="shared" ca="1" si="293"/>
        <v>7.6478986901731973</v>
      </c>
      <c r="BB250" s="111">
        <f t="shared" ca="1" si="293"/>
        <v>6.57010601761983</v>
      </c>
      <c r="BC250" s="111">
        <f t="shared" ca="1" si="293"/>
        <v>5.4874474639262685</v>
      </c>
      <c r="BD250" s="111">
        <f t="shared" ca="1" si="293"/>
        <v>5.1254742727817355</v>
      </c>
      <c r="BE250" s="111" t="e">
        <f t="shared" si="293"/>
        <v>#DIV/0!</v>
      </c>
      <c r="BF250" s="111" t="e">
        <f t="shared" si="293"/>
        <v>#DIV/0!</v>
      </c>
      <c r="BG250" s="111" t="e">
        <f t="shared" si="293"/>
        <v>#DIV/0!</v>
      </c>
      <c r="BH250" s="111" t="e">
        <f t="shared" si="293"/>
        <v>#DIV/0!</v>
      </c>
      <c r="BI250" s="111" t="e">
        <f t="shared" si="293"/>
        <v>#DIV/0!</v>
      </c>
      <c r="BJ250" s="111" t="e">
        <f t="shared" si="293"/>
        <v>#DIV/0!</v>
      </c>
      <c r="BK250" s="111" t="e">
        <f t="shared" si="308"/>
        <v>#DIV/0!</v>
      </c>
      <c r="BM250" s="200">
        <v>0.5714285714285714</v>
      </c>
      <c r="BN250" s="111">
        <f t="shared" ca="1" si="294"/>
        <v>10.852407261247041</v>
      </c>
      <c r="BO250" s="111">
        <f t="shared" ca="1" si="294"/>
        <v>8.7208582117285633</v>
      </c>
      <c r="BP250" s="111">
        <f t="shared" ca="1" si="294"/>
        <v>7.6478986901731973</v>
      </c>
      <c r="BQ250" s="111">
        <f t="shared" ca="1" si="294"/>
        <v>6.57010601761983</v>
      </c>
      <c r="BR250" s="111">
        <f t="shared" ca="1" si="294"/>
        <v>5.4874474639262685</v>
      </c>
      <c r="BS250" s="111">
        <f t="shared" ca="1" si="294"/>
        <v>5.1254742727817355</v>
      </c>
      <c r="BT250" s="111" t="e">
        <f t="shared" si="294"/>
        <v>#DIV/0!</v>
      </c>
      <c r="BU250" s="111" t="e">
        <f t="shared" si="294"/>
        <v>#DIV/0!</v>
      </c>
      <c r="BV250" s="111" t="e">
        <f t="shared" si="294"/>
        <v>#DIV/0!</v>
      </c>
      <c r="BW250" s="111" t="e">
        <f t="shared" si="294"/>
        <v>#DIV/0!</v>
      </c>
      <c r="BX250" s="111" t="e">
        <f t="shared" si="294"/>
        <v>#DIV/0!</v>
      </c>
      <c r="BY250" s="111" t="e">
        <f t="shared" si="294"/>
        <v>#DIV/0!</v>
      </c>
      <c r="BZ250" s="111" t="e">
        <f t="shared" si="309"/>
        <v>#DIV/0!</v>
      </c>
      <c r="CB250" s="200">
        <v>0.5714285714285714</v>
      </c>
      <c r="CC250" s="111">
        <f t="shared" ca="1" si="295"/>
        <v>10.852407261247041</v>
      </c>
      <c r="CD250" s="111">
        <f t="shared" ca="1" si="295"/>
        <v>8.7208582117285633</v>
      </c>
      <c r="CE250" s="111">
        <f t="shared" ca="1" si="295"/>
        <v>7.6478986901731973</v>
      </c>
      <c r="CF250" s="111">
        <f t="shared" ca="1" si="295"/>
        <v>6.57010601761983</v>
      </c>
      <c r="CG250" s="111">
        <f t="shared" ca="1" si="295"/>
        <v>5.4874474639262685</v>
      </c>
      <c r="CH250" s="111">
        <f t="shared" ca="1" si="295"/>
        <v>5.1254742727817355</v>
      </c>
      <c r="CI250" s="111" t="e">
        <f t="shared" si="295"/>
        <v>#DIV/0!</v>
      </c>
      <c r="CJ250" s="111" t="e">
        <f t="shared" si="295"/>
        <v>#DIV/0!</v>
      </c>
      <c r="CK250" s="111" t="e">
        <f t="shared" si="295"/>
        <v>#DIV/0!</v>
      </c>
      <c r="CL250" s="111" t="e">
        <f t="shared" si="295"/>
        <v>#DIV/0!</v>
      </c>
      <c r="CM250" s="111" t="e">
        <f t="shared" si="295"/>
        <v>#DIV/0!</v>
      </c>
      <c r="CN250" s="111" t="e">
        <f t="shared" si="295"/>
        <v>#DIV/0!</v>
      </c>
      <c r="CO250" s="111" t="e">
        <f t="shared" si="310"/>
        <v>#DIV/0!</v>
      </c>
      <c r="CQ250" s="200">
        <v>0.5714285714285714</v>
      </c>
      <c r="CR250" s="111">
        <f t="shared" ca="1" si="302"/>
        <v>32.55722178374112</v>
      </c>
      <c r="CS250" s="111">
        <f t="shared" ca="1" si="302"/>
        <v>26.162574635185688</v>
      </c>
      <c r="CT250" s="111">
        <f t="shared" ca="1" si="302"/>
        <v>22.943696070519589</v>
      </c>
      <c r="CU250" s="111">
        <f t="shared" ca="1" si="302"/>
        <v>19.710318052859488</v>
      </c>
      <c r="CV250" s="111">
        <f t="shared" ca="1" si="302"/>
        <v>16.462342391778801</v>
      </c>
      <c r="CW250" s="111">
        <f t="shared" ca="1" si="302"/>
        <v>15.376422818345205</v>
      </c>
      <c r="CX250" s="111" t="e">
        <f t="shared" si="302"/>
        <v>#DIV/0!</v>
      </c>
      <c r="CY250" s="111" t="e">
        <f t="shared" si="302"/>
        <v>#DIV/0!</v>
      </c>
      <c r="CZ250" s="111" t="e">
        <f t="shared" si="302"/>
        <v>#DIV/0!</v>
      </c>
      <c r="DA250" s="111" t="e">
        <f t="shared" si="302"/>
        <v>#DIV/0!</v>
      </c>
      <c r="DB250" s="111" t="e">
        <f t="shared" si="302"/>
        <v>#DIV/0!</v>
      </c>
      <c r="DC250" s="111" t="e">
        <f t="shared" si="311"/>
        <v>#DIV/0!</v>
      </c>
      <c r="DD250" s="111" t="e">
        <f t="shared" si="312"/>
        <v>#DIV/0!</v>
      </c>
      <c r="DF250" s="200">
        <v>0.5714285714285714</v>
      </c>
      <c r="DG250" s="111">
        <f t="shared" ca="1" si="303"/>
        <v>21.704814522494082</v>
      </c>
      <c r="DH250" s="111">
        <f t="shared" ca="1" si="303"/>
        <v>17.441716423457127</v>
      </c>
      <c r="DI250" s="111">
        <f t="shared" ca="1" si="303"/>
        <v>15.295797380346395</v>
      </c>
      <c r="DJ250" s="111">
        <f t="shared" ca="1" si="303"/>
        <v>13.14021203523966</v>
      </c>
      <c r="DK250" s="111">
        <f t="shared" ca="1" si="303"/>
        <v>10.974894927852537</v>
      </c>
      <c r="DL250" s="111">
        <f t="shared" ca="1" si="303"/>
        <v>10.250948545563471</v>
      </c>
      <c r="DM250" s="111" t="e">
        <f t="shared" si="303"/>
        <v>#DIV/0!</v>
      </c>
      <c r="DN250" s="111" t="e">
        <f t="shared" si="303"/>
        <v>#DIV/0!</v>
      </c>
      <c r="DO250" s="111" t="e">
        <f t="shared" si="303"/>
        <v>#DIV/0!</v>
      </c>
      <c r="DP250" s="111" t="e">
        <f t="shared" si="303"/>
        <v>#DIV/0!</v>
      </c>
      <c r="DQ250" s="111" t="e">
        <f t="shared" si="303"/>
        <v>#DIV/0!</v>
      </c>
      <c r="DR250" s="111" t="e">
        <f t="shared" si="313"/>
        <v>#DIV/0!</v>
      </c>
      <c r="DS250" s="111" t="e">
        <f t="shared" si="314"/>
        <v>#DIV/0!</v>
      </c>
      <c r="DU250" s="200">
        <v>0.5714285714285714</v>
      </c>
      <c r="DV250" s="111">
        <f t="shared" ca="1" si="304"/>
        <v>0</v>
      </c>
      <c r="DW250" s="111">
        <f t="shared" ca="1" si="304"/>
        <v>0</v>
      </c>
      <c r="DX250" s="111">
        <f t="shared" ca="1" si="304"/>
        <v>0</v>
      </c>
      <c r="DY250" s="111">
        <f t="shared" ca="1" si="304"/>
        <v>0</v>
      </c>
      <c r="DZ250" s="111">
        <f t="shared" ca="1" si="304"/>
        <v>0</v>
      </c>
      <c r="EA250" s="111">
        <f t="shared" ca="1" si="304"/>
        <v>0</v>
      </c>
      <c r="EB250" s="111" t="e">
        <f t="shared" si="304"/>
        <v>#DIV/0!</v>
      </c>
      <c r="EC250" s="111" t="e">
        <f t="shared" si="304"/>
        <v>#DIV/0!</v>
      </c>
      <c r="ED250" s="111" t="e">
        <f t="shared" si="304"/>
        <v>#DIV/0!</v>
      </c>
      <c r="EE250" s="111" t="e">
        <f t="shared" si="304"/>
        <v>#DIV/0!</v>
      </c>
      <c r="EF250" s="111" t="e">
        <f t="shared" si="304"/>
        <v>#DIV/0!</v>
      </c>
      <c r="EG250" s="111" t="e">
        <f t="shared" si="315"/>
        <v>#DIV/0!</v>
      </c>
      <c r="EH250" s="111" t="e">
        <f t="shared" si="315"/>
        <v>#DIV/0!</v>
      </c>
      <c r="EJ250" s="200">
        <v>0.5714285714285714</v>
      </c>
      <c r="EK250" s="111">
        <f t="shared" ca="1" si="305"/>
        <v>0</v>
      </c>
      <c r="EL250" s="111">
        <f t="shared" ca="1" si="305"/>
        <v>0</v>
      </c>
      <c r="EM250" s="111">
        <f t="shared" ca="1" si="305"/>
        <v>0</v>
      </c>
      <c r="EN250" s="111">
        <f t="shared" ca="1" si="305"/>
        <v>0</v>
      </c>
      <c r="EO250" s="111">
        <f t="shared" ca="1" si="305"/>
        <v>0</v>
      </c>
      <c r="EP250" s="111">
        <f t="shared" ca="1" si="305"/>
        <v>0</v>
      </c>
      <c r="EQ250" s="111" t="e">
        <f t="shared" si="305"/>
        <v>#DIV/0!</v>
      </c>
      <c r="ER250" s="111" t="e">
        <f t="shared" si="305"/>
        <v>#DIV/0!</v>
      </c>
      <c r="ES250" s="111" t="e">
        <f t="shared" si="305"/>
        <v>#DIV/0!</v>
      </c>
      <c r="ET250" s="111" t="e">
        <f t="shared" si="305"/>
        <v>#DIV/0!</v>
      </c>
      <c r="EU250" s="111" t="e">
        <f t="shared" si="305"/>
        <v>#DIV/0!</v>
      </c>
      <c r="EV250" s="111" t="e">
        <f t="shared" si="316"/>
        <v>#DIV/0!</v>
      </c>
      <c r="EW250" s="111" t="e">
        <f t="shared" si="316"/>
        <v>#DIV/0!</v>
      </c>
    </row>
    <row r="251" spans="1:157">
      <c r="T251" s="201">
        <v>0.6</v>
      </c>
      <c r="U251" s="109">
        <f t="shared" ca="1" si="291"/>
        <v>0</v>
      </c>
      <c r="V251" s="109">
        <f t="shared" ca="1" si="291"/>
        <v>0</v>
      </c>
      <c r="W251" s="109">
        <f t="shared" ca="1" si="291"/>
        <v>0</v>
      </c>
      <c r="X251" s="109">
        <f t="shared" ca="1" si="291"/>
        <v>0</v>
      </c>
      <c r="Y251" s="109">
        <f t="shared" ca="1" si="291"/>
        <v>0</v>
      </c>
      <c r="Z251" s="109" t="e">
        <f t="shared" si="291"/>
        <v>#DIV/0!</v>
      </c>
      <c r="AA251" s="109" t="e">
        <f t="shared" si="291"/>
        <v>#DIV/0!</v>
      </c>
      <c r="AB251" s="109" t="e">
        <f t="shared" si="291"/>
        <v>#DIV/0!</v>
      </c>
      <c r="AC251" s="109" t="e">
        <f t="shared" si="291"/>
        <v>#DIV/0!</v>
      </c>
      <c r="AD251" s="109" t="e">
        <f t="shared" si="291"/>
        <v>#DIV/0!</v>
      </c>
      <c r="AE251" s="109" t="e">
        <f t="shared" si="291"/>
        <v>#DIV/0!</v>
      </c>
      <c r="AF251" s="109" t="e">
        <f t="shared" si="291"/>
        <v>#DIV/0!</v>
      </c>
      <c r="AG251" s="109"/>
      <c r="AI251" s="200">
        <v>0.6</v>
      </c>
      <c r="AJ251" s="111">
        <f t="shared" ca="1" si="292"/>
        <v>0</v>
      </c>
      <c r="AK251" s="111">
        <f t="shared" ca="1" si="292"/>
        <v>0</v>
      </c>
      <c r="AL251" s="111">
        <f t="shared" ca="1" si="292"/>
        <v>0</v>
      </c>
      <c r="AM251" s="111">
        <f t="shared" ca="1" si="292"/>
        <v>0</v>
      </c>
      <c r="AN251" s="111">
        <f t="shared" ca="1" si="292"/>
        <v>0</v>
      </c>
      <c r="AO251" s="111" t="e">
        <f t="shared" si="292"/>
        <v>#DIV/0!</v>
      </c>
      <c r="AP251" s="111" t="e">
        <f t="shared" si="292"/>
        <v>#DIV/0!</v>
      </c>
      <c r="AQ251" s="111" t="e">
        <f t="shared" si="292"/>
        <v>#DIV/0!</v>
      </c>
      <c r="AR251" s="111" t="e">
        <f t="shared" si="292"/>
        <v>#DIV/0!</v>
      </c>
      <c r="AS251" s="111" t="e">
        <f t="shared" si="292"/>
        <v>#DIV/0!</v>
      </c>
      <c r="AT251" s="111" t="e">
        <f t="shared" si="292"/>
        <v>#DIV/0!</v>
      </c>
      <c r="AU251" s="111" t="e">
        <f t="shared" si="306"/>
        <v>#DIV/0!</v>
      </c>
      <c r="AV251" s="111" t="e">
        <f t="shared" si="307"/>
        <v>#DIV/0!</v>
      </c>
      <c r="AX251" s="201">
        <v>0.6</v>
      </c>
      <c r="AY251" s="111">
        <f t="shared" ca="1" si="293"/>
        <v>10.852407261247039</v>
      </c>
      <c r="AZ251" s="111">
        <f t="shared" ca="1" si="293"/>
        <v>8.7208582117285633</v>
      </c>
      <c r="BA251" s="111">
        <f t="shared" ca="1" si="293"/>
        <v>7.6478986901731956</v>
      </c>
      <c r="BB251" s="111">
        <f t="shared" ca="1" si="293"/>
        <v>6.5701060176198292</v>
      </c>
      <c r="BC251" s="111">
        <f t="shared" ca="1" si="293"/>
        <v>5.4874474639262685</v>
      </c>
      <c r="BD251" s="111" t="e">
        <f t="shared" si="293"/>
        <v>#DIV/0!</v>
      </c>
      <c r="BE251" s="111" t="e">
        <f t="shared" si="293"/>
        <v>#DIV/0!</v>
      </c>
      <c r="BF251" s="111" t="e">
        <f t="shared" si="293"/>
        <v>#DIV/0!</v>
      </c>
      <c r="BG251" s="111" t="e">
        <f t="shared" si="293"/>
        <v>#DIV/0!</v>
      </c>
      <c r="BH251" s="111" t="e">
        <f t="shared" si="293"/>
        <v>#DIV/0!</v>
      </c>
      <c r="BI251" s="111" t="e">
        <f t="shared" si="293"/>
        <v>#DIV/0!</v>
      </c>
      <c r="BJ251" s="111" t="e">
        <f t="shared" si="293"/>
        <v>#DIV/0!</v>
      </c>
      <c r="BK251" s="111" t="e">
        <f t="shared" si="308"/>
        <v>#DIV/0!</v>
      </c>
      <c r="BM251" s="200">
        <v>0.6</v>
      </c>
      <c r="BN251" s="111">
        <f t="shared" ca="1" si="294"/>
        <v>10.852407261247039</v>
      </c>
      <c r="BO251" s="111">
        <f t="shared" ca="1" si="294"/>
        <v>8.7208582117285633</v>
      </c>
      <c r="BP251" s="111">
        <f t="shared" ca="1" si="294"/>
        <v>7.6478986901731956</v>
      </c>
      <c r="BQ251" s="111">
        <f t="shared" ca="1" si="294"/>
        <v>6.5701060176198292</v>
      </c>
      <c r="BR251" s="111">
        <f t="shared" ca="1" si="294"/>
        <v>5.4874474639262685</v>
      </c>
      <c r="BS251" s="111" t="e">
        <f t="shared" si="294"/>
        <v>#DIV/0!</v>
      </c>
      <c r="BT251" s="111" t="e">
        <f t="shared" si="294"/>
        <v>#DIV/0!</v>
      </c>
      <c r="BU251" s="111" t="e">
        <f t="shared" si="294"/>
        <v>#DIV/0!</v>
      </c>
      <c r="BV251" s="111" t="e">
        <f t="shared" si="294"/>
        <v>#DIV/0!</v>
      </c>
      <c r="BW251" s="111" t="e">
        <f t="shared" si="294"/>
        <v>#DIV/0!</v>
      </c>
      <c r="BX251" s="111" t="e">
        <f t="shared" si="294"/>
        <v>#DIV/0!</v>
      </c>
      <c r="BY251" s="111" t="e">
        <f t="shared" si="294"/>
        <v>#DIV/0!</v>
      </c>
      <c r="BZ251" s="111" t="e">
        <f t="shared" si="309"/>
        <v>#DIV/0!</v>
      </c>
      <c r="CB251" s="200">
        <v>0.6</v>
      </c>
      <c r="CC251" s="111">
        <f t="shared" ca="1" si="295"/>
        <v>10.852407261247039</v>
      </c>
      <c r="CD251" s="111">
        <f t="shared" ca="1" si="295"/>
        <v>8.7208582117285633</v>
      </c>
      <c r="CE251" s="111">
        <f t="shared" ca="1" si="295"/>
        <v>7.6478986901731956</v>
      </c>
      <c r="CF251" s="111">
        <f t="shared" ca="1" si="295"/>
        <v>6.5701060176198292</v>
      </c>
      <c r="CG251" s="111">
        <f t="shared" ca="1" si="295"/>
        <v>5.4874474639262685</v>
      </c>
      <c r="CH251" s="111" t="e">
        <f t="shared" si="295"/>
        <v>#DIV/0!</v>
      </c>
      <c r="CI251" s="111" t="e">
        <f t="shared" si="295"/>
        <v>#DIV/0!</v>
      </c>
      <c r="CJ251" s="111" t="e">
        <f t="shared" si="295"/>
        <v>#DIV/0!</v>
      </c>
      <c r="CK251" s="111" t="e">
        <f t="shared" si="295"/>
        <v>#DIV/0!</v>
      </c>
      <c r="CL251" s="111" t="e">
        <f t="shared" si="295"/>
        <v>#DIV/0!</v>
      </c>
      <c r="CM251" s="111" t="e">
        <f t="shared" si="295"/>
        <v>#DIV/0!</v>
      </c>
      <c r="CN251" s="111" t="e">
        <f t="shared" si="295"/>
        <v>#DIV/0!</v>
      </c>
      <c r="CO251" s="111" t="e">
        <f t="shared" si="310"/>
        <v>#DIV/0!</v>
      </c>
      <c r="CQ251" s="200">
        <v>0.6</v>
      </c>
      <c r="CR251" s="111">
        <f t="shared" ca="1" si="302"/>
        <v>32.557221783741113</v>
      </c>
      <c r="CS251" s="111">
        <f t="shared" ca="1" si="302"/>
        <v>26.162574635185688</v>
      </c>
      <c r="CT251" s="111">
        <f t="shared" ca="1" si="302"/>
        <v>22.943696070519582</v>
      </c>
      <c r="CU251" s="111">
        <f t="shared" ca="1" si="302"/>
        <v>19.710318052859485</v>
      </c>
      <c r="CV251" s="111">
        <f t="shared" ca="1" si="302"/>
        <v>16.462342391778801</v>
      </c>
      <c r="CW251" s="111" t="e">
        <f t="shared" si="302"/>
        <v>#DIV/0!</v>
      </c>
      <c r="CX251" s="111" t="e">
        <f t="shared" si="302"/>
        <v>#DIV/0!</v>
      </c>
      <c r="CY251" s="111" t="e">
        <f t="shared" si="302"/>
        <v>#DIV/0!</v>
      </c>
      <c r="CZ251" s="111" t="e">
        <f t="shared" si="302"/>
        <v>#DIV/0!</v>
      </c>
      <c r="DA251" s="111" t="e">
        <f t="shared" si="302"/>
        <v>#DIV/0!</v>
      </c>
      <c r="DB251" s="111" t="e">
        <f t="shared" si="302"/>
        <v>#DIV/0!</v>
      </c>
      <c r="DC251" s="111" t="e">
        <f t="shared" si="311"/>
        <v>#DIV/0!</v>
      </c>
      <c r="DD251" s="111" t="e">
        <f t="shared" si="312"/>
        <v>#DIV/0!</v>
      </c>
      <c r="DF251" s="200">
        <v>0.6</v>
      </c>
      <c r="DG251" s="111">
        <f t="shared" ca="1" si="303"/>
        <v>21.704814522494079</v>
      </c>
      <c r="DH251" s="111">
        <f t="shared" ca="1" si="303"/>
        <v>17.441716423457127</v>
      </c>
      <c r="DI251" s="111">
        <f t="shared" ca="1" si="303"/>
        <v>15.295797380346391</v>
      </c>
      <c r="DJ251" s="111">
        <f t="shared" ca="1" si="303"/>
        <v>13.140212035239658</v>
      </c>
      <c r="DK251" s="111">
        <f t="shared" ca="1" si="303"/>
        <v>10.974894927852537</v>
      </c>
      <c r="DL251" s="111" t="e">
        <f t="shared" si="303"/>
        <v>#DIV/0!</v>
      </c>
      <c r="DM251" s="111" t="e">
        <f t="shared" si="303"/>
        <v>#DIV/0!</v>
      </c>
      <c r="DN251" s="111" t="e">
        <f t="shared" si="303"/>
        <v>#DIV/0!</v>
      </c>
      <c r="DO251" s="111" t="e">
        <f t="shared" si="303"/>
        <v>#DIV/0!</v>
      </c>
      <c r="DP251" s="111" t="e">
        <f t="shared" si="303"/>
        <v>#DIV/0!</v>
      </c>
      <c r="DQ251" s="111" t="e">
        <f t="shared" si="303"/>
        <v>#DIV/0!</v>
      </c>
      <c r="DR251" s="111" t="e">
        <f t="shared" si="313"/>
        <v>#DIV/0!</v>
      </c>
      <c r="DS251" s="111" t="e">
        <f t="shared" si="314"/>
        <v>#DIV/0!</v>
      </c>
      <c r="DU251" s="200">
        <v>0.6</v>
      </c>
      <c r="DV251" s="111">
        <f t="shared" ca="1" si="304"/>
        <v>0</v>
      </c>
      <c r="DW251" s="111">
        <f t="shared" ca="1" si="304"/>
        <v>0</v>
      </c>
      <c r="DX251" s="111">
        <f t="shared" ca="1" si="304"/>
        <v>0</v>
      </c>
      <c r="DY251" s="111">
        <f t="shared" ca="1" si="304"/>
        <v>0</v>
      </c>
      <c r="DZ251" s="111">
        <f t="shared" ca="1" si="304"/>
        <v>0</v>
      </c>
      <c r="EA251" s="111" t="e">
        <f t="shared" si="304"/>
        <v>#DIV/0!</v>
      </c>
      <c r="EB251" s="111" t="e">
        <f t="shared" si="304"/>
        <v>#DIV/0!</v>
      </c>
      <c r="EC251" s="111" t="e">
        <f t="shared" si="304"/>
        <v>#DIV/0!</v>
      </c>
      <c r="ED251" s="111" t="e">
        <f t="shared" si="304"/>
        <v>#DIV/0!</v>
      </c>
      <c r="EE251" s="111" t="e">
        <f t="shared" si="304"/>
        <v>#DIV/0!</v>
      </c>
      <c r="EF251" s="111" t="e">
        <f t="shared" si="304"/>
        <v>#DIV/0!</v>
      </c>
      <c r="EG251" s="111" t="e">
        <f t="shared" si="315"/>
        <v>#DIV/0!</v>
      </c>
      <c r="EH251" s="111" t="e">
        <f t="shared" si="315"/>
        <v>#DIV/0!</v>
      </c>
      <c r="EJ251" s="200">
        <v>0.6</v>
      </c>
      <c r="EK251" s="111">
        <f t="shared" ca="1" si="305"/>
        <v>0</v>
      </c>
      <c r="EL251" s="111">
        <f t="shared" ca="1" si="305"/>
        <v>0</v>
      </c>
      <c r="EM251" s="111">
        <f t="shared" ca="1" si="305"/>
        <v>0</v>
      </c>
      <c r="EN251" s="111">
        <f t="shared" ca="1" si="305"/>
        <v>0</v>
      </c>
      <c r="EO251" s="111">
        <f t="shared" ca="1" si="305"/>
        <v>0</v>
      </c>
      <c r="EP251" s="111" t="e">
        <f t="shared" si="305"/>
        <v>#DIV/0!</v>
      </c>
      <c r="EQ251" s="111" t="e">
        <f t="shared" si="305"/>
        <v>#DIV/0!</v>
      </c>
      <c r="ER251" s="111" t="e">
        <f t="shared" si="305"/>
        <v>#DIV/0!</v>
      </c>
      <c r="ES251" s="111" t="e">
        <f t="shared" si="305"/>
        <v>#DIV/0!</v>
      </c>
      <c r="ET251" s="111" t="e">
        <f t="shared" si="305"/>
        <v>#DIV/0!</v>
      </c>
      <c r="EU251" s="111" t="e">
        <f t="shared" si="305"/>
        <v>#DIV/0!</v>
      </c>
      <c r="EV251" s="111" t="e">
        <f t="shared" si="316"/>
        <v>#DIV/0!</v>
      </c>
      <c r="EW251" s="111" t="e">
        <f t="shared" si="316"/>
        <v>#DIV/0!</v>
      </c>
    </row>
    <row r="252" spans="1:157">
      <c r="O252" s="15"/>
      <c r="P252" s="15"/>
      <c r="T252" s="201">
        <v>0.66666666666666663</v>
      </c>
      <c r="U252" s="109">
        <f t="shared" ca="1" si="291"/>
        <v>0</v>
      </c>
      <c r="V252" s="109">
        <f t="shared" ca="1" si="291"/>
        <v>0</v>
      </c>
      <c r="W252" s="109">
        <f t="shared" ca="1" si="291"/>
        <v>0</v>
      </c>
      <c r="X252" s="109">
        <f t="shared" ca="1" si="291"/>
        <v>0</v>
      </c>
      <c r="Y252" s="109" t="e">
        <f t="shared" si="291"/>
        <v>#DIV/0!</v>
      </c>
      <c r="Z252" s="109" t="e">
        <f t="shared" si="291"/>
        <v>#DIV/0!</v>
      </c>
      <c r="AA252" s="109" t="e">
        <f t="shared" si="291"/>
        <v>#DIV/0!</v>
      </c>
      <c r="AB252" s="109" t="e">
        <f t="shared" si="291"/>
        <v>#DIV/0!</v>
      </c>
      <c r="AC252" s="109" t="e">
        <f t="shared" si="291"/>
        <v>#DIV/0!</v>
      </c>
      <c r="AD252" s="109" t="e">
        <f t="shared" si="291"/>
        <v>#DIV/0!</v>
      </c>
      <c r="AE252" s="109" t="e">
        <f t="shared" si="291"/>
        <v>#DIV/0!</v>
      </c>
      <c r="AF252" s="109" t="e">
        <f t="shared" si="291"/>
        <v>#DIV/0!</v>
      </c>
      <c r="AG252" s="109"/>
      <c r="AI252" s="200">
        <v>0.66666666666666663</v>
      </c>
      <c r="AJ252" s="111">
        <f t="shared" ca="1" si="292"/>
        <v>0</v>
      </c>
      <c r="AK252" s="111">
        <f t="shared" ca="1" si="292"/>
        <v>0</v>
      </c>
      <c r="AL252" s="111">
        <f t="shared" ca="1" si="292"/>
        <v>0</v>
      </c>
      <c r="AM252" s="111">
        <f t="shared" ca="1" si="292"/>
        <v>0</v>
      </c>
      <c r="AN252" s="111" t="e">
        <f t="shared" si="292"/>
        <v>#DIV/0!</v>
      </c>
      <c r="AO252" s="111" t="e">
        <f t="shared" si="292"/>
        <v>#DIV/0!</v>
      </c>
      <c r="AP252" s="111" t="e">
        <f t="shared" si="292"/>
        <v>#DIV/0!</v>
      </c>
      <c r="AQ252" s="111" t="e">
        <f t="shared" si="292"/>
        <v>#DIV/0!</v>
      </c>
      <c r="AR252" s="111" t="e">
        <f t="shared" si="292"/>
        <v>#DIV/0!</v>
      </c>
      <c r="AS252" s="111" t="e">
        <f t="shared" si="292"/>
        <v>#DIV/0!</v>
      </c>
      <c r="AT252" s="111" t="e">
        <f t="shared" si="292"/>
        <v>#DIV/0!</v>
      </c>
      <c r="AU252" s="111" t="e">
        <f t="shared" si="306"/>
        <v>#DIV/0!</v>
      </c>
      <c r="AV252" s="111" t="e">
        <f t="shared" si="307"/>
        <v>#DIV/0!</v>
      </c>
      <c r="AX252" s="201">
        <v>0.66666666666666663</v>
      </c>
      <c r="AY252" s="111">
        <f t="shared" ca="1" si="293"/>
        <v>10.852407261247039</v>
      </c>
      <c r="AZ252" s="111">
        <f t="shared" ca="1" si="293"/>
        <v>8.7208582117285633</v>
      </c>
      <c r="BA252" s="111">
        <f t="shared" ca="1" si="293"/>
        <v>7.6478986901731973</v>
      </c>
      <c r="BB252" s="111">
        <f t="shared" ca="1" si="293"/>
        <v>6.57010601761983</v>
      </c>
      <c r="BC252" s="111" t="e">
        <f t="shared" si="293"/>
        <v>#DIV/0!</v>
      </c>
      <c r="BD252" s="111" t="e">
        <f t="shared" si="293"/>
        <v>#DIV/0!</v>
      </c>
      <c r="BE252" s="111" t="e">
        <f t="shared" si="293"/>
        <v>#DIV/0!</v>
      </c>
      <c r="BF252" s="111" t="e">
        <f t="shared" si="293"/>
        <v>#DIV/0!</v>
      </c>
      <c r="BG252" s="111" t="e">
        <f t="shared" si="293"/>
        <v>#DIV/0!</v>
      </c>
      <c r="BH252" s="111" t="e">
        <f t="shared" si="293"/>
        <v>#DIV/0!</v>
      </c>
      <c r="BI252" s="111" t="e">
        <f t="shared" si="293"/>
        <v>#DIV/0!</v>
      </c>
      <c r="BJ252" s="111" t="e">
        <f t="shared" si="293"/>
        <v>#DIV/0!</v>
      </c>
      <c r="BK252" s="111" t="e">
        <f t="shared" si="308"/>
        <v>#DIV/0!</v>
      </c>
      <c r="BM252" s="200">
        <v>0.66666666666666663</v>
      </c>
      <c r="BN252" s="111">
        <f t="shared" ca="1" si="294"/>
        <v>10.852407261247039</v>
      </c>
      <c r="BO252" s="111">
        <f t="shared" ca="1" si="294"/>
        <v>8.7208582117285633</v>
      </c>
      <c r="BP252" s="111">
        <f t="shared" ca="1" si="294"/>
        <v>7.6478986901731973</v>
      </c>
      <c r="BQ252" s="111">
        <f t="shared" ca="1" si="294"/>
        <v>6.57010601761983</v>
      </c>
      <c r="BR252" s="111" t="e">
        <f t="shared" si="294"/>
        <v>#DIV/0!</v>
      </c>
      <c r="BS252" s="111" t="e">
        <f t="shared" si="294"/>
        <v>#DIV/0!</v>
      </c>
      <c r="BT252" s="111" t="e">
        <f t="shared" si="294"/>
        <v>#DIV/0!</v>
      </c>
      <c r="BU252" s="111" t="e">
        <f t="shared" si="294"/>
        <v>#DIV/0!</v>
      </c>
      <c r="BV252" s="111" t="e">
        <f t="shared" si="294"/>
        <v>#DIV/0!</v>
      </c>
      <c r="BW252" s="111" t="e">
        <f t="shared" si="294"/>
        <v>#DIV/0!</v>
      </c>
      <c r="BX252" s="111" t="e">
        <f t="shared" si="294"/>
        <v>#DIV/0!</v>
      </c>
      <c r="BY252" s="111" t="e">
        <f t="shared" si="294"/>
        <v>#DIV/0!</v>
      </c>
      <c r="BZ252" s="111" t="e">
        <f t="shared" si="309"/>
        <v>#DIV/0!</v>
      </c>
      <c r="CB252" s="200">
        <v>0.66666666666666663</v>
      </c>
      <c r="CC252" s="111">
        <f t="shared" ca="1" si="295"/>
        <v>10.852407261247039</v>
      </c>
      <c r="CD252" s="111">
        <f t="shared" ca="1" si="295"/>
        <v>8.7208582117285633</v>
      </c>
      <c r="CE252" s="111">
        <f t="shared" ca="1" si="295"/>
        <v>7.6478986901731973</v>
      </c>
      <c r="CF252" s="111">
        <f t="shared" ca="1" si="295"/>
        <v>6.57010601761983</v>
      </c>
      <c r="CG252" s="111" t="e">
        <f t="shared" si="295"/>
        <v>#DIV/0!</v>
      </c>
      <c r="CH252" s="111" t="e">
        <f t="shared" si="295"/>
        <v>#DIV/0!</v>
      </c>
      <c r="CI252" s="111" t="e">
        <f t="shared" si="295"/>
        <v>#DIV/0!</v>
      </c>
      <c r="CJ252" s="111" t="e">
        <f t="shared" si="295"/>
        <v>#DIV/0!</v>
      </c>
      <c r="CK252" s="111" t="e">
        <f t="shared" si="295"/>
        <v>#DIV/0!</v>
      </c>
      <c r="CL252" s="111" t="e">
        <f t="shared" si="295"/>
        <v>#DIV/0!</v>
      </c>
      <c r="CM252" s="111" t="e">
        <f t="shared" si="295"/>
        <v>#DIV/0!</v>
      </c>
      <c r="CN252" s="111" t="e">
        <f t="shared" si="295"/>
        <v>#DIV/0!</v>
      </c>
      <c r="CO252" s="111" t="e">
        <f t="shared" si="310"/>
        <v>#DIV/0!</v>
      </c>
      <c r="CQ252" s="200">
        <v>0.66666666666666663</v>
      </c>
      <c r="CR252" s="111">
        <f t="shared" ca="1" si="302"/>
        <v>32.557221783741113</v>
      </c>
      <c r="CS252" s="111">
        <f t="shared" ca="1" si="302"/>
        <v>26.162574635185688</v>
      </c>
      <c r="CT252" s="111">
        <f t="shared" ca="1" si="302"/>
        <v>22.943696070519589</v>
      </c>
      <c r="CU252" s="111">
        <f t="shared" ca="1" si="302"/>
        <v>19.710318052859488</v>
      </c>
      <c r="CV252" s="111" t="e">
        <f t="shared" si="302"/>
        <v>#DIV/0!</v>
      </c>
      <c r="CW252" s="111" t="e">
        <f t="shared" si="302"/>
        <v>#DIV/0!</v>
      </c>
      <c r="CX252" s="111" t="e">
        <f t="shared" si="302"/>
        <v>#DIV/0!</v>
      </c>
      <c r="CY252" s="111" t="e">
        <f t="shared" si="302"/>
        <v>#DIV/0!</v>
      </c>
      <c r="CZ252" s="111" t="e">
        <f t="shared" si="302"/>
        <v>#DIV/0!</v>
      </c>
      <c r="DA252" s="111" t="e">
        <f t="shared" si="302"/>
        <v>#DIV/0!</v>
      </c>
      <c r="DB252" s="111" t="e">
        <f t="shared" si="302"/>
        <v>#DIV/0!</v>
      </c>
      <c r="DC252" s="111" t="e">
        <f t="shared" si="311"/>
        <v>#DIV/0!</v>
      </c>
      <c r="DD252" s="111" t="e">
        <f t="shared" si="312"/>
        <v>#DIV/0!</v>
      </c>
      <c r="DF252" s="200">
        <v>0.66666666666666663</v>
      </c>
      <c r="DG252" s="111">
        <f t="shared" ca="1" si="303"/>
        <v>21.704814522494079</v>
      </c>
      <c r="DH252" s="111">
        <f t="shared" ca="1" si="303"/>
        <v>17.441716423457127</v>
      </c>
      <c r="DI252" s="111">
        <f t="shared" ca="1" si="303"/>
        <v>15.295797380346395</v>
      </c>
      <c r="DJ252" s="111">
        <f t="shared" ca="1" si="303"/>
        <v>13.14021203523966</v>
      </c>
      <c r="DK252" s="111" t="e">
        <f t="shared" si="303"/>
        <v>#DIV/0!</v>
      </c>
      <c r="DL252" s="111" t="e">
        <f t="shared" si="303"/>
        <v>#DIV/0!</v>
      </c>
      <c r="DM252" s="111" t="e">
        <f t="shared" si="303"/>
        <v>#DIV/0!</v>
      </c>
      <c r="DN252" s="111" t="e">
        <f t="shared" si="303"/>
        <v>#DIV/0!</v>
      </c>
      <c r="DO252" s="111" t="e">
        <f t="shared" si="303"/>
        <v>#DIV/0!</v>
      </c>
      <c r="DP252" s="111" t="e">
        <f t="shared" si="303"/>
        <v>#DIV/0!</v>
      </c>
      <c r="DQ252" s="111" t="e">
        <f t="shared" si="303"/>
        <v>#DIV/0!</v>
      </c>
      <c r="DR252" s="111" t="e">
        <f t="shared" si="313"/>
        <v>#DIV/0!</v>
      </c>
      <c r="DS252" s="111" t="e">
        <f t="shared" si="314"/>
        <v>#DIV/0!</v>
      </c>
      <c r="DU252" s="200">
        <v>0.66666666666666663</v>
      </c>
      <c r="DV252" s="111">
        <f t="shared" ca="1" si="304"/>
        <v>0</v>
      </c>
      <c r="DW252" s="111">
        <f t="shared" ca="1" si="304"/>
        <v>0</v>
      </c>
      <c r="DX252" s="111">
        <f t="shared" ca="1" si="304"/>
        <v>0</v>
      </c>
      <c r="DY252" s="111">
        <f t="shared" ca="1" si="304"/>
        <v>0</v>
      </c>
      <c r="DZ252" s="111" t="e">
        <f t="shared" si="304"/>
        <v>#DIV/0!</v>
      </c>
      <c r="EA252" s="111" t="e">
        <f t="shared" si="304"/>
        <v>#DIV/0!</v>
      </c>
      <c r="EB252" s="111" t="e">
        <f t="shared" si="304"/>
        <v>#DIV/0!</v>
      </c>
      <c r="EC252" s="111" t="e">
        <f t="shared" si="304"/>
        <v>#DIV/0!</v>
      </c>
      <c r="ED252" s="111" t="e">
        <f t="shared" si="304"/>
        <v>#DIV/0!</v>
      </c>
      <c r="EE252" s="111" t="e">
        <f t="shared" si="304"/>
        <v>#DIV/0!</v>
      </c>
      <c r="EF252" s="111" t="e">
        <f t="shared" si="304"/>
        <v>#DIV/0!</v>
      </c>
      <c r="EG252" s="111" t="e">
        <f t="shared" si="315"/>
        <v>#DIV/0!</v>
      </c>
      <c r="EH252" s="111" t="e">
        <f t="shared" si="315"/>
        <v>#DIV/0!</v>
      </c>
      <c r="EJ252" s="200">
        <v>0.66666666666666663</v>
      </c>
      <c r="EK252" s="111">
        <f t="shared" ca="1" si="305"/>
        <v>0</v>
      </c>
      <c r="EL252" s="111">
        <f t="shared" ca="1" si="305"/>
        <v>0</v>
      </c>
      <c r="EM252" s="111">
        <f t="shared" ca="1" si="305"/>
        <v>0</v>
      </c>
      <c r="EN252" s="111">
        <f t="shared" ca="1" si="305"/>
        <v>0</v>
      </c>
      <c r="EO252" s="111" t="e">
        <f t="shared" si="305"/>
        <v>#DIV/0!</v>
      </c>
      <c r="EP252" s="111" t="e">
        <f t="shared" si="305"/>
        <v>#DIV/0!</v>
      </c>
      <c r="EQ252" s="111" t="e">
        <f t="shared" si="305"/>
        <v>#DIV/0!</v>
      </c>
      <c r="ER252" s="111" t="e">
        <f t="shared" si="305"/>
        <v>#DIV/0!</v>
      </c>
      <c r="ES252" s="111" t="e">
        <f t="shared" si="305"/>
        <v>#DIV/0!</v>
      </c>
      <c r="ET252" s="111" t="e">
        <f t="shared" si="305"/>
        <v>#DIV/0!</v>
      </c>
      <c r="EU252" s="111" t="e">
        <f t="shared" si="305"/>
        <v>#DIV/0!</v>
      </c>
      <c r="EV252" s="111" t="e">
        <f t="shared" si="316"/>
        <v>#DIV/0!</v>
      </c>
      <c r="EW252" s="111" t="e">
        <f t="shared" si="316"/>
        <v>#DIV/0!</v>
      </c>
    </row>
    <row r="253" spans="1:157">
      <c r="T253" s="201">
        <v>0.7142857142857143</v>
      </c>
      <c r="U253" s="109">
        <f t="shared" ca="1" si="291"/>
        <v>0</v>
      </c>
      <c r="V253" s="109">
        <f t="shared" ca="1" si="291"/>
        <v>0</v>
      </c>
      <c r="W253" s="109">
        <f t="shared" ca="1" si="291"/>
        <v>0</v>
      </c>
      <c r="X253" s="109" t="e">
        <f t="shared" si="291"/>
        <v>#DIV/0!</v>
      </c>
      <c r="Y253" s="109" t="e">
        <f t="shared" si="291"/>
        <v>#DIV/0!</v>
      </c>
      <c r="Z253" s="109" t="e">
        <f t="shared" si="291"/>
        <v>#DIV/0!</v>
      </c>
      <c r="AA253" s="109" t="e">
        <f t="shared" si="291"/>
        <v>#DIV/0!</v>
      </c>
      <c r="AB253" s="109" t="e">
        <f t="shared" si="291"/>
        <v>#DIV/0!</v>
      </c>
      <c r="AC253" s="109" t="e">
        <f t="shared" si="291"/>
        <v>#DIV/0!</v>
      </c>
      <c r="AD253" s="109" t="e">
        <f t="shared" si="291"/>
        <v>#DIV/0!</v>
      </c>
      <c r="AE253" s="109" t="e">
        <f t="shared" si="291"/>
        <v>#DIV/0!</v>
      </c>
      <c r="AF253" s="109" t="e">
        <f t="shared" si="291"/>
        <v>#DIV/0!</v>
      </c>
      <c r="AG253" s="109"/>
      <c r="AI253" s="200">
        <v>0.7142857142857143</v>
      </c>
      <c r="AJ253" s="111">
        <f t="shared" ca="1" si="292"/>
        <v>0</v>
      </c>
      <c r="AK253" s="111">
        <f t="shared" ca="1" si="292"/>
        <v>0</v>
      </c>
      <c r="AL253" s="111">
        <f t="shared" ca="1" si="292"/>
        <v>0</v>
      </c>
      <c r="AM253" s="111" t="e">
        <f t="shared" si="292"/>
        <v>#DIV/0!</v>
      </c>
      <c r="AN253" s="111" t="e">
        <f t="shared" si="292"/>
        <v>#DIV/0!</v>
      </c>
      <c r="AO253" s="111" t="e">
        <f t="shared" si="292"/>
        <v>#DIV/0!</v>
      </c>
      <c r="AP253" s="111" t="e">
        <f t="shared" si="292"/>
        <v>#DIV/0!</v>
      </c>
      <c r="AQ253" s="111" t="e">
        <f t="shared" si="292"/>
        <v>#DIV/0!</v>
      </c>
      <c r="AR253" s="111" t="e">
        <f t="shared" si="292"/>
        <v>#DIV/0!</v>
      </c>
      <c r="AS253" s="111" t="e">
        <f t="shared" si="292"/>
        <v>#DIV/0!</v>
      </c>
      <c r="AT253" s="111" t="e">
        <f t="shared" si="292"/>
        <v>#DIV/0!</v>
      </c>
      <c r="AU253" s="111" t="e">
        <f t="shared" si="306"/>
        <v>#DIV/0!</v>
      </c>
      <c r="AV253" s="111" t="e">
        <f t="shared" si="307"/>
        <v>#DIV/0!</v>
      </c>
      <c r="AX253" s="201">
        <v>0.7142857142857143</v>
      </c>
      <c r="AY253" s="111">
        <f t="shared" ca="1" si="293"/>
        <v>10.852407261247039</v>
      </c>
      <c r="AZ253" s="111">
        <f t="shared" ca="1" si="293"/>
        <v>8.7208582117285633</v>
      </c>
      <c r="BA253" s="111">
        <f t="shared" ca="1" si="293"/>
        <v>7.6478986901731973</v>
      </c>
      <c r="BB253" s="111" t="e">
        <f t="shared" si="293"/>
        <v>#DIV/0!</v>
      </c>
      <c r="BC253" s="111" t="e">
        <f t="shared" si="293"/>
        <v>#DIV/0!</v>
      </c>
      <c r="BD253" s="111" t="e">
        <f t="shared" si="293"/>
        <v>#DIV/0!</v>
      </c>
      <c r="BE253" s="111" t="e">
        <f t="shared" si="293"/>
        <v>#DIV/0!</v>
      </c>
      <c r="BF253" s="111" t="e">
        <f t="shared" si="293"/>
        <v>#DIV/0!</v>
      </c>
      <c r="BG253" s="111" t="e">
        <f t="shared" si="293"/>
        <v>#DIV/0!</v>
      </c>
      <c r="BH253" s="111" t="e">
        <f t="shared" si="293"/>
        <v>#DIV/0!</v>
      </c>
      <c r="BI253" s="111" t="e">
        <f t="shared" si="293"/>
        <v>#DIV/0!</v>
      </c>
      <c r="BJ253" s="111" t="e">
        <f t="shared" si="293"/>
        <v>#DIV/0!</v>
      </c>
      <c r="BK253" s="111" t="e">
        <f t="shared" si="308"/>
        <v>#DIV/0!</v>
      </c>
      <c r="BM253" s="200">
        <v>0.7142857142857143</v>
      </c>
      <c r="BN253" s="111">
        <f t="shared" ca="1" si="294"/>
        <v>10.852407261247039</v>
      </c>
      <c r="BO253" s="111">
        <f t="shared" ca="1" si="294"/>
        <v>8.7208582117285633</v>
      </c>
      <c r="BP253" s="111">
        <f t="shared" ca="1" si="294"/>
        <v>7.6478986901731973</v>
      </c>
      <c r="BQ253" s="111" t="e">
        <f t="shared" si="294"/>
        <v>#DIV/0!</v>
      </c>
      <c r="BR253" s="111" t="e">
        <f t="shared" si="294"/>
        <v>#DIV/0!</v>
      </c>
      <c r="BS253" s="111" t="e">
        <f t="shared" si="294"/>
        <v>#DIV/0!</v>
      </c>
      <c r="BT253" s="111" t="e">
        <f t="shared" si="294"/>
        <v>#DIV/0!</v>
      </c>
      <c r="BU253" s="111" t="e">
        <f t="shared" si="294"/>
        <v>#DIV/0!</v>
      </c>
      <c r="BV253" s="111" t="e">
        <f t="shared" si="294"/>
        <v>#DIV/0!</v>
      </c>
      <c r="BW253" s="111" t="e">
        <f t="shared" si="294"/>
        <v>#DIV/0!</v>
      </c>
      <c r="BX253" s="111" t="e">
        <f t="shared" si="294"/>
        <v>#DIV/0!</v>
      </c>
      <c r="BY253" s="111" t="e">
        <f t="shared" si="294"/>
        <v>#DIV/0!</v>
      </c>
      <c r="BZ253" s="111" t="e">
        <f t="shared" si="309"/>
        <v>#DIV/0!</v>
      </c>
      <c r="CB253" s="200">
        <v>0.7142857142857143</v>
      </c>
      <c r="CC253" s="111">
        <f t="shared" ca="1" si="295"/>
        <v>10.852407261247039</v>
      </c>
      <c r="CD253" s="111">
        <f t="shared" ca="1" si="295"/>
        <v>8.7208582117285633</v>
      </c>
      <c r="CE253" s="111">
        <f t="shared" ca="1" si="295"/>
        <v>7.6478986901731973</v>
      </c>
      <c r="CF253" s="111" t="e">
        <f t="shared" si="295"/>
        <v>#DIV/0!</v>
      </c>
      <c r="CG253" s="111" t="e">
        <f t="shared" si="295"/>
        <v>#DIV/0!</v>
      </c>
      <c r="CH253" s="111" t="e">
        <f t="shared" si="295"/>
        <v>#DIV/0!</v>
      </c>
      <c r="CI253" s="111" t="e">
        <f t="shared" si="295"/>
        <v>#DIV/0!</v>
      </c>
      <c r="CJ253" s="111" t="e">
        <f t="shared" si="295"/>
        <v>#DIV/0!</v>
      </c>
      <c r="CK253" s="111" t="e">
        <f t="shared" si="295"/>
        <v>#DIV/0!</v>
      </c>
      <c r="CL253" s="111" t="e">
        <f t="shared" si="295"/>
        <v>#DIV/0!</v>
      </c>
      <c r="CM253" s="111" t="e">
        <f t="shared" si="295"/>
        <v>#DIV/0!</v>
      </c>
      <c r="CN253" s="111" t="e">
        <f t="shared" si="295"/>
        <v>#DIV/0!</v>
      </c>
      <c r="CO253" s="111" t="e">
        <f t="shared" si="310"/>
        <v>#DIV/0!</v>
      </c>
      <c r="CQ253" s="200">
        <v>0.7142857142857143</v>
      </c>
      <c r="CR253" s="111">
        <f t="shared" ca="1" si="302"/>
        <v>32.557221783741113</v>
      </c>
      <c r="CS253" s="111">
        <f t="shared" ca="1" si="302"/>
        <v>26.162574635185688</v>
      </c>
      <c r="CT253" s="111">
        <f t="shared" ca="1" si="302"/>
        <v>22.943696070519589</v>
      </c>
      <c r="CU253" s="111" t="e">
        <f t="shared" si="302"/>
        <v>#DIV/0!</v>
      </c>
      <c r="CV253" s="111" t="e">
        <f t="shared" si="302"/>
        <v>#DIV/0!</v>
      </c>
      <c r="CW253" s="111" t="e">
        <f t="shared" si="302"/>
        <v>#DIV/0!</v>
      </c>
      <c r="CX253" s="111" t="e">
        <f t="shared" si="302"/>
        <v>#DIV/0!</v>
      </c>
      <c r="CY253" s="111" t="e">
        <f t="shared" si="302"/>
        <v>#DIV/0!</v>
      </c>
      <c r="CZ253" s="111" t="e">
        <f t="shared" si="302"/>
        <v>#DIV/0!</v>
      </c>
      <c r="DA253" s="111" t="e">
        <f t="shared" si="302"/>
        <v>#DIV/0!</v>
      </c>
      <c r="DB253" s="111" t="e">
        <f t="shared" si="302"/>
        <v>#DIV/0!</v>
      </c>
      <c r="DC253" s="111" t="e">
        <f t="shared" si="311"/>
        <v>#DIV/0!</v>
      </c>
      <c r="DD253" s="111" t="e">
        <f t="shared" si="312"/>
        <v>#DIV/0!</v>
      </c>
      <c r="DF253" s="200">
        <v>0.7142857142857143</v>
      </c>
      <c r="DG253" s="111">
        <f t="shared" ca="1" si="303"/>
        <v>21.704814522494079</v>
      </c>
      <c r="DH253" s="111">
        <f t="shared" ca="1" si="303"/>
        <v>17.441716423457127</v>
      </c>
      <c r="DI253" s="111">
        <f t="shared" ca="1" si="303"/>
        <v>15.295797380346395</v>
      </c>
      <c r="DJ253" s="111" t="e">
        <f t="shared" si="303"/>
        <v>#DIV/0!</v>
      </c>
      <c r="DK253" s="111" t="e">
        <f t="shared" si="303"/>
        <v>#DIV/0!</v>
      </c>
      <c r="DL253" s="111" t="e">
        <f t="shared" si="303"/>
        <v>#DIV/0!</v>
      </c>
      <c r="DM253" s="111" t="e">
        <f t="shared" si="303"/>
        <v>#DIV/0!</v>
      </c>
      <c r="DN253" s="111" t="e">
        <f t="shared" si="303"/>
        <v>#DIV/0!</v>
      </c>
      <c r="DO253" s="111" t="e">
        <f t="shared" si="303"/>
        <v>#DIV/0!</v>
      </c>
      <c r="DP253" s="111" t="e">
        <f t="shared" si="303"/>
        <v>#DIV/0!</v>
      </c>
      <c r="DQ253" s="111" t="e">
        <f t="shared" si="303"/>
        <v>#DIV/0!</v>
      </c>
      <c r="DR253" s="111" t="e">
        <f t="shared" si="313"/>
        <v>#DIV/0!</v>
      </c>
      <c r="DS253" s="111" t="e">
        <f t="shared" si="314"/>
        <v>#DIV/0!</v>
      </c>
      <c r="DU253" s="200">
        <v>0.7142857142857143</v>
      </c>
      <c r="DV253" s="111">
        <f t="shared" ca="1" si="304"/>
        <v>0</v>
      </c>
      <c r="DW253" s="111">
        <f t="shared" ca="1" si="304"/>
        <v>0</v>
      </c>
      <c r="DX253" s="111">
        <f t="shared" ca="1" si="304"/>
        <v>0</v>
      </c>
      <c r="DY253" s="111" t="e">
        <f t="shared" si="304"/>
        <v>#DIV/0!</v>
      </c>
      <c r="DZ253" s="111" t="e">
        <f t="shared" si="304"/>
        <v>#DIV/0!</v>
      </c>
      <c r="EA253" s="111" t="e">
        <f t="shared" si="304"/>
        <v>#DIV/0!</v>
      </c>
      <c r="EB253" s="111" t="e">
        <f t="shared" si="304"/>
        <v>#DIV/0!</v>
      </c>
      <c r="EC253" s="111" t="e">
        <f t="shared" si="304"/>
        <v>#DIV/0!</v>
      </c>
      <c r="ED253" s="111" t="e">
        <f t="shared" si="304"/>
        <v>#DIV/0!</v>
      </c>
      <c r="EE253" s="111" t="e">
        <f t="shared" si="304"/>
        <v>#DIV/0!</v>
      </c>
      <c r="EF253" s="111" t="e">
        <f t="shared" si="304"/>
        <v>#DIV/0!</v>
      </c>
      <c r="EG253" s="111" t="e">
        <f t="shared" si="315"/>
        <v>#DIV/0!</v>
      </c>
      <c r="EH253" s="111" t="e">
        <f t="shared" si="315"/>
        <v>#DIV/0!</v>
      </c>
      <c r="EJ253" s="200">
        <v>0.7142857142857143</v>
      </c>
      <c r="EK253" s="111">
        <f t="shared" ca="1" si="305"/>
        <v>0</v>
      </c>
      <c r="EL253" s="111">
        <f t="shared" ca="1" si="305"/>
        <v>0</v>
      </c>
      <c r="EM253" s="111">
        <f t="shared" ca="1" si="305"/>
        <v>0</v>
      </c>
      <c r="EN253" s="111" t="e">
        <f t="shared" si="305"/>
        <v>#DIV/0!</v>
      </c>
      <c r="EO253" s="111" t="e">
        <f t="shared" si="305"/>
        <v>#DIV/0!</v>
      </c>
      <c r="EP253" s="111" t="e">
        <f t="shared" si="305"/>
        <v>#DIV/0!</v>
      </c>
      <c r="EQ253" s="111" t="e">
        <f t="shared" si="305"/>
        <v>#DIV/0!</v>
      </c>
      <c r="ER253" s="111" t="e">
        <f t="shared" si="305"/>
        <v>#DIV/0!</v>
      </c>
      <c r="ES253" s="111" t="e">
        <f t="shared" si="305"/>
        <v>#DIV/0!</v>
      </c>
      <c r="ET253" s="111" t="e">
        <f t="shared" si="305"/>
        <v>#DIV/0!</v>
      </c>
      <c r="EU253" s="111" t="e">
        <f t="shared" si="305"/>
        <v>#DIV/0!</v>
      </c>
      <c r="EV253" s="111" t="e">
        <f t="shared" si="316"/>
        <v>#DIV/0!</v>
      </c>
      <c r="EW253" s="111" t="e">
        <f t="shared" si="316"/>
        <v>#DIV/0!</v>
      </c>
    </row>
    <row r="254" spans="1:157">
      <c r="T254" s="201">
        <v>0.75</v>
      </c>
      <c r="U254" s="109">
        <f t="shared" ca="1" si="291"/>
        <v>0</v>
      </c>
      <c r="V254" s="109">
        <f t="shared" ca="1" si="291"/>
        <v>0</v>
      </c>
      <c r="W254" s="109" t="e">
        <f t="shared" si="291"/>
        <v>#DIV/0!</v>
      </c>
      <c r="X254" s="109" t="e">
        <f t="shared" si="291"/>
        <v>#DIV/0!</v>
      </c>
      <c r="Y254" s="109" t="e">
        <f t="shared" si="291"/>
        <v>#DIV/0!</v>
      </c>
      <c r="Z254" s="109" t="e">
        <f t="shared" si="291"/>
        <v>#DIV/0!</v>
      </c>
      <c r="AA254" s="109" t="e">
        <f t="shared" si="291"/>
        <v>#DIV/0!</v>
      </c>
      <c r="AB254" s="109" t="e">
        <f t="shared" si="291"/>
        <v>#DIV/0!</v>
      </c>
      <c r="AC254" s="109" t="e">
        <f t="shared" si="291"/>
        <v>#DIV/0!</v>
      </c>
      <c r="AD254" s="109" t="e">
        <f t="shared" si="291"/>
        <v>#DIV/0!</v>
      </c>
      <c r="AE254" s="109" t="e">
        <f t="shared" si="291"/>
        <v>#DIV/0!</v>
      </c>
      <c r="AF254" s="109" t="e">
        <f t="shared" si="291"/>
        <v>#DIV/0!</v>
      </c>
      <c r="AG254" s="109"/>
      <c r="AI254" s="200">
        <v>0.75</v>
      </c>
      <c r="AJ254" s="111">
        <f t="shared" ca="1" si="292"/>
        <v>0</v>
      </c>
      <c r="AK254" s="111">
        <f t="shared" ca="1" si="292"/>
        <v>0</v>
      </c>
      <c r="AL254" s="111" t="e">
        <f t="shared" si="292"/>
        <v>#DIV/0!</v>
      </c>
      <c r="AM254" s="111" t="e">
        <f t="shared" si="292"/>
        <v>#DIV/0!</v>
      </c>
      <c r="AN254" s="111" t="e">
        <f t="shared" si="292"/>
        <v>#DIV/0!</v>
      </c>
      <c r="AO254" s="111" t="e">
        <f t="shared" si="292"/>
        <v>#DIV/0!</v>
      </c>
      <c r="AP254" s="111" t="e">
        <f t="shared" si="292"/>
        <v>#DIV/0!</v>
      </c>
      <c r="AQ254" s="111" t="e">
        <f t="shared" si="292"/>
        <v>#DIV/0!</v>
      </c>
      <c r="AR254" s="111" t="e">
        <f t="shared" si="292"/>
        <v>#DIV/0!</v>
      </c>
      <c r="AS254" s="111" t="e">
        <f t="shared" si="292"/>
        <v>#DIV/0!</v>
      </c>
      <c r="AT254" s="111" t="e">
        <f t="shared" si="292"/>
        <v>#DIV/0!</v>
      </c>
      <c r="AU254" s="111" t="e">
        <f t="shared" si="306"/>
        <v>#DIV/0!</v>
      </c>
      <c r="AV254" s="111" t="e">
        <f t="shared" si="307"/>
        <v>#DIV/0!</v>
      </c>
      <c r="AX254" s="201">
        <v>0.75</v>
      </c>
      <c r="AY254" s="111">
        <f t="shared" ca="1" si="293"/>
        <v>10.852407261247039</v>
      </c>
      <c r="AZ254" s="111">
        <f t="shared" ca="1" si="293"/>
        <v>8.7208582117285633</v>
      </c>
      <c r="BA254" s="111" t="e">
        <f t="shared" si="293"/>
        <v>#DIV/0!</v>
      </c>
      <c r="BB254" s="111" t="e">
        <f t="shared" si="293"/>
        <v>#DIV/0!</v>
      </c>
      <c r="BC254" s="111" t="e">
        <f t="shared" si="293"/>
        <v>#DIV/0!</v>
      </c>
      <c r="BD254" s="111" t="e">
        <f t="shared" si="293"/>
        <v>#DIV/0!</v>
      </c>
      <c r="BE254" s="111" t="e">
        <f t="shared" si="293"/>
        <v>#DIV/0!</v>
      </c>
      <c r="BF254" s="111" t="e">
        <f t="shared" si="293"/>
        <v>#DIV/0!</v>
      </c>
      <c r="BG254" s="111" t="e">
        <f t="shared" si="293"/>
        <v>#DIV/0!</v>
      </c>
      <c r="BH254" s="111" t="e">
        <f t="shared" si="293"/>
        <v>#DIV/0!</v>
      </c>
      <c r="BI254" s="111" t="e">
        <f t="shared" si="293"/>
        <v>#DIV/0!</v>
      </c>
      <c r="BJ254" s="111" t="e">
        <f t="shared" si="293"/>
        <v>#DIV/0!</v>
      </c>
      <c r="BK254" s="111" t="e">
        <f t="shared" si="308"/>
        <v>#DIV/0!</v>
      </c>
      <c r="BM254" s="200">
        <v>0.75</v>
      </c>
      <c r="BN254" s="111">
        <f t="shared" ca="1" si="294"/>
        <v>10.852407261247039</v>
      </c>
      <c r="BO254" s="111">
        <f t="shared" ca="1" si="294"/>
        <v>8.7208582117285633</v>
      </c>
      <c r="BP254" s="111" t="e">
        <f t="shared" si="294"/>
        <v>#DIV/0!</v>
      </c>
      <c r="BQ254" s="111" t="e">
        <f t="shared" si="294"/>
        <v>#DIV/0!</v>
      </c>
      <c r="BR254" s="111" t="e">
        <f t="shared" si="294"/>
        <v>#DIV/0!</v>
      </c>
      <c r="BS254" s="111" t="e">
        <f t="shared" si="294"/>
        <v>#DIV/0!</v>
      </c>
      <c r="BT254" s="111" t="e">
        <f t="shared" si="294"/>
        <v>#DIV/0!</v>
      </c>
      <c r="BU254" s="111" t="e">
        <f t="shared" si="294"/>
        <v>#DIV/0!</v>
      </c>
      <c r="BV254" s="111" t="e">
        <f t="shared" si="294"/>
        <v>#DIV/0!</v>
      </c>
      <c r="BW254" s="111" t="e">
        <f t="shared" si="294"/>
        <v>#DIV/0!</v>
      </c>
      <c r="BX254" s="111" t="e">
        <f t="shared" si="294"/>
        <v>#DIV/0!</v>
      </c>
      <c r="BY254" s="111" t="e">
        <f t="shared" si="294"/>
        <v>#DIV/0!</v>
      </c>
      <c r="BZ254" s="111" t="e">
        <f t="shared" si="309"/>
        <v>#DIV/0!</v>
      </c>
      <c r="CB254" s="200">
        <v>0.75</v>
      </c>
      <c r="CC254" s="111">
        <f t="shared" ca="1" si="295"/>
        <v>10.852407261247039</v>
      </c>
      <c r="CD254" s="111">
        <f t="shared" ca="1" si="295"/>
        <v>8.7208582117285633</v>
      </c>
      <c r="CE254" s="111" t="e">
        <f t="shared" si="295"/>
        <v>#DIV/0!</v>
      </c>
      <c r="CF254" s="111" t="e">
        <f t="shared" si="295"/>
        <v>#DIV/0!</v>
      </c>
      <c r="CG254" s="111" t="e">
        <f t="shared" si="295"/>
        <v>#DIV/0!</v>
      </c>
      <c r="CH254" s="111" t="e">
        <f t="shared" si="295"/>
        <v>#DIV/0!</v>
      </c>
      <c r="CI254" s="111" t="e">
        <f t="shared" si="295"/>
        <v>#DIV/0!</v>
      </c>
      <c r="CJ254" s="111" t="e">
        <f t="shared" si="295"/>
        <v>#DIV/0!</v>
      </c>
      <c r="CK254" s="111" t="e">
        <f t="shared" si="295"/>
        <v>#DIV/0!</v>
      </c>
      <c r="CL254" s="111" t="e">
        <f t="shared" si="295"/>
        <v>#DIV/0!</v>
      </c>
      <c r="CM254" s="111" t="e">
        <f t="shared" si="295"/>
        <v>#DIV/0!</v>
      </c>
      <c r="CN254" s="111" t="e">
        <f t="shared" si="295"/>
        <v>#DIV/0!</v>
      </c>
      <c r="CO254" s="111" t="e">
        <f t="shared" si="310"/>
        <v>#DIV/0!</v>
      </c>
      <c r="CQ254" s="200">
        <v>0.75</v>
      </c>
      <c r="CR254" s="111">
        <f t="shared" ca="1" si="302"/>
        <v>32.557221783741113</v>
      </c>
      <c r="CS254" s="111">
        <f t="shared" ca="1" si="302"/>
        <v>26.162574635185688</v>
      </c>
      <c r="CT254" s="111" t="e">
        <f t="shared" si="302"/>
        <v>#DIV/0!</v>
      </c>
      <c r="CU254" s="111" t="e">
        <f t="shared" si="302"/>
        <v>#DIV/0!</v>
      </c>
      <c r="CV254" s="111" t="e">
        <f t="shared" si="302"/>
        <v>#DIV/0!</v>
      </c>
      <c r="CW254" s="111" t="e">
        <f t="shared" si="302"/>
        <v>#DIV/0!</v>
      </c>
      <c r="CX254" s="111" t="e">
        <f t="shared" si="302"/>
        <v>#DIV/0!</v>
      </c>
      <c r="CY254" s="111" t="e">
        <f t="shared" si="302"/>
        <v>#DIV/0!</v>
      </c>
      <c r="CZ254" s="111" t="e">
        <f t="shared" si="302"/>
        <v>#DIV/0!</v>
      </c>
      <c r="DA254" s="111" t="e">
        <f t="shared" si="302"/>
        <v>#DIV/0!</v>
      </c>
      <c r="DB254" s="111" t="e">
        <f t="shared" si="302"/>
        <v>#DIV/0!</v>
      </c>
      <c r="DC254" s="111" t="e">
        <f t="shared" si="311"/>
        <v>#DIV/0!</v>
      </c>
      <c r="DD254" s="111" t="e">
        <f t="shared" si="312"/>
        <v>#DIV/0!</v>
      </c>
      <c r="DF254" s="200">
        <v>0.75</v>
      </c>
      <c r="DG254" s="111">
        <f t="shared" ca="1" si="303"/>
        <v>21.704814522494079</v>
      </c>
      <c r="DH254" s="111">
        <f t="shared" ca="1" si="303"/>
        <v>17.441716423457127</v>
      </c>
      <c r="DI254" s="111" t="e">
        <f t="shared" si="303"/>
        <v>#DIV/0!</v>
      </c>
      <c r="DJ254" s="111" t="e">
        <f t="shared" si="303"/>
        <v>#DIV/0!</v>
      </c>
      <c r="DK254" s="111" t="e">
        <f t="shared" si="303"/>
        <v>#DIV/0!</v>
      </c>
      <c r="DL254" s="111" t="e">
        <f t="shared" si="303"/>
        <v>#DIV/0!</v>
      </c>
      <c r="DM254" s="111" t="e">
        <f t="shared" si="303"/>
        <v>#DIV/0!</v>
      </c>
      <c r="DN254" s="111" t="e">
        <f t="shared" si="303"/>
        <v>#DIV/0!</v>
      </c>
      <c r="DO254" s="111" t="e">
        <f t="shared" si="303"/>
        <v>#DIV/0!</v>
      </c>
      <c r="DP254" s="111" t="e">
        <f t="shared" si="303"/>
        <v>#DIV/0!</v>
      </c>
      <c r="DQ254" s="111" t="e">
        <f t="shared" si="303"/>
        <v>#DIV/0!</v>
      </c>
      <c r="DR254" s="111" t="e">
        <f t="shared" si="313"/>
        <v>#DIV/0!</v>
      </c>
      <c r="DS254" s="111" t="e">
        <f t="shared" si="314"/>
        <v>#DIV/0!</v>
      </c>
      <c r="DU254" s="200">
        <v>0.75</v>
      </c>
      <c r="DV254" s="111">
        <f t="shared" ca="1" si="304"/>
        <v>0</v>
      </c>
      <c r="DW254" s="111">
        <f t="shared" ca="1" si="304"/>
        <v>0</v>
      </c>
      <c r="DX254" s="111" t="e">
        <f t="shared" si="304"/>
        <v>#DIV/0!</v>
      </c>
      <c r="DY254" s="111" t="e">
        <f t="shared" si="304"/>
        <v>#DIV/0!</v>
      </c>
      <c r="DZ254" s="111" t="e">
        <f t="shared" si="304"/>
        <v>#DIV/0!</v>
      </c>
      <c r="EA254" s="111" t="e">
        <f t="shared" si="304"/>
        <v>#DIV/0!</v>
      </c>
      <c r="EB254" s="111" t="e">
        <f t="shared" si="304"/>
        <v>#DIV/0!</v>
      </c>
      <c r="EC254" s="111" t="e">
        <f t="shared" si="304"/>
        <v>#DIV/0!</v>
      </c>
      <c r="ED254" s="111" t="e">
        <f t="shared" si="304"/>
        <v>#DIV/0!</v>
      </c>
      <c r="EE254" s="111" t="e">
        <f t="shared" si="304"/>
        <v>#DIV/0!</v>
      </c>
      <c r="EF254" s="111" t="e">
        <f t="shared" si="304"/>
        <v>#DIV/0!</v>
      </c>
      <c r="EG254" s="111" t="e">
        <f t="shared" si="315"/>
        <v>#DIV/0!</v>
      </c>
      <c r="EH254" s="111" t="e">
        <f t="shared" si="315"/>
        <v>#DIV/0!</v>
      </c>
      <c r="EJ254" s="200">
        <v>0.75</v>
      </c>
      <c r="EK254" s="111">
        <f t="shared" ca="1" si="305"/>
        <v>0</v>
      </c>
      <c r="EL254" s="111">
        <f t="shared" ca="1" si="305"/>
        <v>0</v>
      </c>
      <c r="EM254" s="111" t="e">
        <f t="shared" si="305"/>
        <v>#DIV/0!</v>
      </c>
      <c r="EN254" s="111" t="e">
        <f t="shared" si="305"/>
        <v>#DIV/0!</v>
      </c>
      <c r="EO254" s="111" t="e">
        <f t="shared" si="305"/>
        <v>#DIV/0!</v>
      </c>
      <c r="EP254" s="111" t="e">
        <f t="shared" si="305"/>
        <v>#DIV/0!</v>
      </c>
      <c r="EQ254" s="111" t="e">
        <f t="shared" si="305"/>
        <v>#DIV/0!</v>
      </c>
      <c r="ER254" s="111" t="e">
        <f t="shared" si="305"/>
        <v>#DIV/0!</v>
      </c>
      <c r="ES254" s="111" t="e">
        <f t="shared" si="305"/>
        <v>#DIV/0!</v>
      </c>
      <c r="ET254" s="111" t="e">
        <f t="shared" si="305"/>
        <v>#DIV/0!</v>
      </c>
      <c r="EU254" s="111" t="e">
        <f t="shared" si="305"/>
        <v>#DIV/0!</v>
      </c>
      <c r="EV254" s="111" t="e">
        <f t="shared" si="316"/>
        <v>#DIV/0!</v>
      </c>
      <c r="EW254" s="111" t="e">
        <f t="shared" si="316"/>
        <v>#DIV/0!</v>
      </c>
    </row>
    <row r="255" spans="1:157">
      <c r="T255" s="201">
        <v>0.8</v>
      </c>
      <c r="U255" s="109">
        <f t="shared" ca="1" si="291"/>
        <v>0</v>
      </c>
      <c r="V255" s="109"/>
      <c r="W255" s="109"/>
      <c r="X255" s="109"/>
      <c r="Y255" s="109"/>
      <c r="Z255" s="109"/>
      <c r="AA255" s="109"/>
      <c r="AB255" s="109"/>
      <c r="AC255" s="109"/>
      <c r="AD255" s="109"/>
      <c r="AE255" s="109"/>
      <c r="AF255" s="109"/>
      <c r="AG255" s="109"/>
      <c r="AI255" s="200">
        <v>0.8</v>
      </c>
      <c r="AJ255" s="111">
        <f t="shared" ca="1" si="292"/>
        <v>0</v>
      </c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11" t="e">
        <f>$I$6/AG30*1000</f>
        <v>#DIV/0!</v>
      </c>
      <c r="AX255" s="201">
        <v>0.8</v>
      </c>
      <c r="AY255" s="111">
        <f t="shared" ca="1" si="293"/>
        <v>10.852407261247039</v>
      </c>
      <c r="AZ255" s="111" t="e">
        <f>$I$7/#REF!*1000</f>
        <v>#REF!</v>
      </c>
      <c r="BA255" s="111" t="e">
        <f>$I$7/#REF!*1000</f>
        <v>#REF!</v>
      </c>
      <c r="BB255" s="111" t="e">
        <f>$I$7/#REF!*1000</f>
        <v>#REF!</v>
      </c>
      <c r="BC255" s="111" t="e">
        <f>$I$7/#REF!*1000</f>
        <v>#REF!</v>
      </c>
      <c r="BD255" s="111" t="e">
        <f>$I$7/#REF!*1000</f>
        <v>#REF!</v>
      </c>
      <c r="BE255" s="111" t="e">
        <f>$I$7/#REF!*1000</f>
        <v>#REF!</v>
      </c>
      <c r="BF255" s="111" t="e">
        <f>$I$7/#REF!*1000</f>
        <v>#REF!</v>
      </c>
      <c r="BG255" s="111" t="e">
        <f>$I$7/#REF!*1000</f>
        <v>#REF!</v>
      </c>
      <c r="BH255" s="111" t="e">
        <f>$I$7/#REF!*1000</f>
        <v>#REF!</v>
      </c>
      <c r="BI255" s="111" t="e">
        <f>$I$7/#REF!*1000</f>
        <v>#REF!</v>
      </c>
      <c r="BJ255" s="111" t="e">
        <f>$I$7/#REF!*1000</f>
        <v>#REF!</v>
      </c>
      <c r="BK255" s="111" t="e">
        <f t="shared" si="293"/>
        <v>#DIV/0!</v>
      </c>
      <c r="BM255" s="200">
        <v>0.8</v>
      </c>
      <c r="BN255" s="111">
        <f t="shared" ca="1" si="294"/>
        <v>10.852407261247039</v>
      </c>
      <c r="BO255" s="111" t="e">
        <f>$I$8/#REF!*1000</f>
        <v>#REF!</v>
      </c>
      <c r="BP255" s="111" t="e">
        <f>$I$8/#REF!*1000</f>
        <v>#REF!</v>
      </c>
      <c r="BQ255" s="111" t="e">
        <f>$I$8/#REF!*1000</f>
        <v>#REF!</v>
      </c>
      <c r="BR255" s="111" t="e">
        <f>$I$8/#REF!*1000</f>
        <v>#REF!</v>
      </c>
      <c r="BS255" s="111" t="e">
        <f>$I$8/#REF!*1000</f>
        <v>#REF!</v>
      </c>
      <c r="BT255" s="111" t="e">
        <f>$I$8/#REF!*1000</f>
        <v>#REF!</v>
      </c>
      <c r="BU255" s="111" t="e">
        <f>$I$8/#REF!*1000</f>
        <v>#REF!</v>
      </c>
      <c r="BV255" s="111" t="e">
        <f>$I$8/#REF!*1000</f>
        <v>#REF!</v>
      </c>
      <c r="BW255" s="111" t="e">
        <f>$I$8/#REF!*1000</f>
        <v>#REF!</v>
      </c>
      <c r="BX255" s="111" t="e">
        <f>$I$8/#REF!*1000</f>
        <v>#REF!</v>
      </c>
      <c r="BY255" s="111" t="e">
        <f>$I$8/#REF!*1000</f>
        <v>#REF!</v>
      </c>
      <c r="BZ255" s="111" t="e">
        <f t="shared" si="294"/>
        <v>#DIV/0!</v>
      </c>
      <c r="CB255" s="200">
        <v>0.8</v>
      </c>
      <c r="CC255" s="111">
        <f t="shared" ca="1" si="295"/>
        <v>10.852407261247039</v>
      </c>
      <c r="CD255" s="111" t="e">
        <f>$I$9/#REF!*1000</f>
        <v>#REF!</v>
      </c>
      <c r="CE255" s="111" t="e">
        <f>$I$9/#REF!*1000</f>
        <v>#REF!</v>
      </c>
      <c r="CF255" s="111" t="e">
        <f>$I$9/#REF!*1000</f>
        <v>#REF!</v>
      </c>
      <c r="CG255" s="111" t="e">
        <f>$I$9/#REF!*1000</f>
        <v>#REF!</v>
      </c>
      <c r="CH255" s="111" t="e">
        <f>$I$9/#REF!*1000</f>
        <v>#REF!</v>
      </c>
      <c r="CI255" s="111" t="e">
        <f>$I$9/#REF!*1000</f>
        <v>#REF!</v>
      </c>
      <c r="CJ255" s="111" t="e">
        <f>$I$9/#REF!*1000</f>
        <v>#REF!</v>
      </c>
      <c r="CK255" s="111" t="e">
        <f>$I$9/#REF!*1000</f>
        <v>#REF!</v>
      </c>
      <c r="CL255" s="111" t="e">
        <f>$I$9/#REF!*1000</f>
        <v>#REF!</v>
      </c>
      <c r="CM255" s="111" t="e">
        <f>$I$9/#REF!*1000</f>
        <v>#REF!</v>
      </c>
      <c r="CN255" s="111" t="e">
        <f>$I$9/#REF!*1000</f>
        <v>#REF!</v>
      </c>
      <c r="CO255" s="111" t="e">
        <f t="shared" si="295"/>
        <v>#DIV/0!</v>
      </c>
      <c r="CQ255" s="200">
        <v>0.8</v>
      </c>
      <c r="CR255" s="111">
        <f t="shared" ca="1" si="302"/>
        <v>32.557221783741113</v>
      </c>
      <c r="CS255" s="111" t="e">
        <f>$Q$90/#REF!*1000</f>
        <v>#REF!</v>
      </c>
      <c r="CT255" s="111" t="e">
        <f>$Q$90/#REF!*1000</f>
        <v>#REF!</v>
      </c>
      <c r="CU255" s="111" t="e">
        <f>$Q$90/#REF!*1000</f>
        <v>#REF!</v>
      </c>
      <c r="CV255" s="111" t="e">
        <f>$Q$90/#REF!*1000</f>
        <v>#REF!</v>
      </c>
      <c r="CW255" s="111" t="e">
        <f>$Q$90/#REF!*1000</f>
        <v>#REF!</v>
      </c>
      <c r="CX255" s="111" t="e">
        <f>$Q$90/#REF!*1000</f>
        <v>#REF!</v>
      </c>
      <c r="CY255" s="111" t="e">
        <f>$Q$90/#REF!*1000</f>
        <v>#REF!</v>
      </c>
      <c r="CZ255" s="111" t="e">
        <f>$Q$90/#REF!*1000</f>
        <v>#REF!</v>
      </c>
      <c r="DA255" s="111" t="e">
        <f>$Q$90/#REF!*1000</f>
        <v>#REF!</v>
      </c>
      <c r="DB255" s="111" t="e">
        <f>$Q$90/#REF!*1000</f>
        <v>#REF!</v>
      </c>
      <c r="DC255" s="111" t="e">
        <f>$Q$90/#REF!*1000</f>
        <v>#REF!</v>
      </c>
      <c r="DD255" s="111" t="e">
        <f>$Q$90/AG30*1000</f>
        <v>#DIV/0!</v>
      </c>
      <c r="DF255" s="200">
        <v>0.8</v>
      </c>
      <c r="DG255" s="111">
        <f t="shared" ca="1" si="303"/>
        <v>21.704814522494079</v>
      </c>
      <c r="DH255" s="111" t="e">
        <f>$Q$91/#REF!*1000</f>
        <v>#REF!</v>
      </c>
      <c r="DI255" s="111" t="e">
        <f>$Q$91/#REF!*1000</f>
        <v>#REF!</v>
      </c>
      <c r="DJ255" s="111" t="e">
        <f>$Q$91/#REF!*1000</f>
        <v>#REF!</v>
      </c>
      <c r="DK255" s="111" t="e">
        <f>$Q$91/#REF!*1000</f>
        <v>#REF!</v>
      </c>
      <c r="DL255" s="111" t="e">
        <f>$Q$91/#REF!*1000</f>
        <v>#REF!</v>
      </c>
      <c r="DM255" s="111" t="e">
        <f>$Q$91/#REF!*1000</f>
        <v>#REF!</v>
      </c>
      <c r="DN255" s="111" t="e">
        <f>$Q$91/#REF!*1000</f>
        <v>#REF!</v>
      </c>
      <c r="DO255" s="111" t="e">
        <f>$Q$91/#REF!*1000</f>
        <v>#REF!</v>
      </c>
      <c r="DP255" s="111" t="e">
        <f>$Q$91/#REF!*1000</f>
        <v>#REF!</v>
      </c>
      <c r="DQ255" s="111" t="e">
        <f>$Q$91/#REF!*1000</f>
        <v>#REF!</v>
      </c>
      <c r="DR255" s="111" t="e">
        <f>$Q$91/#REF!*1000</f>
        <v>#REF!</v>
      </c>
      <c r="DS255" s="111" t="e">
        <f>$Q$91/AG30*1000</f>
        <v>#DIV/0!</v>
      </c>
      <c r="DU255" s="200">
        <v>0.8</v>
      </c>
      <c r="DV255" s="111">
        <f t="shared" ca="1" si="304"/>
        <v>0</v>
      </c>
      <c r="DW255" s="111">
        <f>$Q$90/AZ12*1000</f>
        <v>0</v>
      </c>
      <c r="DX255" s="111">
        <f>$Q$90/BA12*1000</f>
        <v>0</v>
      </c>
      <c r="DY255" s="111" t="e">
        <f t="shared" ref="DY255:EF255" si="317">$Q$90/BB30*1000</f>
        <v>#DIV/0!</v>
      </c>
      <c r="DZ255" s="111" t="e">
        <f t="shared" si="317"/>
        <v>#DIV/0!</v>
      </c>
      <c r="EA255" s="111" t="e">
        <f t="shared" si="317"/>
        <v>#DIV/0!</v>
      </c>
      <c r="EB255" s="111" t="e">
        <f t="shared" si="317"/>
        <v>#DIV/0!</v>
      </c>
      <c r="EC255" s="111" t="e">
        <f t="shared" si="317"/>
        <v>#DIV/0!</v>
      </c>
      <c r="ED255" s="111" t="e">
        <f t="shared" si="317"/>
        <v>#DIV/0!</v>
      </c>
      <c r="EE255" s="111" t="e">
        <f t="shared" si="317"/>
        <v>#DIV/0!</v>
      </c>
      <c r="EF255" s="111" t="e">
        <f t="shared" si="317"/>
        <v>#DIV/0!</v>
      </c>
      <c r="EG255" s="111" t="e">
        <f>$Q$90/BJ30*1000</f>
        <v>#DIV/0!</v>
      </c>
      <c r="EH255" s="111" t="e">
        <f>$Q$90/BK30*1000</f>
        <v>#DIV/0!</v>
      </c>
      <c r="EJ255" s="200">
        <v>0.8</v>
      </c>
      <c r="EK255" s="111">
        <f t="shared" ca="1" si="305"/>
        <v>0</v>
      </c>
      <c r="EL255" s="111">
        <f>$Q$91/AZ12*1000</f>
        <v>0</v>
      </c>
      <c r="EM255" s="111">
        <f>$Q$91/BA12*1000</f>
        <v>0</v>
      </c>
      <c r="EN255" s="111" t="e">
        <f t="shared" ref="EN255:EU255" si="318">$Q$91/BB30*1000</f>
        <v>#DIV/0!</v>
      </c>
      <c r="EO255" s="111" t="e">
        <f t="shared" si="318"/>
        <v>#DIV/0!</v>
      </c>
      <c r="EP255" s="111" t="e">
        <f t="shared" si="318"/>
        <v>#DIV/0!</v>
      </c>
      <c r="EQ255" s="111" t="e">
        <f t="shared" si="318"/>
        <v>#DIV/0!</v>
      </c>
      <c r="ER255" s="111" t="e">
        <f t="shared" si="318"/>
        <v>#DIV/0!</v>
      </c>
      <c r="ES255" s="111" t="e">
        <f t="shared" si="318"/>
        <v>#DIV/0!</v>
      </c>
      <c r="ET255" s="111" t="e">
        <f t="shared" si="318"/>
        <v>#DIV/0!</v>
      </c>
      <c r="EU255" s="111" t="e">
        <f t="shared" si="318"/>
        <v>#DIV/0!</v>
      </c>
      <c r="EV255" s="111" t="e">
        <f>$Q$91/BJ30*1000</f>
        <v>#DIV/0!</v>
      </c>
      <c r="EW255" s="111" t="e">
        <f>$Q$91/BK30*1000</f>
        <v>#DIV/0!</v>
      </c>
    </row>
    <row r="256" spans="1:157">
      <c r="T256" s="1" t="s">
        <v>69</v>
      </c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 t="s">
        <v>70</v>
      </c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 t="s">
        <v>72</v>
      </c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 t="s">
        <v>73</v>
      </c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 t="s">
        <v>74</v>
      </c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 t="s">
        <v>75</v>
      </c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 t="s">
        <v>76</v>
      </c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 t="s">
        <v>77</v>
      </c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</row>
    <row r="257" spans="20:157">
      <c r="T257" s="20" t="s">
        <v>90</v>
      </c>
      <c r="U257" s="200">
        <v>0.2</v>
      </c>
      <c r="V257" s="200">
        <v>0.25</v>
      </c>
      <c r="W257" s="200">
        <v>0.2857142857142857</v>
      </c>
      <c r="X257" s="200">
        <v>0.33333333333333331</v>
      </c>
      <c r="Y257" s="200">
        <v>0.4</v>
      </c>
      <c r="Z257" s="200">
        <v>0.42857142857142855</v>
      </c>
      <c r="AA257" s="200">
        <v>0.5</v>
      </c>
      <c r="AB257" s="200">
        <v>0.5714285714285714</v>
      </c>
      <c r="AC257" s="200">
        <v>0.6</v>
      </c>
      <c r="AD257" s="200">
        <v>0.66666666666666663</v>
      </c>
      <c r="AE257" s="200">
        <v>0.7142857142857143</v>
      </c>
      <c r="AF257" s="200">
        <v>0.75</v>
      </c>
      <c r="AG257" s="200">
        <v>0.8</v>
      </c>
      <c r="AI257" s="20" t="s">
        <v>90</v>
      </c>
      <c r="AJ257" s="111">
        <f>(AJ212+AJ227)/2</f>
        <v>0.2</v>
      </c>
      <c r="AK257" s="111">
        <f t="shared" ref="AK257:AU257" si="319">(AK212+AK227)/2</f>
        <v>0.25</v>
      </c>
      <c r="AL257" s="111">
        <f t="shared" si="319"/>
        <v>0.2857142857142857</v>
      </c>
      <c r="AM257" s="111">
        <f t="shared" si="319"/>
        <v>0.33333333333333331</v>
      </c>
      <c r="AN257" s="111">
        <f t="shared" si="319"/>
        <v>0.4</v>
      </c>
      <c r="AO257" s="111">
        <f t="shared" si="319"/>
        <v>0.42857142857142855</v>
      </c>
      <c r="AP257" s="111">
        <f t="shared" si="319"/>
        <v>0.5</v>
      </c>
      <c r="AQ257" s="111">
        <f t="shared" si="319"/>
        <v>0.5714285714285714</v>
      </c>
      <c r="AR257" s="111">
        <f t="shared" si="319"/>
        <v>0.6</v>
      </c>
      <c r="AS257" s="111">
        <f t="shared" si="319"/>
        <v>0.66666666666666663</v>
      </c>
      <c r="AT257" s="111">
        <f t="shared" si="319"/>
        <v>0.7142857142857143</v>
      </c>
      <c r="AU257" s="111">
        <f t="shared" si="319"/>
        <v>0.75</v>
      </c>
      <c r="AV257" s="14">
        <f>AV242</f>
        <v>0.8</v>
      </c>
      <c r="AX257" s="20" t="s">
        <v>90</v>
      </c>
      <c r="AY257" s="14">
        <f>AY242</f>
        <v>0.2</v>
      </c>
      <c r="AZ257" s="14">
        <f t="shared" ref="AZ257:BK257" si="320">AZ242</f>
        <v>0.25</v>
      </c>
      <c r="BA257" s="14">
        <f t="shared" si="320"/>
        <v>0.2857142857142857</v>
      </c>
      <c r="BB257" s="14">
        <f t="shared" si="320"/>
        <v>0.33333333333333331</v>
      </c>
      <c r="BC257" s="14">
        <f t="shared" si="320"/>
        <v>0.4</v>
      </c>
      <c r="BD257" s="14">
        <f t="shared" si="320"/>
        <v>0.42857142857142855</v>
      </c>
      <c r="BE257" s="14">
        <f t="shared" si="320"/>
        <v>0.5</v>
      </c>
      <c r="BF257" s="14">
        <f t="shared" si="320"/>
        <v>0.5714285714285714</v>
      </c>
      <c r="BG257" s="14">
        <f t="shared" si="320"/>
        <v>0.6</v>
      </c>
      <c r="BH257" s="14">
        <f t="shared" si="320"/>
        <v>0.66666666666666663</v>
      </c>
      <c r="BI257" s="14">
        <f t="shared" si="320"/>
        <v>0.7142857142857143</v>
      </c>
      <c r="BJ257" s="14">
        <f t="shared" si="320"/>
        <v>0.75</v>
      </c>
      <c r="BK257" s="14">
        <f t="shared" si="320"/>
        <v>0.8</v>
      </c>
      <c r="BM257" s="20" t="s">
        <v>90</v>
      </c>
      <c r="BN257" s="14">
        <f>BN242</f>
        <v>0.2</v>
      </c>
      <c r="BO257" s="14">
        <f t="shared" ref="BO257:BZ257" si="321">BO242</f>
        <v>0.25</v>
      </c>
      <c r="BP257" s="14">
        <f t="shared" si="321"/>
        <v>0.2857142857142857</v>
      </c>
      <c r="BQ257" s="14">
        <f t="shared" si="321"/>
        <v>0.33333333333333331</v>
      </c>
      <c r="BR257" s="14">
        <f t="shared" si="321"/>
        <v>0.4</v>
      </c>
      <c r="BS257" s="14">
        <f t="shared" si="321"/>
        <v>0.42857142857142855</v>
      </c>
      <c r="BT257" s="14">
        <f t="shared" si="321"/>
        <v>0.5</v>
      </c>
      <c r="BU257" s="14">
        <f t="shared" si="321"/>
        <v>0.5714285714285714</v>
      </c>
      <c r="BV257" s="14">
        <f t="shared" si="321"/>
        <v>0.6</v>
      </c>
      <c r="BW257" s="14">
        <f t="shared" si="321"/>
        <v>0.66666666666666663</v>
      </c>
      <c r="BX257" s="14">
        <f t="shared" si="321"/>
        <v>0.7142857142857143</v>
      </c>
      <c r="BY257" s="14">
        <f t="shared" si="321"/>
        <v>0.75</v>
      </c>
      <c r="BZ257" s="14">
        <f t="shared" si="321"/>
        <v>0.8</v>
      </c>
      <c r="CB257" s="20" t="s">
        <v>90</v>
      </c>
      <c r="CC257" s="14">
        <f>CC242</f>
        <v>0.2</v>
      </c>
      <c r="CD257" s="14">
        <f t="shared" ref="CD257:CO257" si="322">CD242</f>
        <v>0.25</v>
      </c>
      <c r="CE257" s="14">
        <f t="shared" si="322"/>
        <v>0.2857142857142857</v>
      </c>
      <c r="CF257" s="14">
        <f t="shared" si="322"/>
        <v>0.33333333333333331</v>
      </c>
      <c r="CG257" s="14">
        <f t="shared" si="322"/>
        <v>0.4</v>
      </c>
      <c r="CH257" s="14">
        <f t="shared" si="322"/>
        <v>0.42857142857142855</v>
      </c>
      <c r="CI257" s="14">
        <f t="shared" si="322"/>
        <v>0.5</v>
      </c>
      <c r="CJ257" s="14">
        <f t="shared" si="322"/>
        <v>0.5714285714285714</v>
      </c>
      <c r="CK257" s="14">
        <f t="shared" si="322"/>
        <v>0.6</v>
      </c>
      <c r="CL257" s="14">
        <f t="shared" si="322"/>
        <v>0.66666666666666663</v>
      </c>
      <c r="CM257" s="14">
        <f t="shared" si="322"/>
        <v>0.7142857142857143</v>
      </c>
      <c r="CN257" s="14">
        <f t="shared" si="322"/>
        <v>0.75</v>
      </c>
      <c r="CO257" s="14">
        <f t="shared" si="322"/>
        <v>0.8</v>
      </c>
      <c r="CQ257" s="20" t="s">
        <v>90</v>
      </c>
      <c r="CR257" s="14">
        <f>CR242</f>
        <v>0.2</v>
      </c>
      <c r="CS257" s="14">
        <f t="shared" ref="CS257:DD257" si="323">CS242</f>
        <v>0.25</v>
      </c>
      <c r="CT257" s="14">
        <f t="shared" si="323"/>
        <v>0.2857142857142857</v>
      </c>
      <c r="CU257" s="14">
        <f t="shared" si="323"/>
        <v>0.33333333333333331</v>
      </c>
      <c r="CV257" s="14">
        <f t="shared" si="323"/>
        <v>0.4</v>
      </c>
      <c r="CW257" s="14">
        <f t="shared" si="323"/>
        <v>0.42857142857142855</v>
      </c>
      <c r="CX257" s="14">
        <f t="shared" si="323"/>
        <v>0.5</v>
      </c>
      <c r="CY257" s="14">
        <f t="shared" si="323"/>
        <v>0.5714285714285714</v>
      </c>
      <c r="CZ257" s="14">
        <f t="shared" si="323"/>
        <v>0.6</v>
      </c>
      <c r="DA257" s="14">
        <f t="shared" si="323"/>
        <v>0.66666666666666663</v>
      </c>
      <c r="DB257" s="14">
        <f t="shared" si="323"/>
        <v>0.7142857142857143</v>
      </c>
      <c r="DC257" s="14">
        <f t="shared" si="323"/>
        <v>0.75</v>
      </c>
      <c r="DD257" s="14">
        <f t="shared" si="323"/>
        <v>0.8</v>
      </c>
      <c r="DF257" s="20" t="s">
        <v>90</v>
      </c>
      <c r="DG257" s="14">
        <f>DG242</f>
        <v>0.2</v>
      </c>
      <c r="DH257" s="14">
        <f t="shared" ref="DH257:DS257" si="324">DH242</f>
        <v>0.25</v>
      </c>
      <c r="DI257" s="14">
        <f t="shared" si="324"/>
        <v>0.2857142857142857</v>
      </c>
      <c r="DJ257" s="14">
        <f t="shared" si="324"/>
        <v>0.33333333333333331</v>
      </c>
      <c r="DK257" s="14">
        <f t="shared" si="324"/>
        <v>0.4</v>
      </c>
      <c r="DL257" s="14">
        <f t="shared" si="324"/>
        <v>0.42857142857142855</v>
      </c>
      <c r="DM257" s="14">
        <f t="shared" si="324"/>
        <v>0.5</v>
      </c>
      <c r="DN257" s="14">
        <f t="shared" si="324"/>
        <v>0.5714285714285714</v>
      </c>
      <c r="DO257" s="14">
        <f t="shared" si="324"/>
        <v>0.6</v>
      </c>
      <c r="DP257" s="14">
        <f t="shared" si="324"/>
        <v>0.66666666666666663</v>
      </c>
      <c r="DQ257" s="14">
        <f t="shared" si="324"/>
        <v>0.7142857142857143</v>
      </c>
      <c r="DR257" s="14">
        <f t="shared" si="324"/>
        <v>0.75</v>
      </c>
      <c r="DS257" s="14">
        <f t="shared" si="324"/>
        <v>0.8</v>
      </c>
      <c r="DU257" s="20" t="s">
        <v>90</v>
      </c>
      <c r="DV257" s="14">
        <f>DV242</f>
        <v>0.2</v>
      </c>
      <c r="DW257" s="14">
        <f t="shared" ref="DW257:EH257" si="325">DW242</f>
        <v>0.25</v>
      </c>
      <c r="DX257" s="14">
        <f t="shared" si="325"/>
        <v>0.2857142857142857</v>
      </c>
      <c r="DY257" s="14">
        <f t="shared" si="325"/>
        <v>0.33333333333333331</v>
      </c>
      <c r="DZ257" s="14">
        <f t="shared" si="325"/>
        <v>0.4</v>
      </c>
      <c r="EA257" s="14">
        <f t="shared" si="325"/>
        <v>0.42857142857142855</v>
      </c>
      <c r="EB257" s="14">
        <f t="shared" si="325"/>
        <v>0.5</v>
      </c>
      <c r="EC257" s="14">
        <f t="shared" si="325"/>
        <v>0.5714285714285714</v>
      </c>
      <c r="ED257" s="14">
        <f t="shared" si="325"/>
        <v>0.6</v>
      </c>
      <c r="EE257" s="14">
        <f t="shared" si="325"/>
        <v>0.66666666666666663</v>
      </c>
      <c r="EF257" s="14">
        <f t="shared" si="325"/>
        <v>0.7142857142857143</v>
      </c>
      <c r="EG257" s="14">
        <f t="shared" si="325"/>
        <v>0.75</v>
      </c>
      <c r="EH257" s="14">
        <f t="shared" si="325"/>
        <v>0.8</v>
      </c>
      <c r="EJ257" s="20" t="s">
        <v>90</v>
      </c>
      <c r="EK257" s="14">
        <f>EK242</f>
        <v>0.2</v>
      </c>
      <c r="EL257" s="14">
        <f t="shared" ref="EL257:EW257" si="326">EL242</f>
        <v>0.25</v>
      </c>
      <c r="EM257" s="14">
        <f t="shared" si="326"/>
        <v>0.2857142857142857</v>
      </c>
      <c r="EN257" s="14">
        <f t="shared" si="326"/>
        <v>0.33333333333333331</v>
      </c>
      <c r="EO257" s="14">
        <f t="shared" si="326"/>
        <v>0.4</v>
      </c>
      <c r="EP257" s="14">
        <f t="shared" si="326"/>
        <v>0.42857142857142855</v>
      </c>
      <c r="EQ257" s="14">
        <f t="shared" si="326"/>
        <v>0.5</v>
      </c>
      <c r="ER257" s="14">
        <f t="shared" si="326"/>
        <v>0.5714285714285714</v>
      </c>
      <c r="ES257" s="14">
        <f t="shared" si="326"/>
        <v>0.6</v>
      </c>
      <c r="ET257" s="14">
        <f t="shared" si="326"/>
        <v>0.66666666666666663</v>
      </c>
      <c r="EU257" s="14">
        <f t="shared" si="326"/>
        <v>0.7142857142857143</v>
      </c>
      <c r="EV257" s="14">
        <f t="shared" si="326"/>
        <v>0.75</v>
      </c>
      <c r="EW257" s="14">
        <f t="shared" si="326"/>
        <v>0.8</v>
      </c>
    </row>
    <row r="258" spans="20:157">
      <c r="T258" s="201">
        <v>0.2</v>
      </c>
      <c r="U258" s="109">
        <f ca="1">(U213+U228)/2</f>
        <v>8.9549178394080382</v>
      </c>
      <c r="V258" s="109">
        <f t="shared" ref="V258:AG258" ca="1" si="327">(V213+V228)/2</f>
        <v>8.6768632147963647</v>
      </c>
      <c r="W258" s="109">
        <f t="shared" ca="1" si="327"/>
        <v>8.5136064858007447</v>
      </c>
      <c r="X258" s="109">
        <f t="shared" ca="1" si="327"/>
        <v>8.3408247965528695</v>
      </c>
      <c r="Y258" s="109">
        <f t="shared" ca="1" si="327"/>
        <v>8.1873333377987514</v>
      </c>
      <c r="Z258" s="109">
        <f t="shared" ca="1" si="327"/>
        <v>8.1554209220428646</v>
      </c>
      <c r="AA258" s="109">
        <f t="shared" ca="1" si="327"/>
        <v>8.1794533687538173</v>
      </c>
      <c r="AB258" s="109">
        <f t="shared" ca="1" si="327"/>
        <v>8.3949697314296117</v>
      </c>
      <c r="AC258" s="109">
        <f t="shared" ca="1" si="327"/>
        <v>8.5556284368348319</v>
      </c>
      <c r="AD258" s="109">
        <f t="shared" ca="1" si="327"/>
        <v>9.1857157645386263</v>
      </c>
      <c r="AE258" s="109">
        <f t="shared" ca="1" si="327"/>
        <v>9.9893714823443922</v>
      </c>
      <c r="AF258" s="109">
        <f t="shared" ca="1" si="327"/>
        <v>10.942374119941332</v>
      </c>
      <c r="AG258" s="109">
        <f t="shared" ca="1" si="327"/>
        <v>13.301433007716033</v>
      </c>
      <c r="AI258" s="200">
        <v>0.2</v>
      </c>
      <c r="AJ258" s="111">
        <f t="shared" ref="AJ258:AV270" ca="1" si="328">(AJ213+AJ228)/2</f>
        <v>9.1280888657638855</v>
      </c>
      <c r="AK258" s="111">
        <f t="shared" ca="1" si="328"/>
        <v>8.9177230077139065</v>
      </c>
      <c r="AL258" s="111">
        <f t="shared" ca="1" si="328"/>
        <v>8.8056684578693805</v>
      </c>
      <c r="AM258" s="111">
        <f t="shared" ca="1" si="328"/>
        <v>8.7063424962284977</v>
      </c>
      <c r="AN258" s="111">
        <f t="shared" ca="1" si="328"/>
        <v>8.6697894896498227</v>
      </c>
      <c r="AO258" s="111">
        <f t="shared" ca="1" si="328"/>
        <v>8.6948695429660638</v>
      </c>
      <c r="AP258" s="111">
        <f t="shared" ca="1" si="328"/>
        <v>8.8876472007719407</v>
      </c>
      <c r="AQ258" s="111">
        <f t="shared" ca="1" si="328"/>
        <v>9.3292118214099062</v>
      </c>
      <c r="AR258" s="111">
        <f t="shared" ca="1" si="328"/>
        <v>9.6051903788248101</v>
      </c>
      <c r="AS258" s="111">
        <f t="shared" ca="1" si="328"/>
        <v>10.596163008725249</v>
      </c>
      <c r="AT258" s="111">
        <f t="shared" ref="AT258:AV259" ca="1" si="329">(AT213+AT228)/2</f>
        <v>11.790022968133103</v>
      </c>
      <c r="AU258" s="111">
        <f t="shared" ca="1" si="329"/>
        <v>11.417912766581855</v>
      </c>
      <c r="AV258" s="111">
        <f t="shared" ca="1" si="329"/>
        <v>9.4690201291019065</v>
      </c>
      <c r="AX258" s="201">
        <v>0.2</v>
      </c>
      <c r="AY258" s="111">
        <f ca="1">(AY213+AY228)/2</f>
        <v>8.2149700534132588</v>
      </c>
      <c r="AZ258" s="111">
        <f t="shared" ref="AZ258:BK258" ca="1" si="330">(AZ213+AZ228)/2</f>
        <v>7.9240409090802686</v>
      </c>
      <c r="BA258" s="111">
        <f t="shared" ca="1" si="330"/>
        <v>7.7476023802340617</v>
      </c>
      <c r="BB258" s="111">
        <f t="shared" ca="1" si="330"/>
        <v>7.5514167024134924</v>
      </c>
      <c r="BC258" s="111">
        <f t="shared" ca="1" si="330"/>
        <v>7.3517752197378385</v>
      </c>
      <c r="BD258" s="111">
        <f t="shared" ca="1" si="330"/>
        <v>7.2942331772989224</v>
      </c>
      <c r="BE258" s="111">
        <f t="shared" ca="1" si="330"/>
        <v>7.2337117976189695</v>
      </c>
      <c r="BF258" s="111">
        <f t="shared" ca="1" si="330"/>
        <v>7.3225526759560893</v>
      </c>
      <c r="BG258" s="111">
        <f t="shared" ca="1" si="330"/>
        <v>7.4148779785901882</v>
      </c>
      <c r="BH258" s="111">
        <f t="shared" ca="1" si="330"/>
        <v>7.8218085304295437</v>
      </c>
      <c r="BI258" s="111">
        <f t="shared" ca="1" si="330"/>
        <v>8.375226793712935</v>
      </c>
      <c r="BJ258" s="111">
        <f t="shared" ca="1" si="330"/>
        <v>9.0489578934962012</v>
      </c>
      <c r="BK258" s="111">
        <f t="shared" ca="1" si="330"/>
        <v>10.746491088639951</v>
      </c>
      <c r="BM258" s="200">
        <v>0.2</v>
      </c>
      <c r="BN258" s="111">
        <f ca="1">(BN213+BN228)/2</f>
        <v>8.5849439464106485</v>
      </c>
      <c r="BO258" s="111">
        <f t="shared" ref="BO258:BZ258" ca="1" si="331">(BO213+BO228)/2</f>
        <v>8.3004520619383158</v>
      </c>
      <c r="BP258" s="111">
        <f t="shared" ca="1" si="331"/>
        <v>8.1306044330174032</v>
      </c>
      <c r="BQ258" s="111">
        <f t="shared" ca="1" si="331"/>
        <v>7.9461207494831818</v>
      </c>
      <c r="BR258" s="111">
        <f t="shared" ca="1" si="331"/>
        <v>7.769554278768295</v>
      </c>
      <c r="BS258" s="111">
        <f t="shared" ca="1" si="331"/>
        <v>7.7248270496708935</v>
      </c>
      <c r="BT258" s="111">
        <f t="shared" ca="1" si="331"/>
        <v>7.7065825831863934</v>
      </c>
      <c r="BU258" s="111">
        <f t="shared" ca="1" si="331"/>
        <v>7.8587612036928505</v>
      </c>
      <c r="BV258" s="111">
        <f t="shared" ca="1" si="331"/>
        <v>7.9852532077125087</v>
      </c>
      <c r="BW258" s="111">
        <f t="shared" ca="1" si="331"/>
        <v>8.5037621474840854</v>
      </c>
      <c r="BX258" s="111">
        <f t="shared" ca="1" si="331"/>
        <v>9.1822991380286645</v>
      </c>
      <c r="BY258" s="111">
        <f t="shared" ca="1" si="331"/>
        <v>9.9956660067187677</v>
      </c>
      <c r="BZ258" s="111">
        <f t="shared" ca="1" si="331"/>
        <v>12.023962048177994</v>
      </c>
      <c r="CB258" s="200">
        <v>0.2</v>
      </c>
      <c r="CC258" s="111">
        <f ca="1">(CC213+CC228)/2</f>
        <v>0.42885979010273356</v>
      </c>
      <c r="CD258" s="111">
        <f t="shared" ref="CD258:CL258" ca="1" si="332">(CD213+CD228)/2</f>
        <v>0.5230942741890181</v>
      </c>
      <c r="CE258" s="111">
        <f t="shared" ca="1" si="332"/>
        <v>0.59529101953989705</v>
      </c>
      <c r="CF258" s="111">
        <f t="shared" ca="1" si="332"/>
        <v>0.70005932310755692</v>
      </c>
      <c r="CG258" s="111">
        <f t="shared" ca="1" si="332"/>
        <v>0.86920768662299075</v>
      </c>
      <c r="CH258" s="111">
        <f t="shared" ca="1" si="332"/>
        <v>0.95247904982325249</v>
      </c>
      <c r="CI258" s="111">
        <f t="shared" ca="1" si="332"/>
        <v>1.2013340396537788</v>
      </c>
      <c r="CJ258" s="111">
        <f t="shared" ca="1" si="332"/>
        <v>1.5382572201346489</v>
      </c>
      <c r="CK258" s="111">
        <f t="shared" ca="1" si="332"/>
        <v>1.711125687366966</v>
      </c>
      <c r="CL258" s="111">
        <f t="shared" ca="1" si="332"/>
        <v>2.2545785494195232</v>
      </c>
      <c r="CM258" s="111">
        <f t="shared" ref="CM258:CO259" ca="1" si="333">(CM213+CM228)/2</f>
        <v>2.8445597694254965</v>
      </c>
      <c r="CN258" s="111">
        <f t="shared" ca="1" si="333"/>
        <v>3.4917738553471329</v>
      </c>
      <c r="CO258" s="111">
        <f t="shared" ca="1" si="333"/>
        <v>5.0045391556850412</v>
      </c>
      <c r="CQ258" s="200">
        <v>0.2</v>
      </c>
      <c r="CR258" s="111">
        <f ca="1">(CR213+CR228)/2</f>
        <v>3.5819671357632159</v>
      </c>
      <c r="CS258" s="111">
        <f t="shared" ref="CS258:DA258" ca="1" si="334">(CS213+CS228)/2</f>
        <v>3.4707452859185466</v>
      </c>
      <c r="CT258" s="111">
        <f t="shared" ca="1" si="334"/>
        <v>3.4054425943202973</v>
      </c>
      <c r="CU258" s="111">
        <f t="shared" ca="1" si="334"/>
        <v>3.3363299186211481</v>
      </c>
      <c r="CV258" s="111">
        <f t="shared" ca="1" si="334"/>
        <v>3.2749333351195014</v>
      </c>
      <c r="CW258" s="111">
        <f t="shared" ca="1" si="334"/>
        <v>3.2621683688171461</v>
      </c>
      <c r="CX258" s="111">
        <f t="shared" ca="1" si="334"/>
        <v>3.2717813475015269</v>
      </c>
      <c r="CY258" s="111">
        <f t="shared" ca="1" si="334"/>
        <v>3.3579878925718449</v>
      </c>
      <c r="CZ258" s="111">
        <f t="shared" ca="1" si="334"/>
        <v>3.4222513747339329</v>
      </c>
      <c r="DA258" s="111">
        <f t="shared" ca="1" si="334"/>
        <v>3.6742863058154507</v>
      </c>
      <c r="DB258" s="111">
        <f t="shared" ref="DB258:DD259" ca="1" si="335">(DB213+DB228)/2</f>
        <v>3.9957485929377574</v>
      </c>
      <c r="DC258" s="111">
        <f t="shared" ca="1" si="335"/>
        <v>4.3769496479765344</v>
      </c>
      <c r="DD258" s="111">
        <f t="shared" ca="1" si="335"/>
        <v>5.320573203086413</v>
      </c>
      <c r="DF258" s="200">
        <v>0.2</v>
      </c>
      <c r="DG258" s="111">
        <f ca="1">(DG213+DG228)/2</f>
        <v>-1.1688075760975141</v>
      </c>
      <c r="DH258" s="111">
        <f t="shared" ref="DH258:DO258" ca="1" si="336">(DH213+DH228)/2</f>
        <v>-1.2759165799051153</v>
      </c>
      <c r="DI258" s="111">
        <f t="shared" ca="1" si="336"/>
        <v>-1.3612951251065788</v>
      </c>
      <c r="DJ258" s="111">
        <f t="shared" ca="1" si="336"/>
        <v>-1.4894674172469333</v>
      </c>
      <c r="DK258" s="111">
        <f t="shared" ca="1" si="336"/>
        <v>-1.7047658046839038</v>
      </c>
      <c r="DL258" s="111">
        <f t="shared" ca="1" si="336"/>
        <v>-1.8136667945671938</v>
      </c>
      <c r="DM258" s="111">
        <f t="shared" ca="1" si="336"/>
        <v>-2.1470756107886273</v>
      </c>
      <c r="DN258" s="111">
        <f t="shared" ca="1" si="336"/>
        <v>-2.6106742756081731</v>
      </c>
      <c r="DO258" s="111">
        <f t="shared" ca="1" si="336"/>
        <v>-2.8518761456116093</v>
      </c>
      <c r="DP258" s="111">
        <f t="shared" ref="DP258:DS259" ca="1" si="337">(DP213+DP228)/2</f>
        <v>-3.6184857835286062</v>
      </c>
      <c r="DQ258" s="111">
        <f t="shared" ca="1" si="337"/>
        <v>-4.4587044580569559</v>
      </c>
      <c r="DR258" s="111">
        <f t="shared" ca="1" si="337"/>
        <v>-5.3851900817922678</v>
      </c>
      <c r="DS258" s="111">
        <f t="shared" ca="1" si="337"/>
        <v>-7.5594810747611243</v>
      </c>
      <c r="DU258" s="200">
        <v>0.2</v>
      </c>
      <c r="DV258" s="111">
        <f ca="1">(DV213+DV228)/2</f>
        <v>10.510357818868274</v>
      </c>
      <c r="DW258" s="111">
        <f t="shared" ref="DW258:EH258" ca="1" si="338">(DW213+DW228)/2</f>
        <v>9.8255033724317613</v>
      </c>
      <c r="DX258" s="111">
        <f t="shared" ca="1" si="338"/>
        <v>9.3671719159346694</v>
      </c>
      <c r="DY258" s="111">
        <f t="shared" ca="1" si="338"/>
        <v>8.78756865171197</v>
      </c>
      <c r="DZ258" s="111">
        <f t="shared" ca="1" si="338"/>
        <v>8.019085494988369</v>
      </c>
      <c r="EA258" s="111">
        <f t="shared" ca="1" si="338"/>
        <v>7.6989643966463097</v>
      </c>
      <c r="EB258" s="111">
        <f t="shared" ca="1" si="338"/>
        <v>6.9014910261591584</v>
      </c>
      <c r="EC258" s="111">
        <f t="shared" ca="1" si="338"/>
        <v>6.0657689081239869</v>
      </c>
      <c r="ED258" s="111">
        <f t="shared" ca="1" si="338"/>
        <v>5.7037522912232212</v>
      </c>
      <c r="EE258" s="111">
        <f t="shared" ca="1" si="338"/>
        <v>4.7323591879864253</v>
      </c>
      <c r="EF258" s="111">
        <f t="shared" ca="1" si="338"/>
        <v>3.8372960783742025</v>
      </c>
      <c r="EG258" s="111">
        <f t="shared" ca="1" si="338"/>
        <v>2.9505859754313351</v>
      </c>
      <c r="EH258" s="111">
        <f t="shared" ca="1" si="338"/>
        <v>1.0534468246712407</v>
      </c>
      <c r="EJ258" s="200">
        <v>0.2</v>
      </c>
      <c r="EK258" s="111">
        <f ca="1">(EK213+EK228)/2</f>
        <v>-10.510357818868274</v>
      </c>
      <c r="EL258" s="111">
        <f t="shared" ref="EL258:ES258" ca="1" si="339">(EL213+EL228)/2</f>
        <v>-9.8255033724317613</v>
      </c>
      <c r="EM258" s="111">
        <f t="shared" ca="1" si="339"/>
        <v>-9.3671719159346694</v>
      </c>
      <c r="EN258" s="111">
        <f t="shared" ca="1" si="339"/>
        <v>-8.78756865171197</v>
      </c>
      <c r="EO258" s="111">
        <f t="shared" ca="1" si="339"/>
        <v>-8.019085494988369</v>
      </c>
      <c r="EP258" s="111">
        <f t="shared" ca="1" si="339"/>
        <v>-7.6989643966463097</v>
      </c>
      <c r="EQ258" s="111">
        <f t="shared" ca="1" si="339"/>
        <v>-6.9014910261591584</v>
      </c>
      <c r="ER258" s="111">
        <f t="shared" ca="1" si="339"/>
        <v>-6.0657689081239869</v>
      </c>
      <c r="ES258" s="111">
        <f t="shared" ca="1" si="339"/>
        <v>-5.7037522912232212</v>
      </c>
      <c r="ET258" s="111">
        <f t="shared" ref="ET258:EW259" ca="1" si="340">(ET213+ET228)/2</f>
        <v>-4.7323591879864253</v>
      </c>
      <c r="EU258" s="111">
        <f t="shared" ca="1" si="340"/>
        <v>-3.8372960783742025</v>
      </c>
      <c r="EV258" s="111">
        <f t="shared" ca="1" si="340"/>
        <v>-2.9505859754313351</v>
      </c>
      <c r="EW258" s="111">
        <f t="shared" ca="1" si="340"/>
        <v>-1.0534468246712407</v>
      </c>
    </row>
    <row r="259" spans="20:157">
      <c r="T259" s="201">
        <v>0.25</v>
      </c>
      <c r="U259" s="109">
        <f t="shared" ref="U259:AF270" ca="1" si="341">(U214+U229)/2</f>
        <v>8.4682113112024204</v>
      </c>
      <c r="V259" s="109">
        <f t="shared" ca="1" si="341"/>
        <v>8.3275976720395022</v>
      </c>
      <c r="W259" s="109">
        <f t="shared" ca="1" si="341"/>
        <v>8.2588164493541392</v>
      </c>
      <c r="X259" s="109">
        <f t="shared" ca="1" si="341"/>
        <v>8.2107947329405793</v>
      </c>
      <c r="Y259" s="109">
        <f t="shared" ca="1" si="341"/>
        <v>8.2383878772159918</v>
      </c>
      <c r="Z259" s="109">
        <f t="shared" ca="1" si="341"/>
        <v>8.2900193828899997</v>
      </c>
      <c r="AA259" s="109">
        <f t="shared" ca="1" si="341"/>
        <v>8.5546248440563186</v>
      </c>
      <c r="AB259" s="109">
        <f t="shared" ca="1" si="341"/>
        <v>9.0974980521580271</v>
      </c>
      <c r="AC259" s="109">
        <f t="shared" ca="1" si="341"/>
        <v>9.4338712794776676</v>
      </c>
      <c r="AD259" s="109">
        <f t="shared" ca="1" si="341"/>
        <v>10.673226499858684</v>
      </c>
      <c r="AE259" s="109">
        <f t="shared" ca="1" si="341"/>
        <v>12.264853627839766</v>
      </c>
      <c r="AF259" s="109">
        <f t="shared" ca="1" si="341"/>
        <v>14.270088306290786</v>
      </c>
      <c r="AG259" s="109"/>
      <c r="AI259" s="200">
        <v>0.25</v>
      </c>
      <c r="AJ259" s="111">
        <f t="shared" ca="1" si="328"/>
        <v>8.624539449392806</v>
      </c>
      <c r="AK259" s="111">
        <f t="shared" ca="1" si="328"/>
        <v>8.5477758424437909</v>
      </c>
      <c r="AL259" s="111">
        <f t="shared" ca="1" si="328"/>
        <v>8.5282010367416348</v>
      </c>
      <c r="AM259" s="111">
        <f t="shared" ca="1" si="328"/>
        <v>8.5520476047293617</v>
      </c>
      <c r="AN259" s="111">
        <f t="shared" ca="1" si="328"/>
        <v>8.6969587584888952</v>
      </c>
      <c r="AO259" s="111">
        <f t="shared" ca="1" si="328"/>
        <v>8.8070039970342489</v>
      </c>
      <c r="AP259" s="111">
        <f t="shared" ca="1" si="328"/>
        <v>9.2491767442538766</v>
      </c>
      <c r="AQ259" s="111">
        <f t="shared" ca="1" si="328"/>
        <v>10.040740229013458</v>
      </c>
      <c r="AR259" s="111">
        <f t="shared" ca="1" si="328"/>
        <v>10.508888496862456</v>
      </c>
      <c r="AS259" s="111">
        <f t="shared" ca="1" si="328"/>
        <v>12.183399860803405</v>
      </c>
      <c r="AT259" s="111">
        <f t="shared" ca="1" si="329"/>
        <v>14.288110557222392</v>
      </c>
      <c r="AU259" s="111">
        <f t="shared" ca="1" si="329"/>
        <v>16.913022997224765</v>
      </c>
      <c r="AV259" s="111" t="e">
        <f t="shared" si="329"/>
        <v>#DIV/0!</v>
      </c>
      <c r="AX259" s="201">
        <v>0.25</v>
      </c>
      <c r="AY259" s="111">
        <f t="shared" ref="AY259:BK270" ca="1" si="342">(AY214+AY229)/2</f>
        <v>7.6465268354120077</v>
      </c>
      <c r="AZ259" s="111">
        <f t="shared" ca="1" si="342"/>
        <v>7.481104910566982</v>
      </c>
      <c r="BA259" s="111">
        <f t="shared" ca="1" si="342"/>
        <v>7.389787052492812</v>
      </c>
      <c r="BB259" s="111">
        <f t="shared" ca="1" si="342"/>
        <v>7.3043217091023873</v>
      </c>
      <c r="BC259" s="111">
        <f t="shared" ca="1" si="342"/>
        <v>7.2616402075482078</v>
      </c>
      <c r="BD259" s="111">
        <f t="shared" ca="1" si="342"/>
        <v>7.2750093399144848</v>
      </c>
      <c r="BE259" s="111">
        <f t="shared" ca="1" si="342"/>
        <v>7.4140081981821435</v>
      </c>
      <c r="BF259" s="111">
        <f t="shared" ca="1" si="342"/>
        <v>7.766087875786897</v>
      </c>
      <c r="BG259" s="111">
        <f t="shared" ca="1" si="342"/>
        <v>7.9971574685094096</v>
      </c>
      <c r="BH259" s="111">
        <f t="shared" ca="1" si="342"/>
        <v>8.8776710517657396</v>
      </c>
      <c r="BI259" s="111">
        <f t="shared" ca="1" si="342"/>
        <v>10.034941736261757</v>
      </c>
      <c r="BJ259" s="111">
        <f t="shared" ca="1" si="342"/>
        <v>11.508419444549457</v>
      </c>
      <c r="BK259" s="111" t="e">
        <f t="shared" si="342"/>
        <v>#DIV/0!</v>
      </c>
      <c r="BM259" s="200">
        <v>0.25</v>
      </c>
      <c r="BN259" s="111">
        <f t="shared" ref="BN259:BZ270" ca="1" si="343">(BN214+BN229)/2</f>
        <v>8.0573690733072141</v>
      </c>
      <c r="BO259" s="111">
        <f t="shared" ca="1" si="343"/>
        <v>7.904351291303243</v>
      </c>
      <c r="BP259" s="111">
        <f t="shared" ca="1" si="343"/>
        <v>7.8243017509234756</v>
      </c>
      <c r="BQ259" s="111">
        <f t="shared" ca="1" si="343"/>
        <v>7.7575582210214833</v>
      </c>
      <c r="BR259" s="111">
        <f t="shared" ca="1" si="343"/>
        <v>7.7500140423820998</v>
      </c>
      <c r="BS259" s="111">
        <f t="shared" ca="1" si="343"/>
        <v>7.7825143614022423</v>
      </c>
      <c r="BT259" s="111">
        <f t="shared" ca="1" si="343"/>
        <v>7.9843165211192311</v>
      </c>
      <c r="BU259" s="111">
        <f t="shared" ca="1" si="343"/>
        <v>8.4317929639724607</v>
      </c>
      <c r="BV259" s="111">
        <f t="shared" ca="1" si="343"/>
        <v>8.715514373993539</v>
      </c>
      <c r="BW259" s="111">
        <f t="shared" ca="1" si="343"/>
        <v>9.7754487758122117</v>
      </c>
      <c r="BX259" s="111">
        <f t="shared" ca="1" si="343"/>
        <v>11.14989768205076</v>
      </c>
      <c r="BY259" s="111">
        <f t="shared" ca="1" si="343"/>
        <v>12.889253875420122</v>
      </c>
      <c r="BZ259" s="111" t="e">
        <f t="shared" si="343"/>
        <v>#DIV/0!</v>
      </c>
      <c r="CB259" s="200">
        <v>0.25</v>
      </c>
      <c r="CC259" s="111">
        <f t="shared" ref="CC259:CO270" ca="1" si="344">(CC214+CC229)/2</f>
        <v>0.77141116513075136</v>
      </c>
      <c r="CD259" s="111">
        <f t="shared" ca="1" si="344"/>
        <v>0.87395875000966039</v>
      </c>
      <c r="CE259" s="111">
        <f t="shared" ca="1" si="344"/>
        <v>0.95532490071315501</v>
      </c>
      <c r="CF259" s="111">
        <f t="shared" ca="1" si="344"/>
        <v>1.0772601249264564</v>
      </c>
      <c r="CG259" s="111">
        <f t="shared" ca="1" si="344"/>
        <v>1.2825654335601524</v>
      </c>
      <c r="CH259" s="111">
        <f t="shared" ca="1" si="344"/>
        <v>1.3870262523485462</v>
      </c>
      <c r="CI259" s="111">
        <f t="shared" ca="1" si="344"/>
        <v>1.710924968811264</v>
      </c>
      <c r="CJ259" s="111">
        <f t="shared" ca="1" si="344"/>
        <v>2.1747309186817874</v>
      </c>
      <c r="CK259" s="111">
        <f t="shared" ca="1" si="344"/>
        <v>2.4233671770092342</v>
      </c>
      <c r="CL259" s="111">
        <f t="shared" ca="1" si="344"/>
        <v>3.2520210443070989</v>
      </c>
      <c r="CM259" s="111">
        <f t="shared" ca="1" si="333"/>
        <v>4.2367649491660764</v>
      </c>
      <c r="CN259" s="111">
        <f t="shared" ca="1" si="333"/>
        <v>5.4309889239658311</v>
      </c>
      <c r="CO259" s="111" t="e">
        <f t="shared" si="333"/>
        <v>#DIV/0!</v>
      </c>
      <c r="CQ259" s="200">
        <v>0.25</v>
      </c>
      <c r="CR259" s="111">
        <f t="shared" ref="CR259:DD270" ca="1" si="345">(CR214+CR229)/2</f>
        <v>3.3872845244809682</v>
      </c>
      <c r="CS259" s="111">
        <f t="shared" ca="1" si="345"/>
        <v>3.3310390688158016</v>
      </c>
      <c r="CT259" s="111">
        <f t="shared" ca="1" si="345"/>
        <v>3.3035265797416562</v>
      </c>
      <c r="CU259" s="111">
        <f t="shared" ca="1" si="345"/>
        <v>3.2843178931762314</v>
      </c>
      <c r="CV259" s="111">
        <f t="shared" ca="1" si="345"/>
        <v>3.2953551508863965</v>
      </c>
      <c r="CW259" s="111">
        <f t="shared" ca="1" si="345"/>
        <v>3.3160077531560002</v>
      </c>
      <c r="CX259" s="111">
        <f t="shared" ca="1" si="345"/>
        <v>3.4218499376225275</v>
      </c>
      <c r="CY259" s="111">
        <f t="shared" ca="1" si="345"/>
        <v>3.6389992208632114</v>
      </c>
      <c r="CZ259" s="111">
        <f t="shared" ca="1" si="345"/>
        <v>3.7735485117910663</v>
      </c>
      <c r="DA259" s="111">
        <f t="shared" ca="1" si="345"/>
        <v>4.2692905999434743</v>
      </c>
      <c r="DB259" s="111">
        <f t="shared" ca="1" si="335"/>
        <v>4.9059414511359059</v>
      </c>
      <c r="DC259" s="111">
        <f t="shared" ca="1" si="335"/>
        <v>7.2852941841053109</v>
      </c>
      <c r="DD259" s="111" t="e">
        <f t="shared" si="335"/>
        <v>#DIV/0!</v>
      </c>
      <c r="DF259" s="200">
        <v>0.25</v>
      </c>
      <c r="DG259" s="111">
        <f t="shared" ref="DG259:DS270" ca="1" si="346">(DG214+DG229)/2</f>
        <v>-1.5930956409211627</v>
      </c>
      <c r="DH259" s="111">
        <f t="shared" ca="1" si="346"/>
        <v>-1.7204515114821808</v>
      </c>
      <c r="DI259" s="111">
        <f t="shared" ca="1" si="346"/>
        <v>-1.8243542975744824</v>
      </c>
      <c r="DJ259" s="111">
        <f t="shared" ca="1" si="346"/>
        <v>-1.9837331487646475</v>
      </c>
      <c r="DK259" s="111">
        <f t="shared" ca="1" si="346"/>
        <v>-2.2593131032279361</v>
      </c>
      <c r="DL259" s="111">
        <f t="shared" ca="1" si="346"/>
        <v>-2.402036295324061</v>
      </c>
      <c r="DM259" s="111">
        <f t="shared" ca="1" si="346"/>
        <v>-2.8515416146854391</v>
      </c>
      <c r="DN259" s="111">
        <f t="shared" ca="1" si="346"/>
        <v>-3.5061410950529179</v>
      </c>
      <c r="DO259" s="111">
        <f t="shared" ca="1" si="346"/>
        <v>-3.86008098797749</v>
      </c>
      <c r="DP259" s="111">
        <f t="shared" ca="1" si="337"/>
        <v>-5.0475764924000419</v>
      </c>
      <c r="DQ259" s="111">
        <f t="shared" ca="1" si="337"/>
        <v>-6.4666768407440873</v>
      </c>
      <c r="DR259" s="111">
        <f t="shared" ca="1" si="337"/>
        <v>-14.451854197403271</v>
      </c>
      <c r="DS259" s="111" t="e">
        <f t="shared" si="337"/>
        <v>#DIV/0!</v>
      </c>
      <c r="DU259" s="200">
        <v>0.25</v>
      </c>
      <c r="DV259" s="111">
        <f t="shared" ref="DV259:EH270" ca="1" si="347">(DV214+DV229)/2</f>
        <v>8.7195778645007209</v>
      </c>
      <c r="DW259" s="111">
        <f t="shared" ca="1" si="347"/>
        <v>8.1902677293538009</v>
      </c>
      <c r="DX259" s="111">
        <f t="shared" ca="1" si="347"/>
        <v>7.827338930095002</v>
      </c>
      <c r="DY259" s="111">
        <f t="shared" ca="1" si="347"/>
        <v>7.3568592274992497</v>
      </c>
      <c r="DZ259" s="111">
        <f t="shared" ca="1" si="347"/>
        <v>6.7092990577541478</v>
      </c>
      <c r="EA259" s="111">
        <f t="shared" ca="1" si="347"/>
        <v>6.429938336024847</v>
      </c>
      <c r="EB259" s="111">
        <f t="shared" ca="1" si="347"/>
        <v>5.7030832293708791</v>
      </c>
      <c r="EC259" s="111">
        <f t="shared" ca="1" si="347"/>
        <v>4.8808943406047476</v>
      </c>
      <c r="ED259" s="111">
        <f t="shared" ca="1" si="347"/>
        <v>4.500604449272771</v>
      </c>
      <c r="EE259" s="111">
        <f t="shared" ca="1" si="347"/>
        <v>3.3908985187879184</v>
      </c>
      <c r="EF259" s="111">
        <f t="shared" ca="1" si="347"/>
        <v>2.2305883398994331</v>
      </c>
      <c r="EG259" s="111">
        <f t="shared" ca="1" si="347"/>
        <v>0.92348799516827818</v>
      </c>
      <c r="EH259" s="111" t="e">
        <f t="shared" si="347"/>
        <v>#DIV/0!</v>
      </c>
      <c r="EJ259" s="200">
        <v>0.25</v>
      </c>
      <c r="EK259" s="111">
        <f t="shared" ref="EK259:EW270" ca="1" si="348">(EK214+EK229)/2</f>
        <v>-8.7195778645007209</v>
      </c>
      <c r="EL259" s="111">
        <f t="shared" ca="1" si="348"/>
        <v>-8.1902677293538009</v>
      </c>
      <c r="EM259" s="111">
        <f t="shared" ca="1" si="348"/>
        <v>-7.827338930095002</v>
      </c>
      <c r="EN259" s="111">
        <f t="shared" ca="1" si="348"/>
        <v>-7.3568592274992497</v>
      </c>
      <c r="EO259" s="111">
        <f t="shared" ca="1" si="348"/>
        <v>-6.7092990577541478</v>
      </c>
      <c r="EP259" s="111">
        <f t="shared" ca="1" si="348"/>
        <v>-6.429938336024847</v>
      </c>
      <c r="EQ259" s="111">
        <f t="shared" ca="1" si="348"/>
        <v>-5.7030832293708791</v>
      </c>
      <c r="ER259" s="111">
        <f t="shared" ca="1" si="348"/>
        <v>-4.8808943406047476</v>
      </c>
      <c r="ES259" s="111">
        <f t="shared" ca="1" si="348"/>
        <v>-4.500604449272771</v>
      </c>
      <c r="ET259" s="111">
        <f t="shared" ca="1" si="340"/>
        <v>-3.3908985187879184</v>
      </c>
      <c r="EU259" s="111">
        <f t="shared" ca="1" si="340"/>
        <v>-2.2305883398994331</v>
      </c>
      <c r="EV259" s="111">
        <f t="shared" ca="1" si="340"/>
        <v>-0.92348799516827818</v>
      </c>
      <c r="EW259" s="111" t="e">
        <f t="shared" si="340"/>
        <v>#DIV/0!</v>
      </c>
    </row>
    <row r="260" spans="20:157">
      <c r="T260" s="201">
        <v>0.2857142857142857</v>
      </c>
      <c r="U260" s="109">
        <f t="shared" ca="1" si="341"/>
        <v>8.3069135432456669</v>
      </c>
      <c r="V260" s="109">
        <f t="shared" ca="1" si="341"/>
        <v>8.2489202660970342</v>
      </c>
      <c r="W260" s="109">
        <f t="shared" ca="1" si="341"/>
        <v>8.2402069128389748</v>
      </c>
      <c r="X260" s="109">
        <f t="shared" ca="1" si="341"/>
        <v>8.2762300605959638</v>
      </c>
      <c r="Y260" s="109">
        <f t="shared" ca="1" si="341"/>
        <v>8.4365219687134996</v>
      </c>
      <c r="Z260" s="109">
        <f t="shared" ca="1" si="341"/>
        <v>8.5539081362108043</v>
      </c>
      <c r="AA260" s="109">
        <f t="shared" ca="1" si="341"/>
        <v>9.0238346162502179</v>
      </c>
      <c r="AB260" s="109">
        <f t="shared" ca="1" si="341"/>
        <v>9.8815167833931916</v>
      </c>
      <c r="AC260" s="109">
        <f t="shared" ca="1" si="341"/>
        <v>10.402095084982385</v>
      </c>
      <c r="AD260" s="109">
        <f t="shared" ca="1" si="341"/>
        <v>12.35415083504699</v>
      </c>
      <c r="AE260" s="109">
        <f t="shared" ca="1" si="341"/>
        <v>15.027408343234441</v>
      </c>
      <c r="AF260" s="109" t="e">
        <f t="shared" si="341"/>
        <v>#DIV/0!</v>
      </c>
      <c r="AG260" s="109"/>
      <c r="AI260" s="200">
        <v>0.2857142857142857</v>
      </c>
      <c r="AJ260" s="111">
        <f t="shared" ca="1" si="328"/>
        <v>8.4554496451761523</v>
      </c>
      <c r="AK260" s="111">
        <f t="shared" ca="1" si="328"/>
        <v>8.4598574696742812</v>
      </c>
      <c r="AL260" s="111">
        <f t="shared" ca="1" si="328"/>
        <v>8.4998612548561425</v>
      </c>
      <c r="AM260" s="111">
        <f t="shared" ca="1" si="328"/>
        <v>8.6079754195438252</v>
      </c>
      <c r="AN260" s="111">
        <f t="shared" ca="1" si="328"/>
        <v>8.8882467783457173</v>
      </c>
      <c r="AO260" s="111">
        <f t="shared" ca="1" si="328"/>
        <v>9.0664091703096084</v>
      </c>
      <c r="AP260" s="111">
        <f t="shared" ca="1" si="328"/>
        <v>9.7252803651994366</v>
      </c>
      <c r="AQ260" s="111">
        <f t="shared" ca="1" si="328"/>
        <v>10.858368124877297</v>
      </c>
      <c r="AR260" s="111">
        <f t="shared" ca="1" si="328"/>
        <v>11.530155488893513</v>
      </c>
      <c r="AS260" s="111">
        <f t="shared" ca="1" si="328"/>
        <v>14.009332377567542</v>
      </c>
      <c r="AT260" s="111">
        <f t="shared" ca="1" si="328"/>
        <v>17.364744711129095</v>
      </c>
      <c r="AU260" s="111" t="e">
        <f t="shared" si="328"/>
        <v>#DIV/0!</v>
      </c>
      <c r="AV260" s="111" t="e">
        <f t="shared" si="328"/>
        <v>#DIV/0!</v>
      </c>
      <c r="AX260" s="201">
        <v>0.2857142857142857</v>
      </c>
      <c r="AY260" s="111">
        <f t="shared" ca="1" si="342"/>
        <v>7.4218681343636046</v>
      </c>
      <c r="AZ260" s="111">
        <f t="shared" ca="1" si="342"/>
        <v>7.3296210540125024</v>
      </c>
      <c r="BA260" s="111">
        <f t="shared" ca="1" si="342"/>
        <v>7.2906866229134444</v>
      </c>
      <c r="BB260" s="111">
        <f t="shared" ca="1" si="342"/>
        <v>7.2773346994594377</v>
      </c>
      <c r="BC260" s="111">
        <f t="shared" ca="1" si="342"/>
        <v>7.345905832828679</v>
      </c>
      <c r="BD260" s="111">
        <f t="shared" ca="1" si="342"/>
        <v>7.4133870513826974</v>
      </c>
      <c r="BE260" s="111">
        <f t="shared" ca="1" si="342"/>
        <v>7.7181766851470375</v>
      </c>
      <c r="BF260" s="111">
        <f t="shared" ca="1" si="342"/>
        <v>8.3187220494164809</v>
      </c>
      <c r="BG260" s="111">
        <f t="shared" ca="1" si="342"/>
        <v>8.6933951692016969</v>
      </c>
      <c r="BH260" s="111">
        <f t="shared" ca="1" si="342"/>
        <v>10.123755889702434</v>
      </c>
      <c r="BI260" s="111">
        <f t="shared" ca="1" si="342"/>
        <v>12.107886888719422</v>
      </c>
      <c r="BJ260" s="111" t="e">
        <f t="shared" si="342"/>
        <v>#DIV/0!</v>
      </c>
      <c r="BK260" s="111" t="e">
        <f t="shared" si="342"/>
        <v>#DIV/0!</v>
      </c>
      <c r="BM260" s="200">
        <v>0.2857142857142857</v>
      </c>
      <c r="BN260" s="111">
        <f t="shared" ca="1" si="343"/>
        <v>7.8643908388046349</v>
      </c>
      <c r="BO260" s="111">
        <f t="shared" ca="1" si="343"/>
        <v>7.7892706600547674</v>
      </c>
      <c r="BP260" s="111">
        <f t="shared" ca="1" si="343"/>
        <v>7.7654467678762105</v>
      </c>
      <c r="BQ260" s="111">
        <f t="shared" ca="1" si="343"/>
        <v>7.7767823800277007</v>
      </c>
      <c r="BR260" s="111">
        <f t="shared" ca="1" si="343"/>
        <v>7.8912139007710902</v>
      </c>
      <c r="BS260" s="111">
        <f t="shared" ca="1" si="343"/>
        <v>7.9836475937967517</v>
      </c>
      <c r="BT260" s="111">
        <f t="shared" ca="1" si="343"/>
        <v>8.3710056506986295</v>
      </c>
      <c r="BU260" s="111">
        <f t="shared" ca="1" si="343"/>
        <v>9.1001194164048371</v>
      </c>
      <c r="BV260" s="111">
        <f t="shared" ca="1" si="343"/>
        <v>9.5477451270920426</v>
      </c>
      <c r="BW260" s="111">
        <f t="shared" ca="1" si="343"/>
        <v>11.238953362374712</v>
      </c>
      <c r="BX260" s="111">
        <f t="shared" ca="1" si="343"/>
        <v>13.567647615976936</v>
      </c>
      <c r="BY260" s="111" t="e">
        <f t="shared" si="343"/>
        <v>#DIV/0!</v>
      </c>
      <c r="BZ260" s="111" t="e">
        <f t="shared" si="343"/>
        <v>#DIV/0!</v>
      </c>
      <c r="CB260" s="200">
        <v>0.2857142857142857</v>
      </c>
      <c r="CC260" s="111">
        <f t="shared" ca="1" si="344"/>
        <v>0.99375351799705536</v>
      </c>
      <c r="CD260" s="111">
        <f t="shared" ca="1" si="344"/>
        <v>1.1081135830341915</v>
      </c>
      <c r="CE260" s="111">
        <f t="shared" ca="1" si="344"/>
        <v>1.2005194872087916</v>
      </c>
      <c r="CF260" s="111">
        <f t="shared" ca="1" si="344"/>
        <v>1.341440071290384</v>
      </c>
      <c r="CG260" s="111">
        <f t="shared" ca="1" si="344"/>
        <v>1.5845440139117684</v>
      </c>
      <c r="CH260" s="111">
        <f t="shared" ca="1" si="344"/>
        <v>1.7107816272421601</v>
      </c>
      <c r="CI260" s="111">
        <f t="shared" ca="1" si="344"/>
        <v>2.1122068700594987</v>
      </c>
      <c r="CJ260" s="111">
        <f t="shared" ca="1" si="344"/>
        <v>2.7120808452514984</v>
      </c>
      <c r="CK260" s="111">
        <f t="shared" ca="1" si="344"/>
        <v>3.0456807303455946</v>
      </c>
      <c r="CL260" s="111">
        <f t="shared" ca="1" si="344"/>
        <v>4.2203546690242684</v>
      </c>
      <c r="CM260" s="111">
        <f t="shared" ca="1" si="344"/>
        <v>5.7530826948981773</v>
      </c>
      <c r="CN260" s="111" t="e">
        <f t="shared" si="344"/>
        <v>#DIV/0!</v>
      </c>
      <c r="CO260" s="111" t="e">
        <f t="shared" si="344"/>
        <v>#DIV/0!</v>
      </c>
      <c r="CQ260" s="200">
        <v>0.2857142857142857</v>
      </c>
      <c r="CR260" s="111">
        <f t="shared" ca="1" si="345"/>
        <v>3.3227654172982666</v>
      </c>
      <c r="CS260" s="111">
        <f t="shared" ca="1" si="345"/>
        <v>3.2995681064388145</v>
      </c>
      <c r="CT260" s="111">
        <f t="shared" ca="1" si="345"/>
        <v>3.2960827651355897</v>
      </c>
      <c r="CU260" s="111">
        <f t="shared" ca="1" si="345"/>
        <v>3.3104920242383855</v>
      </c>
      <c r="CV260" s="111">
        <f t="shared" ca="1" si="345"/>
        <v>3.3746087874854007</v>
      </c>
      <c r="CW260" s="111">
        <f t="shared" ca="1" si="345"/>
        <v>3.421563254484322</v>
      </c>
      <c r="CX260" s="111">
        <f t="shared" ca="1" si="345"/>
        <v>3.6095338465000877</v>
      </c>
      <c r="CY260" s="111">
        <f t="shared" ca="1" si="345"/>
        <v>3.9526067133572775</v>
      </c>
      <c r="CZ260" s="111">
        <f t="shared" ca="1" si="345"/>
        <v>4.1608380339929552</v>
      </c>
      <c r="DA260" s="111">
        <f t="shared" ca="1" si="345"/>
        <v>4.9416603340187955</v>
      </c>
      <c r="DB260" s="111">
        <f t="shared" ca="1" si="345"/>
        <v>6.0109633372937781</v>
      </c>
      <c r="DC260" s="111" t="e">
        <f t="shared" si="345"/>
        <v>#DIV/0!</v>
      </c>
      <c r="DD260" s="111" t="e">
        <f t="shared" si="345"/>
        <v>#DIV/0!</v>
      </c>
      <c r="DF260" s="200">
        <v>0.2857142857142857</v>
      </c>
      <c r="DG260" s="111">
        <f t="shared" ca="1" si="346"/>
        <v>-1.8787989268791179</v>
      </c>
      <c r="DH260" s="111">
        <f t="shared" ca="1" si="346"/>
        <v>-2.0274127951187246</v>
      </c>
      <c r="DI260" s="111">
        <f t="shared" ca="1" si="346"/>
        <v>-2.1500397771343209</v>
      </c>
      <c r="DJ260" s="111">
        <f t="shared" ca="1" si="346"/>
        <v>-2.340335432426909</v>
      </c>
      <c r="DK260" s="111">
        <f t="shared" ca="1" si="346"/>
        <v>-2.6751601497965916</v>
      </c>
      <c r="DL260" s="111">
        <f t="shared" ca="1" si="346"/>
        <v>-2.8513027120702681</v>
      </c>
      <c r="DM260" s="111">
        <f t="shared" ca="1" si="346"/>
        <v>-3.4178648011626787</v>
      </c>
      <c r="DN260" s="111">
        <f t="shared" ca="1" si="346"/>
        <v>-4.27487557922821</v>
      </c>
      <c r="DO260" s="111">
        <f t="shared" ca="1" si="346"/>
        <v>-4.7543806461262861</v>
      </c>
      <c r="DP260" s="111">
        <f t="shared" ca="1" si="346"/>
        <v>-6.4507496143688225</v>
      </c>
      <c r="DQ260" s="111">
        <f t="shared" ca="1" si="346"/>
        <v>-8.6726041494131998</v>
      </c>
      <c r="DR260" s="111" t="e">
        <f t="shared" si="346"/>
        <v>#DIV/0!</v>
      </c>
      <c r="DS260" s="111" t="e">
        <f t="shared" si="346"/>
        <v>#DIV/0!</v>
      </c>
      <c r="DU260" s="200">
        <v>0.2857142857142857</v>
      </c>
      <c r="DV260" s="111">
        <f t="shared" ca="1" si="347"/>
        <v>7.7633729976707047</v>
      </c>
      <c r="DW260" s="111">
        <f t="shared" ca="1" si="347"/>
        <v>7.3048484113487415</v>
      </c>
      <c r="DX260" s="111">
        <f t="shared" ca="1" si="347"/>
        <v>6.9852109264226598</v>
      </c>
      <c r="DY260" s="111">
        <f t="shared" ca="1" si="347"/>
        <v>6.5635065098266727</v>
      </c>
      <c r="DZ260" s="111">
        <f t="shared" ca="1" si="347"/>
        <v>5.9668825785787742</v>
      </c>
      <c r="EA260" s="111">
        <f t="shared" ca="1" si="347"/>
        <v>5.7026054241405379</v>
      </c>
      <c r="EB260" s="111">
        <f t="shared" ca="1" si="347"/>
        <v>4.9910899214686308</v>
      </c>
      <c r="EC260" s="111">
        <f t="shared" ca="1" si="347"/>
        <v>4.1350862270192632</v>
      </c>
      <c r="ED260" s="111">
        <f t="shared" ca="1" si="347"/>
        <v>3.7171910121578655</v>
      </c>
      <c r="EE260" s="111">
        <f t="shared" ca="1" si="347"/>
        <v>2.4043522166484248</v>
      </c>
      <c r="EF260" s="111">
        <f t="shared" ca="1" si="347"/>
        <v>0.85960214131866408</v>
      </c>
      <c r="EG260" s="111" t="e">
        <f t="shared" si="347"/>
        <v>#DIV/0!</v>
      </c>
      <c r="EH260" s="111" t="e">
        <f t="shared" si="347"/>
        <v>#DIV/0!</v>
      </c>
      <c r="EJ260" s="200">
        <v>0.2857142857142857</v>
      </c>
      <c r="EK260" s="111">
        <f t="shared" ca="1" si="348"/>
        <v>-7.7633729976707047</v>
      </c>
      <c r="EL260" s="111">
        <f t="shared" ca="1" si="348"/>
        <v>-7.3048484113487415</v>
      </c>
      <c r="EM260" s="111">
        <f t="shared" ca="1" si="348"/>
        <v>-6.9852109264226598</v>
      </c>
      <c r="EN260" s="111">
        <f t="shared" ca="1" si="348"/>
        <v>-6.5635065098266727</v>
      </c>
      <c r="EO260" s="111">
        <f t="shared" ca="1" si="348"/>
        <v>-5.9668825785787742</v>
      </c>
      <c r="EP260" s="111">
        <f t="shared" ca="1" si="348"/>
        <v>-5.7026054241405379</v>
      </c>
      <c r="EQ260" s="111">
        <f t="shared" ca="1" si="348"/>
        <v>-4.9910899214686308</v>
      </c>
      <c r="ER260" s="111">
        <f t="shared" ca="1" si="348"/>
        <v>-4.1350862270192632</v>
      </c>
      <c r="ES260" s="111">
        <f t="shared" ca="1" si="348"/>
        <v>-3.7171910121578655</v>
      </c>
      <c r="ET260" s="111">
        <f t="shared" ca="1" si="348"/>
        <v>-2.4043522166484248</v>
      </c>
      <c r="EU260" s="111">
        <f t="shared" ca="1" si="348"/>
        <v>-0.85960214131866408</v>
      </c>
      <c r="EV260" s="111" t="e">
        <f t="shared" si="348"/>
        <v>#DIV/0!</v>
      </c>
      <c r="EW260" s="111" t="e">
        <f t="shared" si="348"/>
        <v>#DIV/0!</v>
      </c>
    </row>
    <row r="261" spans="20:157">
      <c r="T261" s="201">
        <v>0.33333333333333331</v>
      </c>
      <c r="U261" s="109">
        <f t="shared" ca="1" si="341"/>
        <v>8.2779622500968308</v>
      </c>
      <c r="V261" s="109">
        <f t="shared" ca="1" si="341"/>
        <v>8.3253236038349776</v>
      </c>
      <c r="W261" s="109">
        <f t="shared" ca="1" si="341"/>
        <v>8.3974489092392215</v>
      </c>
      <c r="X261" s="109">
        <f t="shared" ca="1" si="341"/>
        <v>8.5529527125387119</v>
      </c>
      <c r="Y261" s="109">
        <f t="shared" ca="1" si="341"/>
        <v>8.9172837711538229</v>
      </c>
      <c r="Z261" s="109">
        <f t="shared" ca="1" si="341"/>
        <v>9.1425799673291834</v>
      </c>
      <c r="AA261" s="109">
        <f t="shared" ca="1" si="341"/>
        <v>9.9763283406529002</v>
      </c>
      <c r="AB261" s="109">
        <f t="shared" ca="1" si="341"/>
        <v>11.462813078017257</v>
      </c>
      <c r="AC261" s="109">
        <f t="shared" ca="1" si="341"/>
        <v>12.387825184035199</v>
      </c>
      <c r="AD261" s="109">
        <f t="shared" ca="1" si="341"/>
        <v>16.147495246928454</v>
      </c>
      <c r="AE261" s="109" t="e">
        <f t="shared" si="341"/>
        <v>#DIV/0!</v>
      </c>
      <c r="AF261" s="109"/>
      <c r="AG261" s="109"/>
      <c r="AI261" s="200">
        <v>0.33333333333333331</v>
      </c>
      <c r="AJ261" s="111">
        <f t="shared" ca="1" si="328"/>
        <v>8.4200336313904884</v>
      </c>
      <c r="AK261" s="111">
        <f t="shared" ca="1" si="328"/>
        <v>8.5292856901213145</v>
      </c>
      <c r="AL261" s="111">
        <f t="shared" ca="1" si="328"/>
        <v>8.6506009082764308</v>
      </c>
      <c r="AM261" s="111">
        <f t="shared" ca="1" si="328"/>
        <v>8.880276524456411</v>
      </c>
      <c r="AN261" s="111">
        <f t="shared" ca="1" si="328"/>
        <v>9.3716886307593548</v>
      </c>
      <c r="AO261" s="111">
        <f t="shared" ca="1" si="328"/>
        <v>9.6631064180238386</v>
      </c>
      <c r="AP261" s="111">
        <f t="shared" ca="1" si="328"/>
        <v>10.710145560061644</v>
      </c>
      <c r="AQ261" s="111">
        <f t="shared" ca="1" si="328"/>
        <v>12.529780405</v>
      </c>
      <c r="AR261" s="111">
        <f t="shared" ca="1" si="328"/>
        <v>13.649899823843471</v>
      </c>
      <c r="AS261" s="111">
        <f t="shared" ca="1" si="328"/>
        <v>18.167845363131825</v>
      </c>
      <c r="AT261" s="111" t="e">
        <f t="shared" si="328"/>
        <v>#DIV/0!</v>
      </c>
      <c r="AU261" s="111"/>
      <c r="AV261" s="111"/>
      <c r="AX261" s="201">
        <v>0.33333333333333331</v>
      </c>
      <c r="AY261" s="111">
        <f t="shared" ca="1" si="342"/>
        <v>7.2984007352264761</v>
      </c>
      <c r="AZ261" s="111">
        <f t="shared" ca="1" si="342"/>
        <v>7.2967540644032605</v>
      </c>
      <c r="BA261" s="111">
        <f t="shared" ca="1" si="342"/>
        <v>7.3262684897837325</v>
      </c>
      <c r="BB261" s="111">
        <f t="shared" ca="1" si="342"/>
        <v>7.4125590175335514</v>
      </c>
      <c r="BC261" s="111">
        <f t="shared" ca="1" si="342"/>
        <v>7.6479136742122868</v>
      </c>
      <c r="BD261" s="111">
        <f t="shared" ca="1" si="342"/>
        <v>7.8023097144374027</v>
      </c>
      <c r="BE261" s="111">
        <f t="shared" ca="1" si="342"/>
        <v>8.3959959693607722</v>
      </c>
      <c r="BF261" s="111">
        <f t="shared" ca="1" si="342"/>
        <v>9.4879635267895601</v>
      </c>
      <c r="BG261" s="111">
        <f t="shared" ca="1" si="342"/>
        <v>10.17614867157164</v>
      </c>
      <c r="BH261" s="111">
        <f t="shared" ca="1" si="342"/>
        <v>12.997925873857207</v>
      </c>
      <c r="BI261" s="111" t="e">
        <f t="shared" si="342"/>
        <v>#DIV/0!</v>
      </c>
      <c r="BJ261" s="111"/>
      <c r="BK261" s="111"/>
      <c r="BM261" s="200">
        <v>0.33333333333333331</v>
      </c>
      <c r="BN261" s="111">
        <f t="shared" ca="1" si="343"/>
        <v>7.7881814926616535</v>
      </c>
      <c r="BO261" s="111">
        <f t="shared" ca="1" si="343"/>
        <v>7.8110388341191186</v>
      </c>
      <c r="BP261" s="111">
        <f t="shared" ca="1" si="343"/>
        <v>7.861858699511477</v>
      </c>
      <c r="BQ261" s="111">
        <f t="shared" ca="1" si="343"/>
        <v>7.9827558650361325</v>
      </c>
      <c r="BR261" s="111">
        <f t="shared" ca="1" si="343"/>
        <v>8.2825987226830549</v>
      </c>
      <c r="BS261" s="111">
        <f t="shared" ca="1" si="343"/>
        <v>8.4724448408832931</v>
      </c>
      <c r="BT261" s="111">
        <f t="shared" ca="1" si="343"/>
        <v>9.1861621550068371</v>
      </c>
      <c r="BU261" s="111">
        <f t="shared" ca="1" si="343"/>
        <v>10.475388302403408</v>
      </c>
      <c r="BV261" s="111">
        <f t="shared" ca="1" si="343"/>
        <v>11.28198692780342</v>
      </c>
      <c r="BW261" s="111">
        <f t="shared" ca="1" si="343"/>
        <v>14.57271056039283</v>
      </c>
      <c r="BX261" s="111" t="e">
        <f t="shared" si="343"/>
        <v>#DIV/0!</v>
      </c>
      <c r="BY261" s="111"/>
      <c r="BZ261" s="111"/>
      <c r="CB261" s="200">
        <v>0.33333333333333331</v>
      </c>
      <c r="CC261" s="111">
        <f t="shared" ca="1" si="344"/>
        <v>1.2830920945917035</v>
      </c>
      <c r="CD261" s="111">
        <f t="shared" ca="1" si="344"/>
        <v>1.4206438975281528</v>
      </c>
      <c r="CE261" s="111">
        <f t="shared" ca="1" si="344"/>
        <v>1.5340514765186235</v>
      </c>
      <c r="CF261" s="111">
        <f t="shared" ca="1" si="344"/>
        <v>1.7105905425077426</v>
      </c>
      <c r="CG261" s="111">
        <f t="shared" ca="1" si="344"/>
        <v>2.0246535365938452</v>
      </c>
      <c r="CH261" s="111">
        <f t="shared" ca="1" si="344"/>
        <v>2.1922947652095073</v>
      </c>
      <c r="CI261" s="111">
        <f t="shared" ca="1" si="344"/>
        <v>2.745731445745804</v>
      </c>
      <c r="CJ261" s="111">
        <f t="shared" ca="1" si="344"/>
        <v>3.6319860380796447</v>
      </c>
      <c r="CK261" s="111">
        <f t="shared" ca="1" si="344"/>
        <v>4.1574645005836386</v>
      </c>
      <c r="CL261" s="111">
        <f t="shared" ca="1" si="344"/>
        <v>6.2192090698280538</v>
      </c>
      <c r="CM261" s="111" t="e">
        <f t="shared" si="344"/>
        <v>#DIV/0!</v>
      </c>
      <c r="CN261" s="111"/>
      <c r="CO261" s="111"/>
      <c r="CQ261" s="200">
        <v>0.33333333333333331</v>
      </c>
      <c r="CR261" s="111">
        <f t="shared" ca="1" si="345"/>
        <v>3.3111849000387332</v>
      </c>
      <c r="CS261" s="111">
        <f t="shared" ca="1" si="345"/>
        <v>3.3301294415339902</v>
      </c>
      <c r="CT261" s="111">
        <f t="shared" ca="1" si="345"/>
        <v>3.358979563695689</v>
      </c>
      <c r="CU261" s="111">
        <f t="shared" ca="1" si="345"/>
        <v>3.4211810850154856</v>
      </c>
      <c r="CV261" s="111">
        <f t="shared" ca="1" si="345"/>
        <v>3.5669135084615293</v>
      </c>
      <c r="CW261" s="111">
        <f t="shared" ca="1" si="345"/>
        <v>3.6570319869316736</v>
      </c>
      <c r="CX261" s="111">
        <f t="shared" ca="1" si="345"/>
        <v>3.9905313362611605</v>
      </c>
      <c r="CY261" s="111">
        <f t="shared" ca="1" si="345"/>
        <v>4.5851252312069031</v>
      </c>
      <c r="CZ261" s="111">
        <f t="shared" ca="1" si="345"/>
        <v>4.9551300736140798</v>
      </c>
      <c r="DA261" s="111">
        <f t="shared" ca="1" si="345"/>
        <v>6.4589980987713824</v>
      </c>
      <c r="DB261" s="111" t="e">
        <f t="shared" si="345"/>
        <v>#DIV/0!</v>
      </c>
      <c r="DC261" s="111"/>
      <c r="DD261" s="111"/>
      <c r="DF261" s="200">
        <v>0.33333333333333331</v>
      </c>
      <c r="DG261" s="111">
        <f t="shared" ca="1" si="346"/>
        <v>-2.2626536094620597</v>
      </c>
      <c r="DH261" s="111">
        <f t="shared" ca="1" si="346"/>
        <v>-2.4492134369598686</v>
      </c>
      <c r="DI261" s="111">
        <f t="shared" ca="1" si="346"/>
        <v>-2.6052318959741125</v>
      </c>
      <c r="DJ261" s="111">
        <f t="shared" ca="1" si="346"/>
        <v>-2.8509842375129031</v>
      </c>
      <c r="DK261" s="111">
        <f t="shared" ca="1" si="346"/>
        <v>-3.2940236335353821</v>
      </c>
      <c r="DL261" s="111">
        <f t="shared" ca="1" si="346"/>
        <v>-3.5325650181012884</v>
      </c>
      <c r="DM261" s="111">
        <f t="shared" ca="1" si="346"/>
        <v>-4.3260638170379329</v>
      </c>
      <c r="DN261" s="111">
        <f t="shared" ca="1" si="346"/>
        <v>-5.6068355893073427</v>
      </c>
      <c r="DO261" s="111">
        <f t="shared" ca="1" si="346"/>
        <v>-6.369141013047197</v>
      </c>
      <c r="DP261" s="111">
        <f t="shared" ca="1" si="346"/>
        <v>-9.3687784428993002</v>
      </c>
      <c r="DQ261" s="111" t="e">
        <f t="shared" si="346"/>
        <v>#DIV/0!</v>
      </c>
      <c r="DR261" s="111"/>
      <c r="DS261" s="111"/>
      <c r="DU261" s="200">
        <v>0.33333333333333331</v>
      </c>
      <c r="DV261" s="111">
        <f t="shared" ca="1" si="347"/>
        <v>6.7603093514900987</v>
      </c>
      <c r="DW261" s="111">
        <f t="shared" ca="1" si="347"/>
        <v>6.3649518133527927</v>
      </c>
      <c r="DX261" s="111">
        <f t="shared" ca="1" si="347"/>
        <v>6.08309362392355</v>
      </c>
      <c r="DY261" s="111">
        <f t="shared" ca="1" si="347"/>
        <v>5.7019684750258097</v>
      </c>
      <c r="DZ261" s="111">
        <f t="shared" ca="1" si="347"/>
        <v>5.1408665728922802</v>
      </c>
      <c r="EA261" s="111">
        <f t="shared" ca="1" si="347"/>
        <v>4.8824574057405545</v>
      </c>
      <c r="EB261" s="111">
        <f t="shared" ca="1" si="347"/>
        <v>4.1493329683845204</v>
      </c>
      <c r="EC261" s="111">
        <f t="shared" ca="1" si="347"/>
        <v>3.1771306437575269</v>
      </c>
      <c r="ED261" s="111">
        <f t="shared" ca="1" si="347"/>
        <v>2.6588852434348054</v>
      </c>
      <c r="EE261" s="111">
        <f t="shared" ca="1" si="347"/>
        <v>0.79929676314443299</v>
      </c>
      <c r="EF261" s="111" t="e">
        <f t="shared" si="347"/>
        <v>#DIV/0!</v>
      </c>
      <c r="EG261" s="111"/>
      <c r="EH261" s="111"/>
      <c r="EJ261" s="200">
        <v>0.33333333333333331</v>
      </c>
      <c r="EK261" s="111">
        <f t="shared" ca="1" si="348"/>
        <v>-6.7603093514900987</v>
      </c>
      <c r="EL261" s="111">
        <f t="shared" ca="1" si="348"/>
        <v>-6.3649518133527927</v>
      </c>
      <c r="EM261" s="111">
        <f t="shared" ca="1" si="348"/>
        <v>-6.08309362392355</v>
      </c>
      <c r="EN261" s="111">
        <f t="shared" ca="1" si="348"/>
        <v>-5.7019684750258097</v>
      </c>
      <c r="EO261" s="111">
        <f t="shared" ca="1" si="348"/>
        <v>-5.1408665728922802</v>
      </c>
      <c r="EP261" s="111">
        <f t="shared" ca="1" si="348"/>
        <v>-4.8824574057405545</v>
      </c>
      <c r="EQ261" s="111">
        <f t="shared" ca="1" si="348"/>
        <v>-4.1493329683845204</v>
      </c>
      <c r="ER261" s="111">
        <f t="shared" ca="1" si="348"/>
        <v>-3.1771306437575269</v>
      </c>
      <c r="ES261" s="111">
        <f t="shared" ca="1" si="348"/>
        <v>-2.6588852434348054</v>
      </c>
      <c r="ET261" s="111">
        <f t="shared" ca="1" si="348"/>
        <v>-0.79929676314443299</v>
      </c>
      <c r="EU261" s="111" t="e">
        <f t="shared" si="348"/>
        <v>#DIV/0!</v>
      </c>
      <c r="EV261" s="111"/>
      <c r="EW261" s="111"/>
    </row>
    <row r="262" spans="20:157">
      <c r="T262" s="201">
        <v>0.4</v>
      </c>
      <c r="U262" s="109">
        <f t="shared" ca="1" si="341"/>
        <v>8.5516154779057327</v>
      </c>
      <c r="V262" s="109">
        <f t="shared" ca="1" si="341"/>
        <v>8.7625365066212879</v>
      </c>
      <c r="W262" s="109">
        <f t="shared" ca="1" si="341"/>
        <v>8.96937484524803</v>
      </c>
      <c r="X262" s="109">
        <f t="shared" ca="1" si="341"/>
        <v>9.3387513832340474</v>
      </c>
      <c r="Y262" s="109">
        <f t="shared" ca="1" si="341"/>
        <v>10.107980790140655</v>
      </c>
      <c r="Z262" s="109">
        <f t="shared" ca="1" si="341"/>
        <v>10.566826674728148</v>
      </c>
      <c r="AA262" s="109">
        <f t="shared" ca="1" si="341"/>
        <v>12.282137977602824</v>
      </c>
      <c r="AB262" s="109">
        <f t="shared" ca="1" si="341"/>
        <v>15.630308330437632</v>
      </c>
      <c r="AC262" s="109">
        <f t="shared" ca="1" si="341"/>
        <v>17.99130612983296</v>
      </c>
      <c r="AD262" s="109" t="e">
        <f t="shared" si="341"/>
        <v>#DIV/0!</v>
      </c>
      <c r="AE262" s="109" t="e">
        <f t="shared" si="341"/>
        <v>#DIV/0!</v>
      </c>
      <c r="AF262" s="109" t="e">
        <f t="shared" si="341"/>
        <v>#DIV/0!</v>
      </c>
      <c r="AG262" s="109"/>
      <c r="AI262" s="200">
        <v>0.4</v>
      </c>
      <c r="AJ262" s="111">
        <f t="shared" ca="1" si="328"/>
        <v>8.6905675723667954</v>
      </c>
      <c r="AK262" s="111">
        <f t="shared" ca="1" si="328"/>
        <v>8.9653038902923949</v>
      </c>
      <c r="AL262" s="111">
        <f t="shared" ca="1" si="328"/>
        <v>9.2243144412507334</v>
      </c>
      <c r="AM262" s="111">
        <f t="shared" ca="1" si="328"/>
        <v>9.6748552862093273</v>
      </c>
      <c r="AN262" s="111">
        <f t="shared" ca="1" si="328"/>
        <v>10.590436941991728</v>
      </c>
      <c r="AO262" s="111">
        <f t="shared" ca="1" si="328"/>
        <v>11.129277266155785</v>
      </c>
      <c r="AP262" s="111">
        <f t="shared" ca="1" si="328"/>
        <v>13.122355869337115</v>
      </c>
      <c r="AQ262" s="111">
        <f t="shared" ca="1" si="328"/>
        <v>16.9751855568345</v>
      </c>
      <c r="AR262" s="111">
        <f t="shared" ca="1" si="328"/>
        <v>19.681049601546874</v>
      </c>
      <c r="AS262" s="111" t="e">
        <f t="shared" si="328"/>
        <v>#DIV/0!</v>
      </c>
      <c r="AT262" s="111" t="e">
        <f t="shared" si="328"/>
        <v>#DIV/0!</v>
      </c>
      <c r="AU262" s="111" t="e">
        <f t="shared" si="328"/>
        <v>#DIV/0!</v>
      </c>
      <c r="AV262" s="111" t="e">
        <f t="shared" si="328"/>
        <v>#DIV/0!</v>
      </c>
      <c r="AX262" s="201">
        <v>0.4</v>
      </c>
      <c r="AY262" s="111">
        <f t="shared" ca="1" si="342"/>
        <v>7.4114000808516352</v>
      </c>
      <c r="AZ262" s="111">
        <f t="shared" ca="1" si="342"/>
        <v>7.5456004788135962</v>
      </c>
      <c r="BA262" s="111">
        <f t="shared" ca="1" si="342"/>
        <v>7.6855790208281451</v>
      </c>
      <c r="BB262" s="111">
        <f t="shared" ca="1" si="342"/>
        <v>7.9452177621598938</v>
      </c>
      <c r="BC262" s="111">
        <f t="shared" ca="1" si="342"/>
        <v>8.5041636911429812</v>
      </c>
      <c r="BD262" s="111">
        <f t="shared" ca="1" si="342"/>
        <v>8.8434539144468332</v>
      </c>
      <c r="BE262" s="111">
        <f t="shared" ca="1" si="342"/>
        <v>10.128951324509227</v>
      </c>
      <c r="BF262" s="111">
        <f t="shared" ca="1" si="342"/>
        <v>12.668351648959286</v>
      </c>
      <c r="BG262" s="111">
        <f t="shared" ca="1" si="342"/>
        <v>14.467888737366474</v>
      </c>
      <c r="BH262" s="111" t="e">
        <f t="shared" si="342"/>
        <v>#DIV/0!</v>
      </c>
      <c r="BI262" s="111" t="e">
        <f t="shared" si="342"/>
        <v>#DIV/0!</v>
      </c>
      <c r="BJ262" s="111" t="e">
        <f t="shared" si="342"/>
        <v>#DIV/0!</v>
      </c>
      <c r="BK262" s="111" t="e">
        <f t="shared" si="342"/>
        <v>#DIV/0!</v>
      </c>
      <c r="BM262" s="200">
        <v>0.4</v>
      </c>
      <c r="BN262" s="111">
        <f t="shared" ca="1" si="343"/>
        <v>7.9815077793786839</v>
      </c>
      <c r="BO262" s="111">
        <f t="shared" ca="1" si="343"/>
        <v>8.1540684927174425</v>
      </c>
      <c r="BP262" s="111">
        <f t="shared" ca="1" si="343"/>
        <v>8.3274769330380884</v>
      </c>
      <c r="BQ262" s="111">
        <f t="shared" ca="1" si="343"/>
        <v>8.6419845726969715</v>
      </c>
      <c r="BR262" s="111">
        <f t="shared" ca="1" si="343"/>
        <v>9.3060722406418179</v>
      </c>
      <c r="BS262" s="111">
        <f t="shared" ca="1" si="343"/>
        <v>9.7051402945874905</v>
      </c>
      <c r="BT262" s="111">
        <f t="shared" ca="1" si="343"/>
        <v>11.205544651056027</v>
      </c>
      <c r="BU262" s="111">
        <f t="shared" ca="1" si="343"/>
        <v>14.149329989698458</v>
      </c>
      <c r="BV262" s="111">
        <f t="shared" ca="1" si="343"/>
        <v>16.229597433599718</v>
      </c>
      <c r="BW262" s="111" t="e">
        <f t="shared" si="343"/>
        <v>#DIV/0!</v>
      </c>
      <c r="BX262" s="111" t="e">
        <f t="shared" si="343"/>
        <v>#DIV/0!</v>
      </c>
      <c r="BY262" s="111" t="e">
        <f t="shared" si="343"/>
        <v>#DIV/0!</v>
      </c>
      <c r="BZ262" s="111" t="e">
        <f t="shared" si="343"/>
        <v>#DIV/0!</v>
      </c>
      <c r="CB262" s="200">
        <v>0.4</v>
      </c>
      <c r="CC262" s="111">
        <f t="shared" ca="1" si="344"/>
        <v>1.710323095581147</v>
      </c>
      <c r="CD262" s="111">
        <f t="shared" ca="1" si="344"/>
        <v>1.8983007820988202</v>
      </c>
      <c r="CE262" s="111">
        <f t="shared" ca="1" si="344"/>
        <v>2.0575125042100479</v>
      </c>
      <c r="CF262" s="111">
        <f t="shared" ca="1" si="344"/>
        <v>2.3128505865756548</v>
      </c>
      <c r="CG262" s="111">
        <f t="shared" ca="1" si="344"/>
        <v>2.7898551389648922</v>
      </c>
      <c r="CH262" s="111">
        <f t="shared" ca="1" si="344"/>
        <v>3.0567529458983165</v>
      </c>
      <c r="CI262" s="111">
        <f t="shared" ca="1" si="344"/>
        <v>4.0031323637602343</v>
      </c>
      <c r="CJ262" s="111">
        <f t="shared" ca="1" si="344"/>
        <v>5.7598083783475094</v>
      </c>
      <c r="CK262" s="111">
        <f t="shared" ca="1" si="344"/>
        <v>6.9719909514328684</v>
      </c>
      <c r="CL262" s="111" t="e">
        <f t="shared" si="344"/>
        <v>#DIV/0!</v>
      </c>
      <c r="CM262" s="111" t="e">
        <f t="shared" si="344"/>
        <v>#DIV/0!</v>
      </c>
      <c r="CN262" s="111" t="e">
        <f t="shared" si="344"/>
        <v>#DIV/0!</v>
      </c>
      <c r="CO262" s="111" t="e">
        <f t="shared" si="344"/>
        <v>#DIV/0!</v>
      </c>
      <c r="CQ262" s="200">
        <v>0.4</v>
      </c>
      <c r="CR262" s="111">
        <f t="shared" ca="1" si="345"/>
        <v>3.4206461911622936</v>
      </c>
      <c r="CS262" s="111">
        <f t="shared" ca="1" si="345"/>
        <v>3.5050146026485152</v>
      </c>
      <c r="CT262" s="111">
        <f t="shared" ca="1" si="345"/>
        <v>3.5877499380992117</v>
      </c>
      <c r="CU262" s="111">
        <f t="shared" ca="1" si="345"/>
        <v>3.735500553293619</v>
      </c>
      <c r="CV262" s="111">
        <f t="shared" ca="1" si="345"/>
        <v>4.0431923160562624</v>
      </c>
      <c r="CW262" s="111">
        <f t="shared" ca="1" si="345"/>
        <v>4.2267306698912597</v>
      </c>
      <c r="CX262" s="111">
        <f t="shared" ca="1" si="345"/>
        <v>4.9128551910411309</v>
      </c>
      <c r="CY262" s="111">
        <f t="shared" ca="1" si="345"/>
        <v>6.2521233321750529</v>
      </c>
      <c r="CZ262" s="111">
        <f t="shared" ca="1" si="345"/>
        <v>7.1965224519331832</v>
      </c>
      <c r="DA262" s="111" t="e">
        <f t="shared" si="345"/>
        <v>#DIV/0!</v>
      </c>
      <c r="DB262" s="111" t="e">
        <f t="shared" si="345"/>
        <v>#DIV/0!</v>
      </c>
      <c r="DC262" s="111" t="e">
        <f t="shared" si="345"/>
        <v>#DIV/0!</v>
      </c>
      <c r="DD262" s="111" t="e">
        <f t="shared" si="345"/>
        <v>#DIV/0!</v>
      </c>
      <c r="DF262" s="200">
        <v>0.4</v>
      </c>
      <c r="DG262" s="111">
        <f t="shared" ca="1" si="346"/>
        <v>-2.8505384926352444</v>
      </c>
      <c r="DH262" s="111">
        <f t="shared" ca="1" si="346"/>
        <v>-3.1152368099065124</v>
      </c>
      <c r="DI262" s="111">
        <f t="shared" ca="1" si="346"/>
        <v>-3.3413083286299328</v>
      </c>
      <c r="DJ262" s="111">
        <f t="shared" ca="1" si="346"/>
        <v>-3.7063842076498092</v>
      </c>
      <c r="DK262" s="111">
        <f t="shared" ca="1" si="346"/>
        <v>-4.3936722379625657</v>
      </c>
      <c r="DL262" s="111">
        <f t="shared" ca="1" si="346"/>
        <v>-4.7801257061796312</v>
      </c>
      <c r="DM262" s="111">
        <f t="shared" ca="1" si="346"/>
        <v>-6.1563190168538338</v>
      </c>
      <c r="DN262" s="111">
        <f t="shared" ca="1" si="346"/>
        <v>-8.7217650598258558</v>
      </c>
      <c r="DO262" s="111">
        <f t="shared" ca="1" si="346"/>
        <v>-10.495408343899353</v>
      </c>
      <c r="DP262" s="111" t="e">
        <f t="shared" si="346"/>
        <v>#DIV/0!</v>
      </c>
      <c r="DQ262" s="111" t="e">
        <f t="shared" si="346"/>
        <v>#DIV/0!</v>
      </c>
      <c r="DR262" s="111" t="e">
        <f t="shared" si="346"/>
        <v>#DIV/0!</v>
      </c>
      <c r="DS262" s="111" t="e">
        <f t="shared" si="346"/>
        <v>#DIV/0!</v>
      </c>
      <c r="DU262" s="200">
        <v>0.4</v>
      </c>
      <c r="DV262" s="111">
        <f t="shared" ca="1" si="347"/>
        <v>5.7010769852704888</v>
      </c>
      <c r="DW262" s="111">
        <f t="shared" ca="1" si="347"/>
        <v>5.3557127351656515</v>
      </c>
      <c r="DX262" s="111">
        <f t="shared" ca="1" si="347"/>
        <v>5.1007914462972126</v>
      </c>
      <c r="DY262" s="111">
        <f t="shared" ca="1" si="347"/>
        <v>4.7421665557265475</v>
      </c>
      <c r="DZ262" s="111">
        <f t="shared" ca="1" si="347"/>
        <v>4.1777905903045678</v>
      </c>
      <c r="EA262" s="111">
        <f t="shared" ca="1" si="347"/>
        <v>3.8999257466431443</v>
      </c>
      <c r="EB262" s="111">
        <f t="shared" ca="1" si="347"/>
        <v>3.0324094242696562</v>
      </c>
      <c r="EC262" s="111">
        <f t="shared" ca="1" si="347"/>
        <v>1.6410498460918079</v>
      </c>
      <c r="ED262" s="111">
        <f t="shared" ca="1" si="347"/>
        <v>0.74843833500105106</v>
      </c>
      <c r="EE262" s="111" t="e">
        <f t="shared" si="347"/>
        <v>#DIV/0!</v>
      </c>
      <c r="EF262" s="111" t="e">
        <f t="shared" si="347"/>
        <v>#DIV/0!</v>
      </c>
      <c r="EG262" s="111" t="e">
        <f t="shared" si="347"/>
        <v>#DIV/0!</v>
      </c>
      <c r="EH262" s="111" t="e">
        <f t="shared" si="347"/>
        <v>#DIV/0!</v>
      </c>
      <c r="EJ262" s="200">
        <v>0.4</v>
      </c>
      <c r="EK262" s="111">
        <f t="shared" ca="1" si="348"/>
        <v>-5.7010769852704888</v>
      </c>
      <c r="EL262" s="111">
        <f t="shared" ca="1" si="348"/>
        <v>-5.3557127351656515</v>
      </c>
      <c r="EM262" s="111">
        <f t="shared" ca="1" si="348"/>
        <v>-5.1007914462972126</v>
      </c>
      <c r="EN262" s="111">
        <f t="shared" ca="1" si="348"/>
        <v>-4.7421665557265475</v>
      </c>
      <c r="EO262" s="111">
        <f t="shared" ca="1" si="348"/>
        <v>-4.1777905903045678</v>
      </c>
      <c r="EP262" s="111">
        <f t="shared" ca="1" si="348"/>
        <v>-3.8999257466431443</v>
      </c>
      <c r="EQ262" s="111">
        <f t="shared" ca="1" si="348"/>
        <v>-3.0324094242696562</v>
      </c>
      <c r="ER262" s="111">
        <f t="shared" ca="1" si="348"/>
        <v>-1.6410498460918079</v>
      </c>
      <c r="ES262" s="111">
        <f t="shared" ca="1" si="348"/>
        <v>-0.74843833500105106</v>
      </c>
      <c r="ET262" s="111" t="e">
        <f t="shared" si="348"/>
        <v>#DIV/0!</v>
      </c>
      <c r="EU262" s="111" t="e">
        <f t="shared" si="348"/>
        <v>#DIV/0!</v>
      </c>
      <c r="EV262" s="111" t="e">
        <f t="shared" ref="EV262:EW269" si="349">(EV217+EV231)/2</f>
        <v>#DIV/0!</v>
      </c>
      <c r="EW262" s="111" t="e">
        <f t="shared" si="349"/>
        <v>#DIV/0!</v>
      </c>
    </row>
    <row r="263" spans="20:157">
      <c r="T263" s="201">
        <v>0.42857142857142855</v>
      </c>
      <c r="U263" s="109">
        <f t="shared" ca="1" si="341"/>
        <v>8.7822038128459425</v>
      </c>
      <c r="V263" s="109">
        <f t="shared" ca="1" si="341"/>
        <v>9.0782493430370899</v>
      </c>
      <c r="W263" s="109">
        <f t="shared" ca="1" si="341"/>
        <v>9.3590116512364787</v>
      </c>
      <c r="X263" s="109">
        <f t="shared" ca="1" si="341"/>
        <v>9.8522604877980413</v>
      </c>
      <c r="Y263" s="109">
        <f t="shared" ca="1" si="341"/>
        <v>10.875612349860363</v>
      </c>
      <c r="Z263" s="109">
        <f t="shared" ca="1" si="341"/>
        <v>11.491636392591165</v>
      </c>
      <c r="AA263" s="109">
        <f t="shared" ca="1" si="341"/>
        <v>13.863528614103975</v>
      </c>
      <c r="AB263" s="109">
        <f t="shared" ca="1" si="341"/>
        <v>18.906900019627745</v>
      </c>
      <c r="AC263" s="109" t="e">
        <f t="shared" si="341"/>
        <v>#DIV/0!</v>
      </c>
      <c r="AD263" s="109" t="e">
        <f t="shared" si="341"/>
        <v>#DIV/0!</v>
      </c>
      <c r="AE263" s="109" t="e">
        <f t="shared" si="341"/>
        <v>#DIV/0!</v>
      </c>
      <c r="AF263" s="109" t="e">
        <f t="shared" si="341"/>
        <v>#DIV/0!</v>
      </c>
      <c r="AG263" s="109"/>
      <c r="AI263" s="200">
        <v>0.42857142857142855</v>
      </c>
      <c r="AJ263" s="111">
        <f t="shared" ca="1" si="328"/>
        <v>8.9217185272896007</v>
      </c>
      <c r="AK263" s="111">
        <f t="shared" ca="1" si="328"/>
        <v>9.2834451136473373</v>
      </c>
      <c r="AL263" s="111">
        <f t="shared" ca="1" si="328"/>
        <v>9.6186659932536465</v>
      </c>
      <c r="AM263" s="111">
        <f t="shared" ca="1" si="328"/>
        <v>10.198017483815086</v>
      </c>
      <c r="AN263" s="111">
        <f t="shared" ca="1" si="328"/>
        <v>11.380989411522496</v>
      </c>
      <c r="AO263" s="111">
        <f t="shared" ca="1" si="328"/>
        <v>12.086710477209827</v>
      </c>
      <c r="AP263" s="111">
        <f t="shared" ca="1" si="328"/>
        <v>14.784320355636863</v>
      </c>
      <c r="AQ263" s="111">
        <f t="shared" ca="1" si="328"/>
        <v>20.482643802731157</v>
      </c>
      <c r="AR263" s="111" t="e">
        <f t="shared" si="328"/>
        <v>#DIV/0!</v>
      </c>
      <c r="AS263" s="111" t="e">
        <f t="shared" si="328"/>
        <v>#DIV/0!</v>
      </c>
      <c r="AT263" s="111" t="e">
        <f t="shared" si="328"/>
        <v>#DIV/0!</v>
      </c>
      <c r="AU263" s="111" t="e">
        <f t="shared" si="328"/>
        <v>#DIV/0!</v>
      </c>
      <c r="AV263" s="111" t="e">
        <f t="shared" si="328"/>
        <v>#DIV/0!</v>
      </c>
      <c r="AX263" s="201">
        <v>0.42857142857142855</v>
      </c>
      <c r="AY263" s="111">
        <f t="shared" ca="1" si="342"/>
        <v>7.5589865945502286</v>
      </c>
      <c r="AZ263" s="111">
        <f t="shared" ca="1" si="342"/>
        <v>7.7624307146716367</v>
      </c>
      <c r="BA263" s="111">
        <f t="shared" ca="1" si="342"/>
        <v>7.9619694659519471</v>
      </c>
      <c r="BB263" s="111">
        <f t="shared" ca="1" si="342"/>
        <v>8.3205858317806438</v>
      </c>
      <c r="BC263" s="111">
        <f t="shared" ca="1" si="342"/>
        <v>9.0806344010376172</v>
      </c>
      <c r="BD263" s="111">
        <f t="shared" ca="1" si="342"/>
        <v>9.5435405520685315</v>
      </c>
      <c r="BE263" s="111">
        <f t="shared" ca="1" si="342"/>
        <v>11.342427914648937</v>
      </c>
      <c r="BF263" s="111">
        <f t="shared" ca="1" si="342"/>
        <v>15.199108735650039</v>
      </c>
      <c r="BG263" s="111" t="e">
        <f t="shared" si="342"/>
        <v>#DIV/0!</v>
      </c>
      <c r="BH263" s="111" t="e">
        <f t="shared" si="342"/>
        <v>#DIV/0!</v>
      </c>
      <c r="BI263" s="111" t="e">
        <f t="shared" si="342"/>
        <v>#DIV/0!</v>
      </c>
      <c r="BJ263" s="111" t="e">
        <f t="shared" si="342"/>
        <v>#DIV/0!</v>
      </c>
      <c r="BK263" s="111" t="e">
        <f t="shared" si="342"/>
        <v>#DIV/0!</v>
      </c>
      <c r="BM263" s="200">
        <v>0.42857142857142855</v>
      </c>
      <c r="BN263" s="111">
        <f t="shared" ca="1" si="343"/>
        <v>8.1705952036980847</v>
      </c>
      <c r="BO263" s="111">
        <f t="shared" ca="1" si="343"/>
        <v>8.4203400288543637</v>
      </c>
      <c r="BP263" s="111">
        <f t="shared" ca="1" si="343"/>
        <v>8.660490558594212</v>
      </c>
      <c r="BQ263" s="111">
        <f t="shared" ca="1" si="343"/>
        <v>9.0864231597893426</v>
      </c>
      <c r="BR263" s="111">
        <f t="shared" ca="1" si="343"/>
        <v>9.9781233754489893</v>
      </c>
      <c r="BS263" s="111">
        <f t="shared" ca="1" si="343"/>
        <v>10.517588472329848</v>
      </c>
      <c r="BT263" s="111">
        <f t="shared" ca="1" si="343"/>
        <v>12.602978264376457</v>
      </c>
      <c r="BU263" s="111">
        <f t="shared" ca="1" si="343"/>
        <v>17.053004377638892</v>
      </c>
      <c r="BV263" s="111" t="e">
        <f t="shared" si="343"/>
        <v>#DIV/0!</v>
      </c>
      <c r="BW263" s="111" t="e">
        <f t="shared" si="343"/>
        <v>#DIV/0!</v>
      </c>
      <c r="BX263" s="111" t="e">
        <f t="shared" si="343"/>
        <v>#DIV/0!</v>
      </c>
      <c r="BY263" s="111" t="e">
        <f t="shared" si="343"/>
        <v>#DIV/0!</v>
      </c>
      <c r="BZ263" s="111" t="e">
        <f t="shared" si="343"/>
        <v>#DIV/0!</v>
      </c>
      <c r="CB263" s="200">
        <v>0.42857142857142855</v>
      </c>
      <c r="CC263" s="111">
        <f t="shared" ca="1" si="344"/>
        <v>1.913210892317958</v>
      </c>
      <c r="CD263" s="111">
        <f t="shared" ca="1" si="344"/>
        <v>2.1318060164889392</v>
      </c>
      <c r="CE263" s="111">
        <f t="shared" ca="1" si="344"/>
        <v>2.319324225606298</v>
      </c>
      <c r="CF263" s="111">
        <f t="shared" ca="1" si="344"/>
        <v>2.6245718704925807</v>
      </c>
      <c r="CG263" s="111">
        <f t="shared" ca="1" si="344"/>
        <v>3.2098113764961744</v>
      </c>
      <c r="CH263" s="111">
        <f t="shared" ca="1" si="344"/>
        <v>3.5459602430496684</v>
      </c>
      <c r="CI263" s="111">
        <f t="shared" ca="1" si="344"/>
        <v>4.7905963755443253</v>
      </c>
      <c r="CJ263" s="111">
        <f t="shared" ca="1" si="344"/>
        <v>7.3419938480075579</v>
      </c>
      <c r="CK263" s="111" t="e">
        <f t="shared" si="344"/>
        <v>#DIV/0!</v>
      </c>
      <c r="CL263" s="111" t="e">
        <f t="shared" si="344"/>
        <v>#DIV/0!</v>
      </c>
      <c r="CM263" s="111" t="e">
        <f t="shared" si="344"/>
        <v>#DIV/0!</v>
      </c>
      <c r="CN263" s="111" t="e">
        <f t="shared" si="344"/>
        <v>#DIV/0!</v>
      </c>
      <c r="CO263" s="111" t="e">
        <f t="shared" si="344"/>
        <v>#DIV/0!</v>
      </c>
      <c r="CQ263" s="200">
        <v>0.42857142857142855</v>
      </c>
      <c r="CR263" s="111">
        <f t="shared" ca="1" si="345"/>
        <v>3.5128815251383774</v>
      </c>
      <c r="CS263" s="111">
        <f t="shared" ca="1" si="345"/>
        <v>3.6312997372148357</v>
      </c>
      <c r="CT263" s="111">
        <f t="shared" ca="1" si="345"/>
        <v>3.7436046604945914</v>
      </c>
      <c r="CU263" s="111">
        <f t="shared" ca="1" si="345"/>
        <v>3.9409041951192165</v>
      </c>
      <c r="CV263" s="111">
        <f t="shared" ca="1" si="345"/>
        <v>4.3502449399441456</v>
      </c>
      <c r="CW263" s="111">
        <f t="shared" ca="1" si="345"/>
        <v>4.5966545570364659</v>
      </c>
      <c r="CX263" s="111">
        <f t="shared" ca="1" si="345"/>
        <v>5.5454114456415908</v>
      </c>
      <c r="CY263" s="111">
        <f t="shared" ca="1" si="345"/>
        <v>7.5627600078510957</v>
      </c>
      <c r="CZ263" s="111" t="e">
        <f t="shared" si="345"/>
        <v>#DIV/0!</v>
      </c>
      <c r="DA263" s="111" t="e">
        <f t="shared" si="345"/>
        <v>#DIV/0!</v>
      </c>
      <c r="DB263" s="111" t="e">
        <f t="shared" si="345"/>
        <v>#DIV/0!</v>
      </c>
      <c r="DC263" s="111" t="e">
        <f t="shared" si="345"/>
        <v>#DIV/0!</v>
      </c>
      <c r="DD263" s="111" t="e">
        <f t="shared" si="345"/>
        <v>#DIV/0!</v>
      </c>
      <c r="DF263" s="200">
        <v>0.42857142857142855</v>
      </c>
      <c r="DG263" s="111">
        <f t="shared" ca="1" si="346"/>
        <v>-3.1364281106136733</v>
      </c>
      <c r="DH263" s="111">
        <f t="shared" ca="1" si="346"/>
        <v>-3.4476246448543924</v>
      </c>
      <c r="DI263" s="111">
        <f t="shared" ca="1" si="346"/>
        <v>-3.7163664108908288</v>
      </c>
      <c r="DJ263" s="111">
        <f t="shared" ca="1" si="346"/>
        <v>-4.1562465265099764</v>
      </c>
      <c r="DK263" s="111">
        <f t="shared" ca="1" si="346"/>
        <v>-5.0047893253189244</v>
      </c>
      <c r="DL263" s="111">
        <f t="shared" ca="1" si="346"/>
        <v>-5.4940560835723007</v>
      </c>
      <c r="DM263" s="111">
        <f t="shared" ca="1" si="346"/>
        <v>-7.3116970749993655</v>
      </c>
      <c r="DN263" s="111">
        <f t="shared" ca="1" si="346"/>
        <v>-11.04978513198526</v>
      </c>
      <c r="DO263" s="111" t="e">
        <f t="shared" si="346"/>
        <v>#DIV/0!</v>
      </c>
      <c r="DP263" s="111" t="e">
        <f t="shared" si="346"/>
        <v>#DIV/0!</v>
      </c>
      <c r="DQ263" s="111" t="e">
        <f t="shared" si="346"/>
        <v>#DIV/0!</v>
      </c>
      <c r="DR263" s="111" t="e">
        <f t="shared" si="346"/>
        <v>#DIV/0!</v>
      </c>
      <c r="DS263" s="111" t="e">
        <f t="shared" si="346"/>
        <v>#DIV/0!</v>
      </c>
      <c r="DU263" s="200">
        <v>0.42857142857142855</v>
      </c>
      <c r="DV263" s="111">
        <f t="shared" ca="1" si="347"/>
        <v>5.3322354427347323</v>
      </c>
      <c r="DW263" s="111">
        <f t="shared" ca="1" si="347"/>
        <v>4.9983124024196544</v>
      </c>
      <c r="DX263" s="111">
        <f t="shared" ca="1" si="347"/>
        <v>4.7476014496276449</v>
      </c>
      <c r="DY263" s="111">
        <f t="shared" ca="1" si="347"/>
        <v>4.3877744154221192</v>
      </c>
      <c r="DZ263" s="111">
        <f t="shared" ca="1" si="347"/>
        <v>3.8014452114932391</v>
      </c>
      <c r="EA263" s="111">
        <f t="shared" ca="1" si="347"/>
        <v>3.5023143799559913</v>
      </c>
      <c r="EB263" s="111">
        <f t="shared" ca="1" si="347"/>
        <v>2.5160502336575545</v>
      </c>
      <c r="EC263" s="111">
        <f t="shared" ca="1" si="347"/>
        <v>0.73588719947846126</v>
      </c>
      <c r="ED263" s="111" t="e">
        <f t="shared" si="347"/>
        <v>#DIV/0!</v>
      </c>
      <c r="EE263" s="111" t="e">
        <f t="shared" si="347"/>
        <v>#DIV/0!</v>
      </c>
      <c r="EF263" s="111" t="e">
        <f t="shared" si="347"/>
        <v>#DIV/0!</v>
      </c>
      <c r="EG263" s="111" t="e">
        <f t="shared" si="347"/>
        <v>#DIV/0!</v>
      </c>
      <c r="EH263" s="111" t="e">
        <f t="shared" si="347"/>
        <v>#DIV/0!</v>
      </c>
      <c r="EJ263" s="200">
        <v>0.42857142857142855</v>
      </c>
      <c r="EK263" s="111">
        <f t="shared" ca="1" si="348"/>
        <v>-5.3322354427347323</v>
      </c>
      <c r="EL263" s="111">
        <f t="shared" ca="1" si="348"/>
        <v>-4.9983124024196544</v>
      </c>
      <c r="EM263" s="111">
        <f t="shared" ca="1" si="348"/>
        <v>-4.7476014496276449</v>
      </c>
      <c r="EN263" s="111">
        <f t="shared" ca="1" si="348"/>
        <v>-4.3877744154221192</v>
      </c>
      <c r="EO263" s="111">
        <f t="shared" ca="1" si="348"/>
        <v>-3.8014452114932391</v>
      </c>
      <c r="EP263" s="111">
        <f t="shared" ca="1" si="348"/>
        <v>-3.5023143799559913</v>
      </c>
      <c r="EQ263" s="111">
        <f t="shared" ca="1" si="348"/>
        <v>-2.5160502336575545</v>
      </c>
      <c r="ER263" s="111">
        <f t="shared" ca="1" si="348"/>
        <v>-0.73588719947846126</v>
      </c>
      <c r="ES263" s="111" t="e">
        <f t="shared" si="348"/>
        <v>#DIV/0!</v>
      </c>
      <c r="ET263" s="111" t="e">
        <f t="shared" si="348"/>
        <v>#DIV/0!</v>
      </c>
      <c r="EU263" s="111" t="e">
        <f t="shared" si="348"/>
        <v>#DIV/0!</v>
      </c>
      <c r="EV263" s="111" t="e">
        <f t="shared" si="349"/>
        <v>#DIV/0!</v>
      </c>
      <c r="EW263" s="111" t="e">
        <f t="shared" si="349"/>
        <v>#DIV/0!</v>
      </c>
    </row>
    <row r="264" spans="20:157">
      <c r="T264" s="201">
        <v>0.5</v>
      </c>
      <c r="U264" s="109">
        <f t="shared" ca="1" si="341"/>
        <v>9.7146261548698618</v>
      </c>
      <c r="V264" s="109">
        <f t="shared" ca="1" si="341"/>
        <v>10.306499633035104</v>
      </c>
      <c r="W264" s="109">
        <f t="shared" ca="1" si="341"/>
        <v>10.859838902000766</v>
      </c>
      <c r="X264" s="109">
        <f t="shared" ca="1" si="341"/>
        <v>11.840798629851317</v>
      </c>
      <c r="Y264" s="109">
        <f t="shared" ca="1" si="341"/>
        <v>13.981227355933585</v>
      </c>
      <c r="Z264" s="109">
        <f t="shared" ca="1" si="341"/>
        <v>15.366097127739383</v>
      </c>
      <c r="AA264" s="109">
        <f t="shared" ca="1" si="341"/>
        <v>21.639159705336091</v>
      </c>
      <c r="AB264" s="109" t="e">
        <f t="shared" si="341"/>
        <v>#DIV/0!</v>
      </c>
      <c r="AC264" s="109" t="e">
        <f t="shared" si="341"/>
        <v>#DIV/0!</v>
      </c>
      <c r="AD264" s="109" t="e">
        <f t="shared" si="341"/>
        <v>#DIV/0!</v>
      </c>
      <c r="AE264" s="109" t="e">
        <f t="shared" si="341"/>
        <v>#DIV/0!</v>
      </c>
      <c r="AF264" s="109" t="e">
        <f t="shared" si="341"/>
        <v>#DIV/0!</v>
      </c>
      <c r="AG264" s="109"/>
      <c r="AI264" s="200">
        <v>0.5</v>
      </c>
      <c r="AJ264" s="111">
        <f t="shared" ca="1" si="328"/>
        <v>9.8607992724740647</v>
      </c>
      <c r="AK264" s="111">
        <f t="shared" ca="1" si="328"/>
        <v>10.526677803439393</v>
      </c>
      <c r="AL264" s="111">
        <f t="shared" ca="1" si="328"/>
        <v>11.144138823208101</v>
      </c>
      <c r="AM264" s="111">
        <f t="shared" ca="1" si="328"/>
        <v>12.231992536987796</v>
      </c>
      <c r="AN264" s="111">
        <f t="shared" ca="1" si="328"/>
        <v>14.590654855724353</v>
      </c>
      <c r="AO264" s="111">
        <f t="shared" ca="1" si="328"/>
        <v>16.111241200123363</v>
      </c>
      <c r="AP264" s="111">
        <f t="shared" ca="1" si="328"/>
        <v>22.978893742198068</v>
      </c>
      <c r="AQ264" s="111" t="e">
        <f t="shared" si="328"/>
        <v>#DIV/0!</v>
      </c>
      <c r="AR264" s="111" t="e">
        <f t="shared" si="328"/>
        <v>#DIV/0!</v>
      </c>
      <c r="AS264" s="111" t="e">
        <f t="shared" si="328"/>
        <v>#DIV/0!</v>
      </c>
      <c r="AT264" s="111" t="e">
        <f t="shared" si="328"/>
        <v>#DIV/0!</v>
      </c>
      <c r="AU264" s="111" t="e">
        <f t="shared" si="328"/>
        <v>#DIV/0!</v>
      </c>
      <c r="AV264" s="111" t="e">
        <f t="shared" si="328"/>
        <v>#DIV/0!</v>
      </c>
      <c r="AX264" s="201">
        <v>0.5</v>
      </c>
      <c r="AY264" s="111">
        <f t="shared" ca="1" si="342"/>
        <v>8.2277152695313713</v>
      </c>
      <c r="AZ264" s="111">
        <f t="shared" ca="1" si="342"/>
        <v>8.6684460871643427</v>
      </c>
      <c r="BA264" s="111">
        <f t="shared" ca="1" si="342"/>
        <v>9.0851941977585096</v>
      </c>
      <c r="BB264" s="111">
        <f t="shared" ca="1" si="342"/>
        <v>9.8303124291442554</v>
      </c>
      <c r="BC264" s="111">
        <f t="shared" ca="1" si="342"/>
        <v>11.470099007610937</v>
      </c>
      <c r="BD264" s="111">
        <f t="shared" ca="1" si="342"/>
        <v>12.536149246395578</v>
      </c>
      <c r="BE264" s="111">
        <f t="shared" ca="1" si="342"/>
        <v>17.383809012336449</v>
      </c>
      <c r="BF264" s="111" t="e">
        <f t="shared" si="342"/>
        <v>#DIV/0!</v>
      </c>
      <c r="BG264" s="111" t="e">
        <f t="shared" si="342"/>
        <v>#DIV/0!</v>
      </c>
      <c r="BH264" s="111" t="e">
        <f t="shared" si="342"/>
        <v>#DIV/0!</v>
      </c>
      <c r="BI264" s="111" t="e">
        <f t="shared" si="342"/>
        <v>#DIV/0!</v>
      </c>
      <c r="BJ264" s="111" t="e">
        <f t="shared" si="342"/>
        <v>#DIV/0!</v>
      </c>
      <c r="BK264" s="111" t="e">
        <f t="shared" si="342"/>
        <v>#DIV/0!</v>
      </c>
      <c r="BM264" s="200">
        <v>0.5</v>
      </c>
      <c r="BN264" s="111">
        <f t="shared" ca="1" si="343"/>
        <v>8.9711707122006175</v>
      </c>
      <c r="BO264" s="111">
        <f t="shared" ca="1" si="343"/>
        <v>9.4874728600997233</v>
      </c>
      <c r="BP264" s="111">
        <f t="shared" ca="1" si="343"/>
        <v>9.9725165498796375</v>
      </c>
      <c r="BQ264" s="111">
        <f t="shared" ca="1" si="343"/>
        <v>10.835555529497787</v>
      </c>
      <c r="BR264" s="111">
        <f t="shared" ca="1" si="343"/>
        <v>12.72566318177226</v>
      </c>
      <c r="BS264" s="111">
        <f t="shared" ca="1" si="343"/>
        <v>13.951123187067481</v>
      </c>
      <c r="BT264" s="111">
        <f t="shared" ca="1" si="343"/>
        <v>19.511484358836274</v>
      </c>
      <c r="BU264" s="111" t="e">
        <f t="shared" si="343"/>
        <v>#DIV/0!</v>
      </c>
      <c r="BV264" s="111" t="e">
        <f t="shared" si="343"/>
        <v>#DIV/0!</v>
      </c>
      <c r="BW264" s="111" t="e">
        <f t="shared" si="343"/>
        <v>#DIV/0!</v>
      </c>
      <c r="BX264" s="111" t="e">
        <f t="shared" si="343"/>
        <v>#DIV/0!</v>
      </c>
      <c r="BY264" s="111" t="e">
        <f t="shared" si="343"/>
        <v>#DIV/0!</v>
      </c>
      <c r="BZ264" s="111" t="e">
        <f t="shared" si="343"/>
        <v>#DIV/0!</v>
      </c>
      <c r="CB264" s="200">
        <v>0.5</v>
      </c>
      <c r="CC264" s="111">
        <f t="shared" ca="1" si="344"/>
        <v>2.5178074250415055</v>
      </c>
      <c r="CD264" s="111">
        <f t="shared" ca="1" si="344"/>
        <v>2.8528607110052602</v>
      </c>
      <c r="CE264" s="111">
        <f t="shared" ca="1" si="344"/>
        <v>3.1519663323266136</v>
      </c>
      <c r="CF264" s="111">
        <f t="shared" ca="1" si="344"/>
        <v>3.6632988761509209</v>
      </c>
      <c r="CG264" s="111">
        <f t="shared" ca="1" si="344"/>
        <v>4.7371395737812287</v>
      </c>
      <c r="CH264" s="111">
        <f t="shared" ca="1" si="344"/>
        <v>5.4166242184835376</v>
      </c>
      <c r="CI264" s="111">
        <f t="shared" ca="1" si="344"/>
        <v>8.4382201379317081</v>
      </c>
      <c r="CJ264" s="111" t="e">
        <f t="shared" si="344"/>
        <v>#DIV/0!</v>
      </c>
      <c r="CK264" s="111" t="e">
        <f t="shared" si="344"/>
        <v>#DIV/0!</v>
      </c>
      <c r="CL264" s="111" t="e">
        <f t="shared" si="344"/>
        <v>#DIV/0!</v>
      </c>
      <c r="CM264" s="111" t="e">
        <f t="shared" si="344"/>
        <v>#DIV/0!</v>
      </c>
      <c r="CN264" s="111" t="e">
        <f t="shared" si="344"/>
        <v>#DIV/0!</v>
      </c>
      <c r="CO264" s="111" t="e">
        <f t="shared" si="344"/>
        <v>#DIV/0!</v>
      </c>
      <c r="CQ264" s="200">
        <v>0.5</v>
      </c>
      <c r="CR264" s="111">
        <f t="shared" ca="1" si="345"/>
        <v>3.8858504619479457</v>
      </c>
      <c r="CS264" s="111">
        <f t="shared" ca="1" si="345"/>
        <v>4.1225998532140409</v>
      </c>
      <c r="CT264" s="111">
        <f t="shared" ca="1" si="345"/>
        <v>4.3439355608003059</v>
      </c>
      <c r="CU264" s="111">
        <f t="shared" ca="1" si="345"/>
        <v>4.7363194519405276</v>
      </c>
      <c r="CV264" s="111">
        <f t="shared" ca="1" si="345"/>
        <v>5.5924909423734341</v>
      </c>
      <c r="CW264" s="111">
        <f t="shared" ca="1" si="345"/>
        <v>6.1464388510957528</v>
      </c>
      <c r="CX264" s="111">
        <f t="shared" ca="1" si="345"/>
        <v>8.6556638821344372</v>
      </c>
      <c r="CY264" s="111" t="e">
        <f t="shared" si="345"/>
        <v>#DIV/0!</v>
      </c>
      <c r="CZ264" s="111" t="e">
        <f t="shared" si="345"/>
        <v>#DIV/0!</v>
      </c>
      <c r="DA264" s="111" t="e">
        <f t="shared" si="345"/>
        <v>#DIV/0!</v>
      </c>
      <c r="DB264" s="111" t="e">
        <f t="shared" si="345"/>
        <v>#DIV/0!</v>
      </c>
      <c r="DC264" s="111" t="e">
        <f t="shared" si="345"/>
        <v>#DIV/0!</v>
      </c>
      <c r="DD264" s="111" t="e">
        <f t="shared" si="345"/>
        <v>#DIV/0!</v>
      </c>
      <c r="DF264" s="200">
        <v>0.5</v>
      </c>
      <c r="DG264" s="111">
        <f t="shared" ca="1" si="346"/>
        <v>-4.0047183103799977</v>
      </c>
      <c r="DH264" s="111">
        <f t="shared" ca="1" si="346"/>
        <v>-4.4909142568760201</v>
      </c>
      <c r="DI264" s="111">
        <f t="shared" ca="1" si="346"/>
        <v>-4.9266110365688682</v>
      </c>
      <c r="DJ264" s="111">
        <f t="shared" ca="1" si="346"/>
        <v>-5.6737850768579827</v>
      </c>
      <c r="DK264" s="111">
        <f t="shared" ca="1" si="346"/>
        <v>-7.248267922103877</v>
      </c>
      <c r="DL264" s="111">
        <f t="shared" ca="1" si="346"/>
        <v>-8.2465720998273415</v>
      </c>
      <c r="DM264" s="111">
        <f t="shared" ca="1" si="346"/>
        <v>-12.693570830931348</v>
      </c>
      <c r="DN264" s="111" t="e">
        <f t="shared" si="346"/>
        <v>#DIV/0!</v>
      </c>
      <c r="DO264" s="111" t="e">
        <f t="shared" si="346"/>
        <v>#DIV/0!</v>
      </c>
      <c r="DP264" s="111" t="e">
        <f t="shared" si="346"/>
        <v>#DIV/0!</v>
      </c>
      <c r="DQ264" s="111" t="e">
        <f t="shared" si="346"/>
        <v>#DIV/0!</v>
      </c>
      <c r="DR264" s="111" t="e">
        <f t="shared" si="346"/>
        <v>#DIV/0!</v>
      </c>
      <c r="DS264" s="111" t="e">
        <f t="shared" si="346"/>
        <v>#DIV/0!</v>
      </c>
      <c r="DU264" s="200">
        <v>0.5</v>
      </c>
      <c r="DV264" s="111">
        <f t="shared" ca="1" si="347"/>
        <v>4.560143456354802</v>
      </c>
      <c r="DW264" s="111">
        <f t="shared" ca="1" si="347"/>
        <v>4.2324638073626026</v>
      </c>
      <c r="DX264" s="111">
        <f t="shared" ca="1" si="347"/>
        <v>3.9732307615789773</v>
      </c>
      <c r="DY264" s="111">
        <f t="shared" ca="1" si="347"/>
        <v>3.5767352526320213</v>
      </c>
      <c r="DZ264" s="111">
        <f t="shared" ca="1" si="347"/>
        <v>2.851171228640685</v>
      </c>
      <c r="EA264" s="111">
        <f t="shared" ca="1" si="347"/>
        <v>2.4327154420407164</v>
      </c>
      <c r="EB264" s="111">
        <f t="shared" ca="1" si="347"/>
        <v>0.7248124806757632</v>
      </c>
      <c r="EC264" s="111" t="e">
        <f t="shared" si="347"/>
        <v>#DIV/0!</v>
      </c>
      <c r="ED264" s="111" t="e">
        <f t="shared" si="347"/>
        <v>#DIV/0!</v>
      </c>
      <c r="EE264" s="111" t="e">
        <f t="shared" si="347"/>
        <v>#DIV/0!</v>
      </c>
      <c r="EF264" s="111" t="e">
        <f t="shared" si="347"/>
        <v>#DIV/0!</v>
      </c>
      <c r="EG264" s="111" t="e">
        <f t="shared" si="347"/>
        <v>#DIV/0!</v>
      </c>
      <c r="EH264" s="111" t="e">
        <f t="shared" si="347"/>
        <v>#DIV/0!</v>
      </c>
      <c r="EJ264" s="200">
        <v>0.5</v>
      </c>
      <c r="EK264" s="111">
        <f t="shared" ca="1" si="348"/>
        <v>-4.560143456354802</v>
      </c>
      <c r="EL264" s="111">
        <f t="shared" ca="1" si="348"/>
        <v>-4.2324638073626026</v>
      </c>
      <c r="EM264" s="111">
        <f t="shared" ca="1" si="348"/>
        <v>-3.9732307615789773</v>
      </c>
      <c r="EN264" s="111">
        <f t="shared" ca="1" si="348"/>
        <v>-3.5767352526320213</v>
      </c>
      <c r="EO264" s="111">
        <f t="shared" ca="1" si="348"/>
        <v>-2.851171228640685</v>
      </c>
      <c r="EP264" s="111">
        <f t="shared" ca="1" si="348"/>
        <v>-2.4327154420407164</v>
      </c>
      <c r="EQ264" s="111">
        <f t="shared" ca="1" si="348"/>
        <v>-0.7248124806757632</v>
      </c>
      <c r="ER264" s="111" t="e">
        <f t="shared" si="348"/>
        <v>#DIV/0!</v>
      </c>
      <c r="ES264" s="111" t="e">
        <f t="shared" si="348"/>
        <v>#DIV/0!</v>
      </c>
      <c r="ET264" s="111" t="e">
        <f t="shared" si="348"/>
        <v>#DIV/0!</v>
      </c>
      <c r="EU264" s="111" t="e">
        <f t="shared" si="348"/>
        <v>#DIV/0!</v>
      </c>
      <c r="EV264" s="111" t="e">
        <f t="shared" si="349"/>
        <v>#DIV/0!</v>
      </c>
      <c r="EW264" s="111" t="e">
        <f t="shared" si="349"/>
        <v>#DIV/0!</v>
      </c>
    </row>
    <row r="265" spans="20:157">
      <c r="T265" s="201">
        <v>0.5714285714285714</v>
      </c>
      <c r="U265" s="109">
        <f t="shared" ca="1" si="341"/>
        <v>11.373874157585536</v>
      </c>
      <c r="V265" s="109">
        <f t="shared" ca="1" si="341"/>
        <v>12.516971576976925</v>
      </c>
      <c r="W265" s="109">
        <f t="shared" ca="1" si="341"/>
        <v>13.628257373707498</v>
      </c>
      <c r="X265" s="109">
        <f t="shared" ca="1" si="341"/>
        <v>15.729083304201463</v>
      </c>
      <c r="Y265" s="109">
        <f t="shared" ca="1" si="341"/>
        <v>21.072601862289027</v>
      </c>
      <c r="Z265" s="109">
        <f t="shared" ca="1" si="341"/>
        <v>25.261328120975644</v>
      </c>
      <c r="AA265" s="109" t="e">
        <f t="shared" si="341"/>
        <v>#DIV/0!</v>
      </c>
      <c r="AB265" s="109" t="e">
        <f t="shared" si="341"/>
        <v>#DIV/0!</v>
      </c>
      <c r="AC265" s="109" t="e">
        <f t="shared" si="341"/>
        <v>#DIV/0!</v>
      </c>
      <c r="AD265" s="109" t="e">
        <f t="shared" si="341"/>
        <v>#DIV/0!</v>
      </c>
      <c r="AE265" s="109" t="e">
        <f t="shared" si="341"/>
        <v>#DIV/0!</v>
      </c>
      <c r="AF265" s="109" t="e">
        <f t="shared" si="341"/>
        <v>#DIV/0!</v>
      </c>
      <c r="AG265" s="109"/>
      <c r="AI265" s="200">
        <v>0.5714285714285714</v>
      </c>
      <c r="AJ265" s="111">
        <f t="shared" ca="1" si="328"/>
        <v>11.536424866634066</v>
      </c>
      <c r="AK265" s="111">
        <f t="shared" ca="1" si="328"/>
        <v>12.770465800784711</v>
      </c>
      <c r="AL265" s="111">
        <f t="shared" ca="1" si="328"/>
        <v>13.965983868391211</v>
      </c>
      <c r="AM265" s="111">
        <f t="shared" ca="1" si="328"/>
        <v>16.21997333477843</v>
      </c>
      <c r="AN265" s="111">
        <f t="shared" ca="1" si="328"/>
        <v>21.937532110811279</v>
      </c>
      <c r="AO265" s="111">
        <f t="shared" ca="1" si="328"/>
        <v>26.413129297127799</v>
      </c>
      <c r="AP265" s="111" t="e">
        <f t="shared" si="328"/>
        <v>#DIV/0!</v>
      </c>
      <c r="AQ265" s="111" t="e">
        <f t="shared" si="328"/>
        <v>#DIV/0!</v>
      </c>
      <c r="AR265" s="111" t="e">
        <f t="shared" si="328"/>
        <v>#DIV/0!</v>
      </c>
      <c r="AS265" s="111" t="e">
        <f t="shared" si="328"/>
        <v>#DIV/0!</v>
      </c>
      <c r="AT265" s="111" t="e">
        <f t="shared" si="328"/>
        <v>#DIV/0!</v>
      </c>
      <c r="AU265" s="111" t="e">
        <f t="shared" si="328"/>
        <v>#DIV/0!</v>
      </c>
      <c r="AV265" s="111" t="e">
        <f t="shared" si="328"/>
        <v>#DIV/0!</v>
      </c>
      <c r="AX265" s="201">
        <v>0.5714285714285714</v>
      </c>
      <c r="AY265" s="111">
        <f t="shared" ca="1" si="342"/>
        <v>9.4920470931643326</v>
      </c>
      <c r="AZ265" s="111">
        <f t="shared" ca="1" si="342"/>
        <v>10.370676048377085</v>
      </c>
      <c r="BA265" s="111">
        <f t="shared" ca="1" si="342"/>
        <v>11.22907484382692</v>
      </c>
      <c r="BB265" s="111">
        <f t="shared" ca="1" si="342"/>
        <v>12.857964319874513</v>
      </c>
      <c r="BC265" s="111">
        <f t="shared" ca="1" si="342"/>
        <v>17.016786341332846</v>
      </c>
      <c r="BD265" s="111">
        <f t="shared" ca="1" si="342"/>
        <v>20.283239316711605</v>
      </c>
      <c r="BE265" s="111" t="e">
        <f t="shared" si="342"/>
        <v>#DIV/0!</v>
      </c>
      <c r="BF265" s="111" t="e">
        <f t="shared" si="342"/>
        <v>#DIV/0!</v>
      </c>
      <c r="BG265" s="111" t="e">
        <f t="shared" si="342"/>
        <v>#DIV/0!</v>
      </c>
      <c r="BH265" s="111" t="e">
        <f t="shared" si="342"/>
        <v>#DIV/0!</v>
      </c>
      <c r="BI265" s="111" t="e">
        <f t="shared" si="342"/>
        <v>#DIV/0!</v>
      </c>
      <c r="BJ265" s="111" t="e">
        <f t="shared" si="342"/>
        <v>#DIV/0!</v>
      </c>
      <c r="BK265" s="111" t="e">
        <f t="shared" si="342"/>
        <v>#DIV/0!</v>
      </c>
      <c r="BM265" s="200">
        <v>0.5714285714285714</v>
      </c>
      <c r="BN265" s="111">
        <f t="shared" ca="1" si="343"/>
        <v>10.432960625374935</v>
      </c>
      <c r="BO265" s="111">
        <f t="shared" ca="1" si="343"/>
        <v>11.443823812677003</v>
      </c>
      <c r="BP265" s="111">
        <f t="shared" ca="1" si="343"/>
        <v>12.428666108767212</v>
      </c>
      <c r="BQ265" s="111">
        <f t="shared" ca="1" si="343"/>
        <v>14.293523812037989</v>
      </c>
      <c r="BR265" s="111">
        <f t="shared" ca="1" si="343"/>
        <v>19.04469410181094</v>
      </c>
      <c r="BS265" s="111">
        <f t="shared" ca="1" si="343"/>
        <v>22.772283718843624</v>
      </c>
      <c r="BT265" s="111" t="e">
        <f t="shared" si="343"/>
        <v>#DIV/0!</v>
      </c>
      <c r="BU265" s="111" t="e">
        <f t="shared" si="343"/>
        <v>#DIV/0!</v>
      </c>
      <c r="BV265" s="111" t="e">
        <f t="shared" si="343"/>
        <v>#DIV/0!</v>
      </c>
      <c r="BW265" s="111" t="e">
        <f t="shared" si="343"/>
        <v>#DIV/0!</v>
      </c>
      <c r="BX265" s="111" t="e">
        <f t="shared" si="343"/>
        <v>#DIV/0!</v>
      </c>
      <c r="BY265" s="111" t="e">
        <f t="shared" si="343"/>
        <v>#DIV/0!</v>
      </c>
      <c r="BZ265" s="111" t="e">
        <f t="shared" si="343"/>
        <v>#DIV/0!</v>
      </c>
      <c r="CB265" s="200">
        <v>0.5714285714285714</v>
      </c>
      <c r="CC265" s="111">
        <f t="shared" ca="1" si="344"/>
        <v>3.3707063617465058</v>
      </c>
      <c r="CD265" s="111">
        <f t="shared" ca="1" si="344"/>
        <v>3.9354922704041404</v>
      </c>
      <c r="CE265" s="111">
        <f t="shared" ca="1" si="344"/>
        <v>4.4718961149002299</v>
      </c>
      <c r="CF265" s="111">
        <f t="shared" ca="1" si="344"/>
        <v>5.4675402921405585</v>
      </c>
      <c r="CG265" s="111">
        <f t="shared" ca="1" si="344"/>
        <v>7.9529261904107393</v>
      </c>
      <c r="CH265" s="111">
        <f t="shared" ca="1" si="344"/>
        <v>9.8820007885970007</v>
      </c>
      <c r="CI265" s="111" t="e">
        <f t="shared" si="344"/>
        <v>#DIV/0!</v>
      </c>
      <c r="CJ265" s="111" t="e">
        <f t="shared" si="344"/>
        <v>#DIV/0!</v>
      </c>
      <c r="CK265" s="111" t="e">
        <f t="shared" si="344"/>
        <v>#DIV/0!</v>
      </c>
      <c r="CL265" s="111" t="e">
        <f t="shared" si="344"/>
        <v>#DIV/0!</v>
      </c>
      <c r="CM265" s="111" t="e">
        <f t="shared" si="344"/>
        <v>#DIV/0!</v>
      </c>
      <c r="CN265" s="111" t="e">
        <f t="shared" si="344"/>
        <v>#DIV/0!</v>
      </c>
      <c r="CO265" s="111" t="e">
        <f t="shared" si="344"/>
        <v>#DIV/0!</v>
      </c>
      <c r="CQ265" s="200">
        <v>0.5714285714285714</v>
      </c>
      <c r="CR265" s="111">
        <f t="shared" ca="1" si="345"/>
        <v>4.5495496630342149</v>
      </c>
      <c r="CS265" s="111">
        <f t="shared" ca="1" si="345"/>
        <v>5.0067886307907701</v>
      </c>
      <c r="CT265" s="111">
        <f t="shared" ca="1" si="345"/>
        <v>5.4513029494829999</v>
      </c>
      <c r="CU265" s="111">
        <f t="shared" ca="1" si="345"/>
        <v>6.2916333216805862</v>
      </c>
      <c r="CV265" s="111">
        <f t="shared" ca="1" si="345"/>
        <v>8.4290407449156124</v>
      </c>
      <c r="CW265" s="111">
        <f t="shared" ca="1" si="345"/>
        <v>10.104531248390259</v>
      </c>
      <c r="CX265" s="111" t="e">
        <f t="shared" si="345"/>
        <v>#DIV/0!</v>
      </c>
      <c r="CY265" s="111" t="e">
        <f t="shared" si="345"/>
        <v>#DIV/0!</v>
      </c>
      <c r="CZ265" s="111" t="e">
        <f t="shared" si="345"/>
        <v>#DIV/0!</v>
      </c>
      <c r="DA265" s="111" t="e">
        <f t="shared" si="345"/>
        <v>#DIV/0!</v>
      </c>
      <c r="DB265" s="111" t="e">
        <f t="shared" si="345"/>
        <v>#DIV/0!</v>
      </c>
      <c r="DC265" s="111" t="e">
        <f t="shared" si="345"/>
        <v>#DIV/0!</v>
      </c>
      <c r="DD265" s="111" t="e">
        <f t="shared" si="345"/>
        <v>#DIV/0!</v>
      </c>
      <c r="DF265" s="200">
        <v>0.5714285714285714</v>
      </c>
      <c r="DG265" s="111">
        <f t="shared" ca="1" si="346"/>
        <v>-5.2525334261677088</v>
      </c>
      <c r="DH265" s="111">
        <f t="shared" ca="1" si="346"/>
        <v>-6.0817877990039815</v>
      </c>
      <c r="DI265" s="111">
        <f t="shared" ca="1" si="346"/>
        <v>-6.8710786447808081</v>
      </c>
      <c r="DJ265" s="111">
        <f t="shared" ca="1" si="346"/>
        <v>-8.33865927646751</v>
      </c>
      <c r="DK265" s="111">
        <f t="shared" ca="1" si="346"/>
        <v>-12.00874171136692</v>
      </c>
      <c r="DL265" s="111">
        <f t="shared" ca="1" si="346"/>
        <v>-14.860089592861039</v>
      </c>
      <c r="DM265" s="111" t="e">
        <f t="shared" si="346"/>
        <v>#DIV/0!</v>
      </c>
      <c r="DN265" s="111" t="e">
        <f t="shared" si="346"/>
        <v>#DIV/0!</v>
      </c>
      <c r="DO265" s="111" t="e">
        <f t="shared" si="346"/>
        <v>#DIV/0!</v>
      </c>
      <c r="DP265" s="111" t="e">
        <f t="shared" si="346"/>
        <v>#DIV/0!</v>
      </c>
      <c r="DQ265" s="111" t="e">
        <f t="shared" si="346"/>
        <v>#DIV/0!</v>
      </c>
      <c r="DR265" s="111" t="e">
        <f t="shared" si="346"/>
        <v>#DIV/0!</v>
      </c>
      <c r="DS265" s="111" t="e">
        <f t="shared" si="346"/>
        <v>#DIV/0!</v>
      </c>
      <c r="DU265" s="200">
        <v>0.5714285714285714</v>
      </c>
      <c r="DV265" s="111">
        <f t="shared" ca="1" si="347"/>
        <v>3.9294776709590309</v>
      </c>
      <c r="DW265" s="111">
        <f t="shared" ca="1" si="347"/>
        <v>3.5709878679554343</v>
      </c>
      <c r="DX265" s="111">
        <f t="shared" ca="1" si="347"/>
        <v>3.2646894486092313</v>
      </c>
      <c r="DY265" s="111">
        <f t="shared" ca="1" si="347"/>
        <v>2.7469767651334238</v>
      </c>
      <c r="DZ265" s="111">
        <f t="shared" ca="1" si="347"/>
        <v>1.5870485150162446</v>
      </c>
      <c r="EA265" s="111">
        <f t="shared" ca="1" si="347"/>
        <v>0.74176819931086735</v>
      </c>
      <c r="EB265" s="111" t="e">
        <f t="shared" si="347"/>
        <v>#DIV/0!</v>
      </c>
      <c r="EC265" s="111" t="e">
        <f t="shared" si="347"/>
        <v>#DIV/0!</v>
      </c>
      <c r="ED265" s="111" t="e">
        <f t="shared" si="347"/>
        <v>#DIV/0!</v>
      </c>
      <c r="EE265" s="111" t="e">
        <f t="shared" si="347"/>
        <v>#DIV/0!</v>
      </c>
      <c r="EF265" s="111" t="e">
        <f t="shared" si="347"/>
        <v>#DIV/0!</v>
      </c>
      <c r="EG265" s="111" t="e">
        <f t="shared" si="347"/>
        <v>#DIV/0!</v>
      </c>
      <c r="EH265" s="111" t="e">
        <f t="shared" si="347"/>
        <v>#DIV/0!</v>
      </c>
      <c r="EJ265" s="200">
        <v>0.5714285714285714</v>
      </c>
      <c r="EK265" s="111">
        <f t="shared" ca="1" si="348"/>
        <v>-3.9294776709590309</v>
      </c>
      <c r="EL265" s="111">
        <f t="shared" ca="1" si="348"/>
        <v>-3.5709878679554343</v>
      </c>
      <c r="EM265" s="111">
        <f t="shared" ca="1" si="348"/>
        <v>-3.2646894486092313</v>
      </c>
      <c r="EN265" s="111">
        <f t="shared" ca="1" si="348"/>
        <v>-2.7469767651334238</v>
      </c>
      <c r="EO265" s="111">
        <f t="shared" ca="1" si="348"/>
        <v>-1.5870485150162446</v>
      </c>
      <c r="EP265" s="111">
        <f t="shared" ca="1" si="348"/>
        <v>-0.74176819931086735</v>
      </c>
      <c r="EQ265" s="111" t="e">
        <f t="shared" si="348"/>
        <v>#DIV/0!</v>
      </c>
      <c r="ER265" s="111" t="e">
        <f t="shared" si="348"/>
        <v>#DIV/0!</v>
      </c>
      <c r="ES265" s="111" t="e">
        <f t="shared" si="348"/>
        <v>#DIV/0!</v>
      </c>
      <c r="ET265" s="111" t="e">
        <f t="shared" si="348"/>
        <v>#DIV/0!</v>
      </c>
      <c r="EU265" s="111" t="e">
        <f t="shared" si="348"/>
        <v>#DIV/0!</v>
      </c>
      <c r="EV265" s="111" t="e">
        <f t="shared" si="349"/>
        <v>#DIV/0!</v>
      </c>
      <c r="EW265" s="111" t="e">
        <f t="shared" si="349"/>
        <v>#DIV/0!</v>
      </c>
    </row>
    <row r="266" spans="20:157">
      <c r="T266" s="201">
        <v>0.6</v>
      </c>
      <c r="U266" s="109">
        <f t="shared" ca="1" si="341"/>
        <v>12.36022728385522</v>
      </c>
      <c r="V266" s="109">
        <f t="shared" ca="1" si="341"/>
        <v>13.878709377711404</v>
      </c>
      <c r="W266" s="109">
        <f t="shared" ca="1" si="341"/>
        <v>15.401145871044108</v>
      </c>
      <c r="X266" s="109">
        <f t="shared" ca="1" si="341"/>
        <v>18.418849738294131</v>
      </c>
      <c r="Y266" s="109">
        <f t="shared" ca="1" si="341"/>
        <v>27.066354955942785</v>
      </c>
      <c r="Z266" s="109" t="e">
        <f t="shared" si="341"/>
        <v>#DIV/0!</v>
      </c>
      <c r="AA266" s="109" t="e">
        <f t="shared" si="341"/>
        <v>#DIV/0!</v>
      </c>
      <c r="AB266" s="109" t="e">
        <f t="shared" si="341"/>
        <v>#DIV/0!</v>
      </c>
      <c r="AC266" s="109" t="e">
        <f t="shared" si="341"/>
        <v>#DIV/0!</v>
      </c>
      <c r="AD266" s="109" t="e">
        <f t="shared" si="341"/>
        <v>#DIV/0!</v>
      </c>
      <c r="AE266" s="109" t="e">
        <f t="shared" si="341"/>
        <v>#DIV/0!</v>
      </c>
      <c r="AF266" s="109" t="e">
        <f t="shared" si="341"/>
        <v>#DIV/0!</v>
      </c>
      <c r="AG266" s="109"/>
      <c r="AI266" s="200">
        <v>0.6</v>
      </c>
      <c r="AJ266" s="111">
        <f t="shared" ca="1" si="328"/>
        <v>12.533398310211068</v>
      </c>
      <c r="AK266" s="111">
        <f t="shared" ca="1" si="328"/>
        <v>14.154053782356847</v>
      </c>
      <c r="AL266" s="111">
        <f t="shared" ca="1" si="328"/>
        <v>15.774826709990444</v>
      </c>
      <c r="AM266" s="111">
        <f t="shared" ca="1" si="328"/>
        <v>18.981233109637596</v>
      </c>
      <c r="AN266" s="111">
        <f t="shared" ca="1" si="328"/>
        <v>28.151959165619836</v>
      </c>
      <c r="AO266" s="111" t="e">
        <f t="shared" si="328"/>
        <v>#DIV/0!</v>
      </c>
      <c r="AP266" s="111" t="e">
        <f t="shared" si="328"/>
        <v>#DIV/0!</v>
      </c>
      <c r="AQ266" s="111" t="e">
        <f t="shared" si="328"/>
        <v>#DIV/0!</v>
      </c>
      <c r="AR266" s="111" t="e">
        <f t="shared" si="328"/>
        <v>#DIV/0!</v>
      </c>
      <c r="AS266" s="111" t="e">
        <f t="shared" si="328"/>
        <v>#DIV/0!</v>
      </c>
      <c r="AT266" s="111" t="e">
        <f t="shared" si="328"/>
        <v>#DIV/0!</v>
      </c>
      <c r="AU266" s="111" t="e">
        <f t="shared" si="328"/>
        <v>#DIV/0!</v>
      </c>
      <c r="AV266" s="111" t="e">
        <f t="shared" si="328"/>
        <v>#DIV/0!</v>
      </c>
      <c r="AX266" s="201">
        <v>0.6</v>
      </c>
      <c r="AY266" s="111">
        <f t="shared" ca="1" si="342"/>
        <v>10.258155720081568</v>
      </c>
      <c r="AZ266" s="111">
        <f t="shared" ca="1" si="342"/>
        <v>11.434281710131042</v>
      </c>
      <c r="BA266" s="111">
        <f t="shared" ca="1" si="342"/>
        <v>12.617736516163053</v>
      </c>
      <c r="BB266" s="111">
        <f t="shared" ca="1" si="342"/>
        <v>14.969988701678586</v>
      </c>
      <c r="BC266" s="111">
        <f t="shared" ca="1" si="342"/>
        <v>21.728800925030619</v>
      </c>
      <c r="BD266" s="111" t="e">
        <f t="shared" si="342"/>
        <v>#DIV/0!</v>
      </c>
      <c r="BE266" s="111" t="e">
        <f t="shared" si="342"/>
        <v>#DIV/0!</v>
      </c>
      <c r="BF266" s="111" t="e">
        <f t="shared" si="342"/>
        <v>#DIV/0!</v>
      </c>
      <c r="BG266" s="111" t="e">
        <f t="shared" si="342"/>
        <v>#DIV/0!</v>
      </c>
      <c r="BH266" s="111" t="e">
        <f t="shared" si="342"/>
        <v>#DIV/0!</v>
      </c>
      <c r="BI266" s="111" t="e">
        <f t="shared" si="342"/>
        <v>#DIV/0!</v>
      </c>
      <c r="BJ266" s="111" t="e">
        <f t="shared" si="342"/>
        <v>#DIV/0!</v>
      </c>
      <c r="BK266" s="111" t="e">
        <f t="shared" si="342"/>
        <v>#DIV/0!</v>
      </c>
      <c r="BM266" s="200">
        <v>0.6</v>
      </c>
      <c r="BN266" s="111">
        <f t="shared" ca="1" si="343"/>
        <v>11.309191501968394</v>
      </c>
      <c r="BO266" s="111">
        <f t="shared" ca="1" si="343"/>
        <v>12.656495543921224</v>
      </c>
      <c r="BP266" s="111">
        <f t="shared" ca="1" si="343"/>
        <v>14.009441193603582</v>
      </c>
      <c r="BQ266" s="111">
        <f t="shared" ca="1" si="343"/>
        <v>16.694419219986358</v>
      </c>
      <c r="BR266" s="111">
        <f t="shared" ca="1" si="343"/>
        <v>24.397577940486698</v>
      </c>
      <c r="BS266" s="111" t="e">
        <f t="shared" si="343"/>
        <v>#DIV/0!</v>
      </c>
      <c r="BT266" s="111" t="e">
        <f t="shared" si="343"/>
        <v>#DIV/0!</v>
      </c>
      <c r="BU266" s="111" t="e">
        <f t="shared" si="343"/>
        <v>#DIV/0!</v>
      </c>
      <c r="BV266" s="111" t="e">
        <f t="shared" si="343"/>
        <v>#DIV/0!</v>
      </c>
      <c r="BW266" s="111" t="e">
        <f t="shared" si="343"/>
        <v>#DIV/0!</v>
      </c>
      <c r="BX266" s="111" t="e">
        <f t="shared" si="343"/>
        <v>#DIV/0!</v>
      </c>
      <c r="BY266" s="111" t="e">
        <f t="shared" si="343"/>
        <v>#DIV/0!</v>
      </c>
      <c r="BZ266" s="111" t="e">
        <f t="shared" si="343"/>
        <v>#DIV/0!</v>
      </c>
      <c r="CB266" s="200">
        <v>0.6</v>
      </c>
      <c r="CC266" s="111">
        <f t="shared" ca="1" si="344"/>
        <v>3.8341692345499174</v>
      </c>
      <c r="CD266" s="111">
        <f t="shared" ca="1" si="344"/>
        <v>4.557541127198804</v>
      </c>
      <c r="CE266" s="111">
        <f t="shared" ca="1" si="344"/>
        <v>5.269998890434346</v>
      </c>
      <c r="CF266" s="111">
        <f t="shared" ca="1" si="344"/>
        <v>6.6628131621878204</v>
      </c>
      <c r="CG266" s="111">
        <f t="shared" ca="1" si="344"/>
        <v>10.599391101547948</v>
      </c>
      <c r="CH266" s="111" t="e">
        <f t="shared" si="344"/>
        <v>#DIV/0!</v>
      </c>
      <c r="CI266" s="111" t="e">
        <f t="shared" si="344"/>
        <v>#DIV/0!</v>
      </c>
      <c r="CJ266" s="111" t="e">
        <f t="shared" si="344"/>
        <v>#DIV/0!</v>
      </c>
      <c r="CK266" s="111" t="e">
        <f t="shared" si="344"/>
        <v>#DIV/0!</v>
      </c>
      <c r="CL266" s="111" t="e">
        <f t="shared" si="344"/>
        <v>#DIV/0!</v>
      </c>
      <c r="CM266" s="111" t="e">
        <f t="shared" si="344"/>
        <v>#DIV/0!</v>
      </c>
      <c r="CN266" s="111" t="e">
        <f t="shared" si="344"/>
        <v>#DIV/0!</v>
      </c>
      <c r="CO266" s="111" t="e">
        <f t="shared" si="344"/>
        <v>#DIV/0!</v>
      </c>
      <c r="CQ266" s="200">
        <v>0.6</v>
      </c>
      <c r="CR266" s="111">
        <f t="shared" ca="1" si="345"/>
        <v>4.9440909135420883</v>
      </c>
      <c r="CS266" s="111">
        <f t="shared" ca="1" si="345"/>
        <v>5.5514837510845618</v>
      </c>
      <c r="CT266" s="111">
        <f t="shared" ca="1" si="345"/>
        <v>6.1604583484176443</v>
      </c>
      <c r="CU266" s="111">
        <f t="shared" ca="1" si="345"/>
        <v>7.3675398953176536</v>
      </c>
      <c r="CV266" s="111">
        <f t="shared" ca="1" si="345"/>
        <v>10.826541982377115</v>
      </c>
      <c r="CW266" s="111" t="e">
        <f t="shared" si="345"/>
        <v>#DIV/0!</v>
      </c>
      <c r="CX266" s="111" t="e">
        <f t="shared" si="345"/>
        <v>#DIV/0!</v>
      </c>
      <c r="CY266" s="111" t="e">
        <f t="shared" si="345"/>
        <v>#DIV/0!</v>
      </c>
      <c r="CZ266" s="111" t="e">
        <f t="shared" si="345"/>
        <v>#DIV/0!</v>
      </c>
      <c r="DA266" s="111" t="e">
        <f t="shared" si="345"/>
        <v>#DIV/0!</v>
      </c>
      <c r="DB266" s="111" t="e">
        <f t="shared" si="345"/>
        <v>#DIV/0!</v>
      </c>
      <c r="DC266" s="111" t="e">
        <f t="shared" si="345"/>
        <v>#DIV/0!</v>
      </c>
      <c r="DD266" s="111" t="e">
        <f t="shared" si="345"/>
        <v>#DIV/0!</v>
      </c>
      <c r="DF266" s="200">
        <v>0.6</v>
      </c>
      <c r="DG266" s="111">
        <f t="shared" ca="1" si="346"/>
        <v>-5.9362407983235705</v>
      </c>
      <c r="DH266" s="111">
        <f t="shared" ca="1" si="346"/>
        <v>-7.001968794779164</v>
      </c>
      <c r="DI266" s="111">
        <f t="shared" ca="1" si="346"/>
        <v>-8.0534082453154028</v>
      </c>
      <c r="DJ266" s="111">
        <f t="shared" ca="1" si="346"/>
        <v>-10.111674198803371</v>
      </c>
      <c r="DK266" s="111">
        <f t="shared" ca="1" si="346"/>
        <v>-15.936945132460115</v>
      </c>
      <c r="DL266" s="111" t="e">
        <f t="shared" si="346"/>
        <v>#DIV/0!</v>
      </c>
      <c r="DM266" s="111" t="e">
        <f t="shared" si="346"/>
        <v>#DIV/0!</v>
      </c>
      <c r="DN266" s="111" t="e">
        <f t="shared" si="346"/>
        <v>#DIV/0!</v>
      </c>
      <c r="DO266" s="111" t="e">
        <f t="shared" si="346"/>
        <v>#DIV/0!</v>
      </c>
      <c r="DP266" s="111" t="e">
        <f t="shared" si="346"/>
        <v>#DIV/0!</v>
      </c>
      <c r="DQ266" s="111" t="e">
        <f t="shared" si="346"/>
        <v>#DIV/0!</v>
      </c>
      <c r="DR266" s="111" t="e">
        <f t="shared" si="346"/>
        <v>#DIV/0!</v>
      </c>
      <c r="DS266" s="111" t="e">
        <f t="shared" si="346"/>
        <v>#DIV/0!</v>
      </c>
      <c r="DU266" s="200">
        <v>0.6</v>
      </c>
      <c r="DV266" s="111">
        <f t="shared" ca="1" si="347"/>
        <v>3.6997389299739036</v>
      </c>
      <c r="DW266" s="111">
        <f t="shared" ca="1" si="347"/>
        <v>3.3131420796191953</v>
      </c>
      <c r="DX266" s="111">
        <f t="shared" ca="1" si="347"/>
        <v>2.9681981932776562</v>
      </c>
      <c r="DY266" s="111">
        <f t="shared" ca="1" si="347"/>
        <v>2.3490891104327769</v>
      </c>
      <c r="DZ266" s="111">
        <f t="shared" ca="1" si="347"/>
        <v>0.75716960276388567</v>
      </c>
      <c r="EA266" s="111" t="e">
        <f t="shared" si="347"/>
        <v>#DIV/0!</v>
      </c>
      <c r="EB266" s="111" t="e">
        <f t="shared" si="347"/>
        <v>#DIV/0!</v>
      </c>
      <c r="EC266" s="111" t="e">
        <f t="shared" si="347"/>
        <v>#DIV/0!</v>
      </c>
      <c r="ED266" s="111" t="e">
        <f t="shared" si="347"/>
        <v>#DIV/0!</v>
      </c>
      <c r="EE266" s="111" t="e">
        <f t="shared" si="347"/>
        <v>#DIV/0!</v>
      </c>
      <c r="EF266" s="111" t="e">
        <f t="shared" si="347"/>
        <v>#DIV/0!</v>
      </c>
      <c r="EG266" s="111" t="e">
        <f t="shared" si="347"/>
        <v>#DIV/0!</v>
      </c>
      <c r="EH266" s="111" t="e">
        <f t="shared" si="347"/>
        <v>#DIV/0!</v>
      </c>
      <c r="EJ266" s="200">
        <v>0.6</v>
      </c>
      <c r="EK266" s="111">
        <f t="shared" ca="1" si="348"/>
        <v>-3.6997389299739036</v>
      </c>
      <c r="EL266" s="111">
        <f t="shared" ca="1" si="348"/>
        <v>-3.3131420796191953</v>
      </c>
      <c r="EM266" s="111">
        <f t="shared" ca="1" si="348"/>
        <v>-2.9681981932776562</v>
      </c>
      <c r="EN266" s="111">
        <f t="shared" ca="1" si="348"/>
        <v>-2.3490891104327769</v>
      </c>
      <c r="EO266" s="111">
        <f t="shared" ca="1" si="348"/>
        <v>-0.75716960276388567</v>
      </c>
      <c r="EP266" s="111" t="e">
        <f t="shared" si="348"/>
        <v>#DIV/0!</v>
      </c>
      <c r="EQ266" s="111" t="e">
        <f t="shared" si="348"/>
        <v>#DIV/0!</v>
      </c>
      <c r="ER266" s="111" t="e">
        <f t="shared" si="348"/>
        <v>#DIV/0!</v>
      </c>
      <c r="ES266" s="111" t="e">
        <f t="shared" si="348"/>
        <v>#DIV/0!</v>
      </c>
      <c r="ET266" s="111" t="e">
        <f t="shared" si="348"/>
        <v>#DIV/0!</v>
      </c>
      <c r="EU266" s="111" t="e">
        <f t="shared" si="348"/>
        <v>#DIV/0!</v>
      </c>
      <c r="EV266" s="111" t="e">
        <f t="shared" si="349"/>
        <v>#DIV/0!</v>
      </c>
      <c r="EW266" s="111" t="e">
        <f t="shared" si="349"/>
        <v>#DIV/0!</v>
      </c>
    </row>
    <row r="267" spans="20:157">
      <c r="T267" s="201">
        <v>0.66666666666666663</v>
      </c>
      <c r="U267" s="109">
        <f t="shared" ca="1" si="341"/>
        <v>15.990600052069746</v>
      </c>
      <c r="V267" s="109">
        <f t="shared" ca="1" si="341"/>
        <v>19.296742132917871</v>
      </c>
      <c r="W267" s="109">
        <f t="shared" ca="1" si="341"/>
        <v>23.080259808182419</v>
      </c>
      <c r="X267" s="109">
        <f t="shared" ca="1" si="341"/>
        <v>32.463143649289464</v>
      </c>
      <c r="Y267" s="109" t="e">
        <f t="shared" si="341"/>
        <v>#DIV/0!</v>
      </c>
      <c r="Z267" s="109" t="e">
        <f t="shared" si="341"/>
        <v>#DIV/0!</v>
      </c>
      <c r="AA267" s="109" t="e">
        <f t="shared" si="341"/>
        <v>#DIV/0!</v>
      </c>
      <c r="AB267" s="109" t="e">
        <f t="shared" si="341"/>
        <v>#DIV/0!</v>
      </c>
      <c r="AC267" s="109" t="e">
        <f t="shared" si="341"/>
        <v>#DIV/0!</v>
      </c>
      <c r="AD267" s="109" t="e">
        <f t="shared" si="341"/>
        <v>#DIV/0!</v>
      </c>
      <c r="AE267" s="109" t="e">
        <f t="shared" si="341"/>
        <v>#DIV/0!</v>
      </c>
      <c r="AF267" s="109" t="e">
        <f t="shared" si="341"/>
        <v>#DIV/0!</v>
      </c>
      <c r="AG267" s="109"/>
      <c r="AI267" s="200">
        <v>0.66666666666666663</v>
      </c>
      <c r="AJ267" s="111">
        <f t="shared" ca="1" si="328"/>
        <v>16.204798380606611</v>
      </c>
      <c r="AK267" s="111">
        <f t="shared" ca="1" si="328"/>
        <v>19.662199410338353</v>
      </c>
      <c r="AL267" s="111">
        <f t="shared" ca="1" si="328"/>
        <v>23.614210023749351</v>
      </c>
      <c r="AM267" s="111">
        <f t="shared" ca="1" si="328"/>
        <v>33.406653735648121</v>
      </c>
      <c r="AN267" s="111" t="e">
        <f t="shared" si="328"/>
        <v>#DIV/0!</v>
      </c>
      <c r="AO267" s="111" t="e">
        <f t="shared" si="328"/>
        <v>#DIV/0!</v>
      </c>
      <c r="AP267" s="111" t="e">
        <f t="shared" si="328"/>
        <v>#DIV/0!</v>
      </c>
      <c r="AQ267" s="111" t="e">
        <f t="shared" si="328"/>
        <v>#DIV/0!</v>
      </c>
      <c r="AR267" s="111" t="e">
        <f t="shared" si="328"/>
        <v>#DIV/0!</v>
      </c>
      <c r="AS267" s="111" t="e">
        <f t="shared" si="328"/>
        <v>#DIV/0!</v>
      </c>
      <c r="AT267" s="111" t="e">
        <f t="shared" si="328"/>
        <v>#DIV/0!</v>
      </c>
      <c r="AU267" s="111" t="e">
        <f t="shared" si="328"/>
        <v>#DIV/0!</v>
      </c>
      <c r="AV267" s="111" t="e">
        <f t="shared" si="328"/>
        <v>#DIV/0!</v>
      </c>
      <c r="AX267" s="201">
        <v>0.66666666666666663</v>
      </c>
      <c r="AY267" s="111">
        <f t="shared" ca="1" si="342"/>
        <v>13.109704411882653</v>
      </c>
      <c r="AZ267" s="111">
        <f t="shared" ca="1" si="342"/>
        <v>15.701957870356486</v>
      </c>
      <c r="BA267" s="111">
        <f t="shared" ca="1" si="342"/>
        <v>18.673600087944735</v>
      </c>
      <c r="BB267" s="111">
        <f t="shared" ca="1" si="342"/>
        <v>26.052250256479592</v>
      </c>
      <c r="BC267" s="111" t="e">
        <f t="shared" si="342"/>
        <v>#DIV/0!</v>
      </c>
      <c r="BD267" s="111" t="e">
        <f t="shared" si="342"/>
        <v>#DIV/0!</v>
      </c>
      <c r="BE267" s="111" t="e">
        <f t="shared" si="342"/>
        <v>#DIV/0!</v>
      </c>
      <c r="BF267" s="111" t="e">
        <f t="shared" si="342"/>
        <v>#DIV/0!</v>
      </c>
      <c r="BG267" s="111" t="e">
        <f t="shared" si="342"/>
        <v>#DIV/0!</v>
      </c>
      <c r="BH267" s="111" t="e">
        <f t="shared" si="342"/>
        <v>#DIV/0!</v>
      </c>
      <c r="BI267" s="111" t="e">
        <f t="shared" si="342"/>
        <v>#DIV/0!</v>
      </c>
      <c r="BJ267" s="111" t="e">
        <f t="shared" si="342"/>
        <v>#DIV/0!</v>
      </c>
      <c r="BK267" s="111" t="e">
        <f t="shared" si="342"/>
        <v>#DIV/0!</v>
      </c>
      <c r="BM267" s="200">
        <v>0.66666666666666663</v>
      </c>
      <c r="BN267" s="111">
        <f t="shared" ca="1" si="343"/>
        <v>14.550152231976201</v>
      </c>
      <c r="BO267" s="111">
        <f t="shared" ca="1" si="343"/>
        <v>17.499350001637179</v>
      </c>
      <c r="BP267" s="111">
        <f t="shared" ca="1" si="343"/>
        <v>20.876929948063577</v>
      </c>
      <c r="BQ267" s="111">
        <f t="shared" ca="1" si="343"/>
        <v>29.257696952884526</v>
      </c>
      <c r="BR267" s="111" t="e">
        <f t="shared" si="343"/>
        <v>#DIV/0!</v>
      </c>
      <c r="BS267" s="111" t="e">
        <f t="shared" si="343"/>
        <v>#DIV/0!</v>
      </c>
      <c r="BT267" s="111" t="e">
        <f t="shared" si="343"/>
        <v>#DIV/0!</v>
      </c>
      <c r="BU267" s="111" t="e">
        <f t="shared" si="343"/>
        <v>#DIV/0!</v>
      </c>
      <c r="BV267" s="111" t="e">
        <f t="shared" si="343"/>
        <v>#DIV/0!</v>
      </c>
      <c r="BW267" s="111" t="e">
        <f t="shared" si="343"/>
        <v>#DIV/0!</v>
      </c>
      <c r="BX267" s="111" t="e">
        <f t="shared" si="343"/>
        <v>#DIV/0!</v>
      </c>
      <c r="BY267" s="111" t="e">
        <f t="shared" si="343"/>
        <v>#DIV/0!</v>
      </c>
      <c r="BZ267" s="111" t="e">
        <f t="shared" si="343"/>
        <v>#DIV/0!</v>
      </c>
      <c r="CB267" s="200">
        <v>0.66666666666666663</v>
      </c>
      <c r="CC267" s="111">
        <f t="shared" ca="1" si="344"/>
        <v>5.4445669101473317</v>
      </c>
      <c r="CD267" s="111">
        <f t="shared" ca="1" si="344"/>
        <v>6.9250043611005809</v>
      </c>
      <c r="CE267" s="111">
        <f t="shared" ca="1" si="344"/>
        <v>8.603927199076578</v>
      </c>
      <c r="CF267" s="111">
        <f t="shared" ca="1" si="344"/>
        <v>12.740051448571728</v>
      </c>
      <c r="CG267" s="111" t="e">
        <f t="shared" si="344"/>
        <v>#DIV/0!</v>
      </c>
      <c r="CH267" s="111" t="e">
        <f t="shared" si="344"/>
        <v>#DIV/0!</v>
      </c>
      <c r="CI267" s="111" t="e">
        <f t="shared" si="344"/>
        <v>#DIV/0!</v>
      </c>
      <c r="CJ267" s="111" t="e">
        <f t="shared" si="344"/>
        <v>#DIV/0!</v>
      </c>
      <c r="CK267" s="111" t="e">
        <f t="shared" si="344"/>
        <v>#DIV/0!</v>
      </c>
      <c r="CL267" s="111" t="e">
        <f t="shared" si="344"/>
        <v>#DIV/0!</v>
      </c>
      <c r="CM267" s="111" t="e">
        <f t="shared" si="344"/>
        <v>#DIV/0!</v>
      </c>
      <c r="CN267" s="111" t="e">
        <f t="shared" si="344"/>
        <v>#DIV/0!</v>
      </c>
      <c r="CO267" s="111" t="e">
        <f t="shared" si="344"/>
        <v>#DIV/0!</v>
      </c>
      <c r="CQ267" s="200">
        <v>0.66666666666666663</v>
      </c>
      <c r="CR267" s="111">
        <f t="shared" ca="1" si="345"/>
        <v>6.3962400208278991</v>
      </c>
      <c r="CS267" s="111">
        <f t="shared" ca="1" si="345"/>
        <v>7.7186968531671489</v>
      </c>
      <c r="CT267" s="111">
        <f t="shared" ca="1" si="345"/>
        <v>9.2321039232729696</v>
      </c>
      <c r="CU267" s="111">
        <f t="shared" ca="1" si="345"/>
        <v>12.985257459715788</v>
      </c>
      <c r="CV267" s="111" t="e">
        <f t="shared" si="345"/>
        <v>#DIV/0!</v>
      </c>
      <c r="CW267" s="111" t="e">
        <f t="shared" si="345"/>
        <v>#DIV/0!</v>
      </c>
      <c r="CX267" s="111" t="e">
        <f t="shared" si="345"/>
        <v>#DIV/0!</v>
      </c>
      <c r="CY267" s="111" t="e">
        <f t="shared" si="345"/>
        <v>#DIV/0!</v>
      </c>
      <c r="CZ267" s="111" t="e">
        <f t="shared" si="345"/>
        <v>#DIV/0!</v>
      </c>
      <c r="DA267" s="111" t="e">
        <f t="shared" si="345"/>
        <v>#DIV/0!</v>
      </c>
      <c r="DB267" s="111" t="e">
        <f t="shared" si="345"/>
        <v>#DIV/0!</v>
      </c>
      <c r="DC267" s="111" t="e">
        <f t="shared" si="345"/>
        <v>#DIV/0!</v>
      </c>
      <c r="DD267" s="111" t="e">
        <f t="shared" si="345"/>
        <v>#DIV/0!</v>
      </c>
      <c r="DF267" s="200">
        <v>0.66666666666666663</v>
      </c>
      <c r="DG267" s="111">
        <f t="shared" ca="1" si="346"/>
        <v>-8.3254625503344233</v>
      </c>
      <c r="DH267" s="111">
        <f t="shared" ca="1" si="346"/>
        <v>-10.519788623661965</v>
      </c>
      <c r="DI267" s="111">
        <f t="shared" ca="1" si="346"/>
        <v>-13.010586919314262</v>
      </c>
      <c r="DJ267" s="111">
        <f t="shared" ca="1" si="346"/>
        <v>-19.150944841381602</v>
      </c>
      <c r="DK267" s="111" t="e">
        <f t="shared" si="346"/>
        <v>#DIV/0!</v>
      </c>
      <c r="DL267" s="111" t="e">
        <f t="shared" si="346"/>
        <v>#DIV/0!</v>
      </c>
      <c r="DM267" s="111" t="e">
        <f t="shared" si="346"/>
        <v>#DIV/0!</v>
      </c>
      <c r="DN267" s="111" t="e">
        <f t="shared" si="346"/>
        <v>#DIV/0!</v>
      </c>
      <c r="DO267" s="111" t="e">
        <f t="shared" si="346"/>
        <v>#DIV/0!</v>
      </c>
      <c r="DP267" s="111" t="e">
        <f t="shared" si="346"/>
        <v>#DIV/0!</v>
      </c>
      <c r="DQ267" s="111" t="e">
        <f t="shared" si="346"/>
        <v>#DIV/0!</v>
      </c>
      <c r="DR267" s="111" t="e">
        <f t="shared" si="346"/>
        <v>#DIV/0!</v>
      </c>
      <c r="DS267" s="111" t="e">
        <f t="shared" si="346"/>
        <v>#DIV/0!</v>
      </c>
      <c r="DU267" s="200">
        <v>0.66666666666666663</v>
      </c>
      <c r="DV267" s="111">
        <f t="shared" ca="1" si="347"/>
        <v>3.1722437022685583</v>
      </c>
      <c r="DW267" s="111">
        <f t="shared" ca="1" si="347"/>
        <v>2.6456416402218927</v>
      </c>
      <c r="DX267" s="111">
        <f t="shared" ca="1" si="347"/>
        <v>2.0939224139879746</v>
      </c>
      <c r="DY267" s="111">
        <f t="shared" ca="1" si="347"/>
        <v>0.81735337048019874</v>
      </c>
      <c r="DZ267" s="111" t="e">
        <f t="shared" si="347"/>
        <v>#DIV/0!</v>
      </c>
      <c r="EA267" s="111" t="e">
        <f t="shared" si="347"/>
        <v>#DIV/0!</v>
      </c>
      <c r="EB267" s="111" t="e">
        <f t="shared" si="347"/>
        <v>#DIV/0!</v>
      </c>
      <c r="EC267" s="111" t="e">
        <f t="shared" si="347"/>
        <v>#DIV/0!</v>
      </c>
      <c r="ED267" s="111" t="e">
        <f t="shared" si="347"/>
        <v>#DIV/0!</v>
      </c>
      <c r="EE267" s="111" t="e">
        <f t="shared" si="347"/>
        <v>#DIV/0!</v>
      </c>
      <c r="EF267" s="111" t="e">
        <f t="shared" si="347"/>
        <v>#DIV/0!</v>
      </c>
      <c r="EG267" s="111" t="e">
        <f t="shared" si="347"/>
        <v>#DIV/0!</v>
      </c>
      <c r="EH267" s="111" t="e">
        <f t="shared" si="347"/>
        <v>#DIV/0!</v>
      </c>
      <c r="EJ267" s="200">
        <v>0.66666666666666663</v>
      </c>
      <c r="EK267" s="111">
        <f t="shared" ca="1" si="348"/>
        <v>-3.1722437022685583</v>
      </c>
      <c r="EL267" s="111">
        <f t="shared" ca="1" si="348"/>
        <v>-2.6456416402218927</v>
      </c>
      <c r="EM267" s="111">
        <f t="shared" ca="1" si="348"/>
        <v>-2.0939224139879746</v>
      </c>
      <c r="EN267" s="111">
        <f t="shared" ca="1" si="348"/>
        <v>-0.81735337048019874</v>
      </c>
      <c r="EO267" s="111" t="e">
        <f t="shared" si="348"/>
        <v>#DIV/0!</v>
      </c>
      <c r="EP267" s="111" t="e">
        <f t="shared" si="348"/>
        <v>#DIV/0!</v>
      </c>
      <c r="EQ267" s="111" t="e">
        <f t="shared" si="348"/>
        <v>#DIV/0!</v>
      </c>
      <c r="ER267" s="111" t="e">
        <f t="shared" si="348"/>
        <v>#DIV/0!</v>
      </c>
      <c r="ES267" s="111" t="e">
        <f t="shared" si="348"/>
        <v>#DIV/0!</v>
      </c>
      <c r="ET267" s="111" t="e">
        <f t="shared" si="348"/>
        <v>#DIV/0!</v>
      </c>
      <c r="EU267" s="111" t="e">
        <f t="shared" si="348"/>
        <v>#DIV/0!</v>
      </c>
      <c r="EV267" s="111" t="e">
        <f t="shared" si="349"/>
        <v>#DIV/0!</v>
      </c>
      <c r="EW267" s="111" t="e">
        <f t="shared" si="349"/>
        <v>#DIV/0!</v>
      </c>
    </row>
    <row r="268" spans="20:157">
      <c r="T268" s="201">
        <v>0.7142857142857143</v>
      </c>
      <c r="U268" s="109">
        <f t="shared" ca="1" si="341"/>
        <v>20.893728512181539</v>
      </c>
      <c r="V268" s="109">
        <f t="shared" ca="1" si="341"/>
        <v>27.882015663458301</v>
      </c>
      <c r="W268" s="109">
        <f t="shared" ca="1" si="341"/>
        <v>37.8367772750249</v>
      </c>
      <c r="X268" s="109" t="e">
        <f t="shared" si="341"/>
        <v>#DIV/0!</v>
      </c>
      <c r="Y268" s="109" t="e">
        <f t="shared" si="341"/>
        <v>#DIV/0!</v>
      </c>
      <c r="Z268" s="109" t="e">
        <f t="shared" si="341"/>
        <v>#DIV/0!</v>
      </c>
      <c r="AA268" s="109" t="e">
        <f t="shared" si="341"/>
        <v>#DIV/0!</v>
      </c>
      <c r="AB268" s="109" t="e">
        <f t="shared" si="341"/>
        <v>#DIV/0!</v>
      </c>
      <c r="AC268" s="109" t="e">
        <f t="shared" si="341"/>
        <v>#DIV/0!</v>
      </c>
      <c r="AD268" s="109" t="e">
        <f t="shared" si="341"/>
        <v>#DIV/0!</v>
      </c>
      <c r="AE268" s="109" t="e">
        <f t="shared" si="341"/>
        <v>#DIV/0!</v>
      </c>
      <c r="AF268" s="109" t="e">
        <f t="shared" si="341"/>
        <v>#DIV/0!</v>
      </c>
      <c r="AG268" s="109"/>
      <c r="AI268" s="200">
        <v>0.7142857142857143</v>
      </c>
      <c r="AJ268" s="111">
        <f t="shared" ca="1" si="328"/>
        <v>21.165095909456994</v>
      </c>
      <c r="AK268" s="111">
        <f t="shared" ca="1" si="328"/>
        <v>28.393484793233316</v>
      </c>
      <c r="AL268" s="111">
        <f t="shared" ca="1" si="328"/>
        <v>38.683962278219404</v>
      </c>
      <c r="AM268" s="111" t="e">
        <f t="shared" si="328"/>
        <v>#DIV/0!</v>
      </c>
      <c r="AN268" s="111" t="e">
        <f t="shared" si="328"/>
        <v>#DIV/0!</v>
      </c>
      <c r="AO268" s="111" t="e">
        <f t="shared" si="328"/>
        <v>#DIV/0!</v>
      </c>
      <c r="AP268" s="111" t="e">
        <f t="shared" si="328"/>
        <v>#DIV/0!</v>
      </c>
      <c r="AQ268" s="111" t="e">
        <f t="shared" si="328"/>
        <v>#DIV/0!</v>
      </c>
      <c r="AR268" s="111" t="e">
        <f t="shared" si="328"/>
        <v>#DIV/0!</v>
      </c>
      <c r="AS268" s="111" t="e">
        <f t="shared" si="328"/>
        <v>#DIV/0!</v>
      </c>
      <c r="AT268" s="111" t="e">
        <f t="shared" si="328"/>
        <v>#DIV/0!</v>
      </c>
      <c r="AU268" s="111" t="e">
        <f t="shared" si="328"/>
        <v>#DIV/0!</v>
      </c>
      <c r="AV268" s="111" t="e">
        <f t="shared" si="328"/>
        <v>#DIV/0!</v>
      </c>
      <c r="AX268" s="201">
        <v>0.7142857142857143</v>
      </c>
      <c r="AY268" s="111">
        <f t="shared" ca="1" si="342"/>
        <v>16.989819269306089</v>
      </c>
      <c r="AZ268" s="111">
        <f t="shared" ca="1" si="342"/>
        <v>22.500756756149691</v>
      </c>
      <c r="BA268" s="111">
        <f t="shared" ca="1" si="342"/>
        <v>30.358293188002097</v>
      </c>
      <c r="BB268" s="111" t="e">
        <f t="shared" si="342"/>
        <v>#DIV/0!</v>
      </c>
      <c r="BC268" s="111" t="e">
        <f t="shared" si="342"/>
        <v>#DIV/0!</v>
      </c>
      <c r="BD268" s="111" t="e">
        <f t="shared" si="342"/>
        <v>#DIV/0!</v>
      </c>
      <c r="BE268" s="111" t="e">
        <f t="shared" si="342"/>
        <v>#DIV/0!</v>
      </c>
      <c r="BF268" s="111" t="e">
        <f t="shared" si="342"/>
        <v>#DIV/0!</v>
      </c>
      <c r="BG268" s="111" t="e">
        <f t="shared" si="342"/>
        <v>#DIV/0!</v>
      </c>
      <c r="BH268" s="111" t="e">
        <f t="shared" si="342"/>
        <v>#DIV/0!</v>
      </c>
      <c r="BI268" s="111" t="e">
        <f t="shared" si="342"/>
        <v>#DIV/0!</v>
      </c>
      <c r="BJ268" s="111" t="e">
        <f t="shared" si="342"/>
        <v>#DIV/0!</v>
      </c>
      <c r="BK268" s="111" t="e">
        <f t="shared" si="342"/>
        <v>#DIV/0!</v>
      </c>
      <c r="BM268" s="200">
        <v>0.7142857142857143</v>
      </c>
      <c r="BN268" s="111">
        <f t="shared" ca="1" si="343"/>
        <v>18.941773890743818</v>
      </c>
      <c r="BO268" s="111">
        <f t="shared" ca="1" si="343"/>
        <v>25.191386209803998</v>
      </c>
      <c r="BP268" s="111">
        <f t="shared" ca="1" si="343"/>
        <v>34.097535231513497</v>
      </c>
      <c r="BQ268" s="111" t="e">
        <f t="shared" si="343"/>
        <v>#DIV/0!</v>
      </c>
      <c r="BR268" s="111" t="e">
        <f t="shared" si="343"/>
        <v>#DIV/0!</v>
      </c>
      <c r="BS268" s="111" t="e">
        <f t="shared" si="343"/>
        <v>#DIV/0!</v>
      </c>
      <c r="BT268" s="111" t="e">
        <f t="shared" si="343"/>
        <v>#DIV/0!</v>
      </c>
      <c r="BU268" s="111" t="e">
        <f t="shared" si="343"/>
        <v>#DIV/0!</v>
      </c>
      <c r="BV268" s="111" t="e">
        <f t="shared" si="343"/>
        <v>#DIV/0!</v>
      </c>
      <c r="BW268" s="111" t="e">
        <f t="shared" si="343"/>
        <v>#DIV/0!</v>
      </c>
      <c r="BX268" s="111" t="e">
        <f t="shared" si="343"/>
        <v>#DIV/0!</v>
      </c>
      <c r="BY268" s="111" t="e">
        <f t="shared" si="343"/>
        <v>#DIV/0!</v>
      </c>
      <c r="BZ268" s="111" t="e">
        <f t="shared" si="343"/>
        <v>#DIV/0!</v>
      </c>
      <c r="CB268" s="200">
        <v>0.7142857142857143</v>
      </c>
      <c r="CC268" s="111">
        <f t="shared" ca="1" si="344"/>
        <v>7.5329820261900533</v>
      </c>
      <c r="CD268" s="111">
        <f t="shared" ca="1" si="344"/>
        <v>10.567373589234181</v>
      </c>
      <c r="CE268" s="111">
        <f t="shared" ca="1" si="344"/>
        <v>14.868096806063461</v>
      </c>
      <c r="CF268" s="111" t="e">
        <f t="shared" si="344"/>
        <v>#DIV/0!</v>
      </c>
      <c r="CG268" s="111" t="e">
        <f t="shared" si="344"/>
        <v>#DIV/0!</v>
      </c>
      <c r="CH268" s="111" t="e">
        <f t="shared" si="344"/>
        <v>#DIV/0!</v>
      </c>
      <c r="CI268" s="111" t="e">
        <f t="shared" si="344"/>
        <v>#DIV/0!</v>
      </c>
      <c r="CJ268" s="111" t="e">
        <f t="shared" si="344"/>
        <v>#DIV/0!</v>
      </c>
      <c r="CK268" s="111" t="e">
        <f t="shared" si="344"/>
        <v>#DIV/0!</v>
      </c>
      <c r="CL268" s="111" t="e">
        <f t="shared" si="344"/>
        <v>#DIV/0!</v>
      </c>
      <c r="CM268" s="111" t="e">
        <f t="shared" si="344"/>
        <v>#DIV/0!</v>
      </c>
      <c r="CN268" s="111" t="e">
        <f t="shared" si="344"/>
        <v>#DIV/0!</v>
      </c>
      <c r="CO268" s="111" t="e">
        <f t="shared" si="344"/>
        <v>#DIV/0!</v>
      </c>
      <c r="CQ268" s="200">
        <v>0.7142857142857143</v>
      </c>
      <c r="CR268" s="111">
        <f t="shared" ca="1" si="345"/>
        <v>8.3574914048726168</v>
      </c>
      <c r="CS268" s="111">
        <f t="shared" ca="1" si="345"/>
        <v>11.152806265383321</v>
      </c>
      <c r="CT268" s="111">
        <f t="shared" ca="1" si="345"/>
        <v>15.134710910009964</v>
      </c>
      <c r="CU268" s="111" t="e">
        <f t="shared" si="345"/>
        <v>#DIV/0!</v>
      </c>
      <c r="CV268" s="111" t="e">
        <f t="shared" si="345"/>
        <v>#DIV/0!</v>
      </c>
      <c r="CW268" s="111" t="e">
        <f t="shared" si="345"/>
        <v>#DIV/0!</v>
      </c>
      <c r="CX268" s="111" t="e">
        <f t="shared" si="345"/>
        <v>#DIV/0!</v>
      </c>
      <c r="CY268" s="111" t="e">
        <f t="shared" si="345"/>
        <v>#DIV/0!</v>
      </c>
      <c r="CZ268" s="111" t="e">
        <f t="shared" si="345"/>
        <v>#DIV/0!</v>
      </c>
      <c r="DA268" s="111" t="e">
        <f t="shared" si="345"/>
        <v>#DIV/0!</v>
      </c>
      <c r="DB268" s="111" t="e">
        <f t="shared" si="345"/>
        <v>#DIV/0!</v>
      </c>
      <c r="DC268" s="111" t="e">
        <f t="shared" si="345"/>
        <v>#DIV/0!</v>
      </c>
      <c r="DD268" s="111" t="e">
        <f t="shared" si="345"/>
        <v>#DIV/0!</v>
      </c>
      <c r="DF268" s="200">
        <v>0.7142857142857143</v>
      </c>
      <c r="DG268" s="111">
        <f t="shared" ca="1" si="346"/>
        <v>-11.436891269065507</v>
      </c>
      <c r="DH268" s="111">
        <f t="shared" ca="1" si="346"/>
        <v>-15.948632496542793</v>
      </c>
      <c r="DI268" s="111">
        <f t="shared" ca="1" si="346"/>
        <v>-22.346580893086269</v>
      </c>
      <c r="DJ268" s="111" t="e">
        <f t="shared" si="346"/>
        <v>#DIV/0!</v>
      </c>
      <c r="DK268" s="111" t="e">
        <f t="shared" si="346"/>
        <v>#DIV/0!</v>
      </c>
      <c r="DL268" s="111" t="e">
        <f t="shared" si="346"/>
        <v>#DIV/0!</v>
      </c>
      <c r="DM268" s="111" t="e">
        <f t="shared" si="346"/>
        <v>#DIV/0!</v>
      </c>
      <c r="DN268" s="111" t="e">
        <f t="shared" si="346"/>
        <v>#DIV/0!</v>
      </c>
      <c r="DO268" s="111" t="e">
        <f t="shared" si="346"/>
        <v>#DIV/0!</v>
      </c>
      <c r="DP268" s="111" t="e">
        <f t="shared" si="346"/>
        <v>#DIV/0!</v>
      </c>
      <c r="DQ268" s="111" t="e">
        <f t="shared" si="346"/>
        <v>#DIV/0!</v>
      </c>
      <c r="DR268" s="111" t="e">
        <f t="shared" si="346"/>
        <v>#DIV/0!</v>
      </c>
      <c r="DS268" s="111" t="e">
        <f t="shared" si="346"/>
        <v>#DIV/0!</v>
      </c>
      <c r="DU268" s="200">
        <v>0.7142857142857143</v>
      </c>
      <c r="DV268" s="111">
        <f t="shared" ca="1" si="347"/>
        <v>2.7483645956085478</v>
      </c>
      <c r="DW268" s="111">
        <f t="shared" ca="1" si="347"/>
        <v>1.9514422538304677</v>
      </c>
      <c r="DX268" s="111">
        <f t="shared" ca="1" si="347"/>
        <v>0.88871367982168081</v>
      </c>
      <c r="DY268" s="111" t="e">
        <f t="shared" si="347"/>
        <v>#DIV/0!</v>
      </c>
      <c r="DZ268" s="111" t="e">
        <f t="shared" si="347"/>
        <v>#DIV/0!</v>
      </c>
      <c r="EA268" s="111" t="e">
        <f t="shared" si="347"/>
        <v>#DIV/0!</v>
      </c>
      <c r="EB268" s="111" t="e">
        <f t="shared" si="347"/>
        <v>#DIV/0!</v>
      </c>
      <c r="EC268" s="111" t="e">
        <f t="shared" si="347"/>
        <v>#DIV/0!</v>
      </c>
      <c r="ED268" s="111" t="e">
        <f t="shared" si="347"/>
        <v>#DIV/0!</v>
      </c>
      <c r="EE268" s="111" t="e">
        <f t="shared" si="347"/>
        <v>#DIV/0!</v>
      </c>
      <c r="EF268" s="111" t="e">
        <f t="shared" si="347"/>
        <v>#DIV/0!</v>
      </c>
      <c r="EG268" s="111" t="e">
        <f t="shared" si="347"/>
        <v>#DIV/0!</v>
      </c>
      <c r="EH268" s="111" t="e">
        <f t="shared" si="347"/>
        <v>#DIV/0!</v>
      </c>
      <c r="EJ268" s="200">
        <v>0.7142857142857143</v>
      </c>
      <c r="EK268" s="111">
        <f t="shared" ca="1" si="348"/>
        <v>-2.7483645956085478</v>
      </c>
      <c r="EL268" s="111">
        <f t="shared" ca="1" si="348"/>
        <v>-1.9514422538304677</v>
      </c>
      <c r="EM268" s="111">
        <f t="shared" ca="1" si="348"/>
        <v>-0.88871367982168081</v>
      </c>
      <c r="EN268" s="111" t="e">
        <f t="shared" si="348"/>
        <v>#DIV/0!</v>
      </c>
      <c r="EO268" s="111" t="e">
        <f t="shared" si="348"/>
        <v>#DIV/0!</v>
      </c>
      <c r="EP268" s="111" t="e">
        <f t="shared" si="348"/>
        <v>#DIV/0!</v>
      </c>
      <c r="EQ268" s="111" t="e">
        <f t="shared" si="348"/>
        <v>#DIV/0!</v>
      </c>
      <c r="ER268" s="111" t="e">
        <f t="shared" si="348"/>
        <v>#DIV/0!</v>
      </c>
      <c r="ES268" s="111" t="e">
        <f t="shared" si="348"/>
        <v>#DIV/0!</v>
      </c>
      <c r="ET268" s="111" t="e">
        <f t="shared" si="348"/>
        <v>#DIV/0!</v>
      </c>
      <c r="EU268" s="111" t="e">
        <f t="shared" si="348"/>
        <v>#DIV/0!</v>
      </c>
      <c r="EV268" s="111" t="e">
        <f t="shared" si="349"/>
        <v>#DIV/0!</v>
      </c>
      <c r="EW268" s="111" t="e">
        <f t="shared" si="349"/>
        <v>#DIV/0!</v>
      </c>
    </row>
    <row r="269" spans="20:157">
      <c r="T269" s="201">
        <v>0.75</v>
      </c>
      <c r="U269" s="109">
        <f t="shared" ca="1" si="341"/>
        <v>27.713416860720876</v>
      </c>
      <c r="V269" s="109">
        <f t="shared" ca="1" si="341"/>
        <v>43.189787835212798</v>
      </c>
      <c r="W269" s="109" t="e">
        <f t="shared" si="341"/>
        <v>#DIV/0!</v>
      </c>
      <c r="X269" s="109" t="e">
        <f t="shared" si="341"/>
        <v>#DIV/0!</v>
      </c>
      <c r="Y269" s="109" t="e">
        <f t="shared" si="341"/>
        <v>#DIV/0!</v>
      </c>
      <c r="Z269" s="109" t="e">
        <f t="shared" si="341"/>
        <v>#DIV/0!</v>
      </c>
      <c r="AA269" s="109" t="e">
        <f t="shared" si="341"/>
        <v>#DIV/0!</v>
      </c>
      <c r="AB269" s="109" t="e">
        <f t="shared" si="341"/>
        <v>#DIV/0!</v>
      </c>
      <c r="AC269" s="109" t="e">
        <f t="shared" si="341"/>
        <v>#DIV/0!</v>
      </c>
      <c r="AD269" s="109" t="e">
        <f t="shared" si="341"/>
        <v>#DIV/0!</v>
      </c>
      <c r="AE269" s="109" t="e">
        <f t="shared" si="341"/>
        <v>#DIV/0!</v>
      </c>
      <c r="AF269" s="109" t="e">
        <f t="shared" si="341"/>
        <v>#DIV/0!</v>
      </c>
      <c r="AG269" s="109"/>
      <c r="AI269" s="200">
        <v>0.75</v>
      </c>
      <c r="AJ269" s="111">
        <f t="shared" ca="1" si="328"/>
        <v>28.065333265301458</v>
      </c>
      <c r="AK269" s="111">
        <f t="shared" ca="1" si="328"/>
        <v>43.963832411039036</v>
      </c>
      <c r="AL269" s="111" t="e">
        <f t="shared" si="328"/>
        <v>#DIV/0!</v>
      </c>
      <c r="AM269" s="111" t="e">
        <f t="shared" si="328"/>
        <v>#DIV/0!</v>
      </c>
      <c r="AN269" s="111" t="e">
        <f t="shared" si="328"/>
        <v>#DIV/0!</v>
      </c>
      <c r="AO269" s="111" t="e">
        <f t="shared" si="328"/>
        <v>#DIV/0!</v>
      </c>
      <c r="AP269" s="111" t="e">
        <f t="shared" si="328"/>
        <v>#DIV/0!</v>
      </c>
      <c r="AQ269" s="111" t="e">
        <f t="shared" si="328"/>
        <v>#DIV/0!</v>
      </c>
      <c r="AR269" s="111" t="e">
        <f t="shared" si="328"/>
        <v>#DIV/0!</v>
      </c>
      <c r="AS269" s="111" t="e">
        <f t="shared" si="328"/>
        <v>#DIV/0!</v>
      </c>
      <c r="AT269" s="111" t="e">
        <f t="shared" si="328"/>
        <v>#DIV/0!</v>
      </c>
      <c r="AU269" s="111" t="e">
        <f t="shared" si="328"/>
        <v>#DIV/0!</v>
      </c>
      <c r="AV269" s="111" t="e">
        <f t="shared" si="328"/>
        <v>#DIV/0!</v>
      </c>
      <c r="AX269" s="201">
        <v>0.75</v>
      </c>
      <c r="AY269" s="111">
        <f t="shared" ca="1" si="342"/>
        <v>22.403573033665538</v>
      </c>
      <c r="AZ269" s="111">
        <f t="shared" ca="1" si="342"/>
        <v>34.648387975993138</v>
      </c>
      <c r="BA269" s="111" t="e">
        <f t="shared" si="342"/>
        <v>#DIV/0!</v>
      </c>
      <c r="BB269" s="111" t="e">
        <f t="shared" si="342"/>
        <v>#DIV/0!</v>
      </c>
      <c r="BC269" s="111" t="e">
        <f t="shared" si="342"/>
        <v>#DIV/0!</v>
      </c>
      <c r="BD269" s="111" t="e">
        <f t="shared" si="342"/>
        <v>#DIV/0!</v>
      </c>
      <c r="BE269" s="111" t="e">
        <f t="shared" si="342"/>
        <v>#DIV/0!</v>
      </c>
      <c r="BF269" s="111" t="e">
        <f t="shared" si="342"/>
        <v>#DIV/0!</v>
      </c>
      <c r="BG269" s="111" t="e">
        <f t="shared" si="342"/>
        <v>#DIV/0!</v>
      </c>
      <c r="BH269" s="111" t="e">
        <f t="shared" si="342"/>
        <v>#DIV/0!</v>
      </c>
      <c r="BI269" s="111" t="e">
        <f t="shared" si="342"/>
        <v>#DIV/0!</v>
      </c>
      <c r="BJ269" s="111" t="e">
        <f t="shared" si="342"/>
        <v>#DIV/0!</v>
      </c>
      <c r="BK269" s="111" t="e">
        <f t="shared" si="342"/>
        <v>#DIV/0!</v>
      </c>
      <c r="BM269" s="200">
        <v>0.75</v>
      </c>
      <c r="BN269" s="111">
        <f t="shared" ca="1" si="343"/>
        <v>25.058494947193207</v>
      </c>
      <c r="BO269" s="111">
        <f t="shared" ca="1" si="343"/>
        <v>38.919087905602964</v>
      </c>
      <c r="BP269" s="111" t="e">
        <f t="shared" si="343"/>
        <v>#DIV/0!</v>
      </c>
      <c r="BQ269" s="111" t="e">
        <f t="shared" si="343"/>
        <v>#DIV/0!</v>
      </c>
      <c r="BR269" s="111" t="e">
        <f t="shared" si="343"/>
        <v>#DIV/0!</v>
      </c>
      <c r="BS269" s="111" t="e">
        <f t="shared" si="343"/>
        <v>#DIV/0!</v>
      </c>
      <c r="BT269" s="111" t="e">
        <f t="shared" si="343"/>
        <v>#DIV/0!</v>
      </c>
      <c r="BU269" s="111" t="e">
        <f t="shared" si="343"/>
        <v>#DIV/0!</v>
      </c>
      <c r="BV269" s="111" t="e">
        <f t="shared" si="343"/>
        <v>#DIV/0!</v>
      </c>
      <c r="BW269" s="111" t="e">
        <f t="shared" si="343"/>
        <v>#DIV/0!</v>
      </c>
      <c r="BX269" s="111" t="e">
        <f t="shared" si="343"/>
        <v>#DIV/0!</v>
      </c>
      <c r="BY269" s="111" t="e">
        <f t="shared" si="343"/>
        <v>#DIV/0!</v>
      </c>
      <c r="BZ269" s="111" t="e">
        <f t="shared" si="343"/>
        <v>#DIV/0!</v>
      </c>
      <c r="CB269" s="200">
        <v>0.75</v>
      </c>
      <c r="CC269" s="111">
        <f t="shared" ca="1" si="344"/>
        <v>10.386848109021861</v>
      </c>
      <c r="CD269" s="111">
        <f t="shared" ca="1" si="344"/>
        <v>16.986242010616401</v>
      </c>
      <c r="CE269" s="111" t="e">
        <f t="shared" si="344"/>
        <v>#DIV/0!</v>
      </c>
      <c r="CF269" s="111" t="e">
        <f t="shared" si="344"/>
        <v>#DIV/0!</v>
      </c>
      <c r="CG269" s="111" t="e">
        <f t="shared" si="344"/>
        <v>#DIV/0!</v>
      </c>
      <c r="CH269" s="111" t="e">
        <f t="shared" si="344"/>
        <v>#DIV/0!</v>
      </c>
      <c r="CI269" s="111" t="e">
        <f t="shared" si="344"/>
        <v>#DIV/0!</v>
      </c>
      <c r="CJ269" s="111" t="e">
        <f t="shared" si="344"/>
        <v>#DIV/0!</v>
      </c>
      <c r="CK269" s="111" t="e">
        <f t="shared" si="344"/>
        <v>#DIV/0!</v>
      </c>
      <c r="CL269" s="111" t="e">
        <f t="shared" si="344"/>
        <v>#DIV/0!</v>
      </c>
      <c r="CM269" s="111" t="e">
        <f t="shared" si="344"/>
        <v>#DIV/0!</v>
      </c>
      <c r="CN269" s="111" t="e">
        <f t="shared" si="344"/>
        <v>#DIV/0!</v>
      </c>
      <c r="CO269" s="111" t="e">
        <f t="shared" si="344"/>
        <v>#DIV/0!</v>
      </c>
      <c r="CQ269" s="200">
        <v>0.75</v>
      </c>
      <c r="CR269" s="111">
        <f t="shared" ca="1" si="345"/>
        <v>11.085366744288354</v>
      </c>
      <c r="CS269" s="111">
        <f t="shared" ca="1" si="345"/>
        <v>17.275915134085118</v>
      </c>
      <c r="CT269" s="111" t="e">
        <f t="shared" si="345"/>
        <v>#DIV/0!</v>
      </c>
      <c r="CU269" s="111" t="e">
        <f t="shared" si="345"/>
        <v>#DIV/0!</v>
      </c>
      <c r="CV269" s="111" t="e">
        <f t="shared" si="345"/>
        <v>#DIV/0!</v>
      </c>
      <c r="CW269" s="111" t="e">
        <f t="shared" si="345"/>
        <v>#DIV/0!</v>
      </c>
      <c r="CX269" s="111" t="e">
        <f t="shared" si="345"/>
        <v>#DIV/0!</v>
      </c>
      <c r="CY269" s="111" t="e">
        <f t="shared" si="345"/>
        <v>#DIV/0!</v>
      </c>
      <c r="CZ269" s="111" t="e">
        <f t="shared" si="345"/>
        <v>#DIV/0!</v>
      </c>
      <c r="DA269" s="111" t="e">
        <f t="shared" si="345"/>
        <v>#DIV/0!</v>
      </c>
      <c r="DB269" s="111" t="e">
        <f t="shared" si="345"/>
        <v>#DIV/0!</v>
      </c>
      <c r="DC269" s="111" t="e">
        <f t="shared" si="345"/>
        <v>#DIV/0!</v>
      </c>
      <c r="DD269" s="111" t="e">
        <f t="shared" si="345"/>
        <v>#DIV/0!</v>
      </c>
      <c r="DF269" s="200">
        <v>0.75</v>
      </c>
      <c r="DG269" s="111">
        <f t="shared" ca="1" si="346"/>
        <v>-15.696691936077203</v>
      </c>
      <c r="DH269" s="111">
        <f t="shared" ca="1" si="346"/>
        <v>-25.527641869836053</v>
      </c>
      <c r="DI269" s="111" t="e">
        <f t="shared" si="346"/>
        <v>#DIV/0!</v>
      </c>
      <c r="DJ269" s="111" t="e">
        <f t="shared" si="346"/>
        <v>#DIV/0!</v>
      </c>
      <c r="DK269" s="111" t="e">
        <f t="shared" si="346"/>
        <v>#DIV/0!</v>
      </c>
      <c r="DL269" s="111" t="e">
        <f t="shared" si="346"/>
        <v>#DIV/0!</v>
      </c>
      <c r="DM269" s="111" t="e">
        <f t="shared" si="346"/>
        <v>#DIV/0!</v>
      </c>
      <c r="DN269" s="111" t="e">
        <f t="shared" si="346"/>
        <v>#DIV/0!</v>
      </c>
      <c r="DO269" s="111" t="e">
        <f t="shared" si="346"/>
        <v>#DIV/0!</v>
      </c>
      <c r="DP269" s="111" t="e">
        <f t="shared" si="346"/>
        <v>#DIV/0!</v>
      </c>
      <c r="DQ269" s="111" t="e">
        <f t="shared" si="346"/>
        <v>#DIV/0!</v>
      </c>
      <c r="DR269" s="111" t="e">
        <f t="shared" si="346"/>
        <v>#DIV/0!</v>
      </c>
      <c r="DS269" s="111" t="e">
        <f t="shared" si="346"/>
        <v>#DIV/0!</v>
      </c>
      <c r="DU269" s="200">
        <v>0.75</v>
      </c>
      <c r="DV269" s="111">
        <f t="shared" ca="1" si="347"/>
        <v>2.3283954508883076</v>
      </c>
      <c r="DW269" s="111">
        <f t="shared" ca="1" si="347"/>
        <v>0.96557707822905714</v>
      </c>
      <c r="DX269" s="111" t="e">
        <f t="shared" si="347"/>
        <v>#DIV/0!</v>
      </c>
      <c r="DY269" s="111" t="e">
        <f t="shared" si="347"/>
        <v>#DIV/0!</v>
      </c>
      <c r="DZ269" s="111" t="e">
        <f t="shared" si="347"/>
        <v>#DIV/0!</v>
      </c>
      <c r="EA269" s="111" t="e">
        <f t="shared" si="347"/>
        <v>#DIV/0!</v>
      </c>
      <c r="EB269" s="111" t="e">
        <f t="shared" si="347"/>
        <v>#DIV/0!</v>
      </c>
      <c r="EC269" s="111" t="e">
        <f t="shared" si="347"/>
        <v>#DIV/0!</v>
      </c>
      <c r="ED269" s="111" t="e">
        <f t="shared" si="347"/>
        <v>#DIV/0!</v>
      </c>
      <c r="EE269" s="111" t="e">
        <f t="shared" si="347"/>
        <v>#DIV/0!</v>
      </c>
      <c r="EF269" s="111" t="e">
        <f t="shared" si="347"/>
        <v>#DIV/0!</v>
      </c>
      <c r="EG269" s="111" t="e">
        <f t="shared" si="347"/>
        <v>#DIV/0!</v>
      </c>
      <c r="EH269" s="111" t="e">
        <f t="shared" si="347"/>
        <v>#DIV/0!</v>
      </c>
      <c r="EJ269" s="200">
        <v>0.75</v>
      </c>
      <c r="EK269" s="111">
        <f t="shared" ca="1" si="348"/>
        <v>-2.3283954508883076</v>
      </c>
      <c r="EL269" s="111">
        <f t="shared" ca="1" si="348"/>
        <v>-0.96557707822905714</v>
      </c>
      <c r="EM269" s="111" t="e">
        <f t="shared" si="348"/>
        <v>#DIV/0!</v>
      </c>
      <c r="EN269" s="111" t="e">
        <f t="shared" si="348"/>
        <v>#DIV/0!</v>
      </c>
      <c r="EO269" s="111" t="e">
        <f t="shared" si="348"/>
        <v>#DIV/0!</v>
      </c>
      <c r="EP269" s="111" t="e">
        <f t="shared" si="348"/>
        <v>#DIV/0!</v>
      </c>
      <c r="EQ269" s="111" t="e">
        <f t="shared" si="348"/>
        <v>#DIV/0!</v>
      </c>
      <c r="ER269" s="111" t="e">
        <f t="shared" si="348"/>
        <v>#DIV/0!</v>
      </c>
      <c r="ES269" s="111" t="e">
        <f t="shared" si="348"/>
        <v>#DIV/0!</v>
      </c>
      <c r="ET269" s="111" t="e">
        <f t="shared" si="348"/>
        <v>#DIV/0!</v>
      </c>
      <c r="EU269" s="111" t="e">
        <f t="shared" si="348"/>
        <v>#DIV/0!</v>
      </c>
      <c r="EV269" s="111" t="e">
        <f t="shared" si="349"/>
        <v>#DIV/0!</v>
      </c>
      <c r="EW269" s="111" t="e">
        <f t="shared" si="349"/>
        <v>#DIV/0!</v>
      </c>
    </row>
    <row r="270" spans="20:157">
      <c r="T270" s="201">
        <v>0.8</v>
      </c>
      <c r="U270" s="109">
        <f t="shared" ca="1" si="341"/>
        <v>53.83801689923169</v>
      </c>
      <c r="V270" s="109" t="e">
        <f>(V225+#REF!)/2</f>
        <v>#DIV/0!</v>
      </c>
      <c r="W270" s="109" t="e">
        <f>(W225+#REF!)/2</f>
        <v>#DIV/0!</v>
      </c>
      <c r="X270" s="109" t="e">
        <f>(X225+#REF!)/2</f>
        <v>#DIV/0!</v>
      </c>
      <c r="Y270" s="109" t="e">
        <f>(Y225+#REF!)/2</f>
        <v>#DIV/0!</v>
      </c>
      <c r="Z270" s="109" t="e">
        <f>(Z225+#REF!)/2</f>
        <v>#DIV/0!</v>
      </c>
      <c r="AA270" s="109" t="e">
        <f>(AA225+#REF!)/2</f>
        <v>#DIV/0!</v>
      </c>
      <c r="AB270" s="109" t="e">
        <f>(AB225+#REF!)/2</f>
        <v>#DIV/0!</v>
      </c>
      <c r="AC270" s="109" t="e">
        <f>(AC225+#REF!)/2</f>
        <v>#DIV/0!</v>
      </c>
      <c r="AD270" s="109" t="e">
        <f>(AD225+#REF!)/2</f>
        <v>#DIV/0!</v>
      </c>
      <c r="AE270" s="109" t="e">
        <f>(AE225+#REF!)/2</f>
        <v>#DIV/0!</v>
      </c>
      <c r="AF270" s="109" t="e">
        <f>(AF225+#REF!)/2</f>
        <v>#DIV/0!</v>
      </c>
      <c r="AG270" s="109"/>
      <c r="AI270" s="200">
        <v>0.8</v>
      </c>
      <c r="AJ270" s="111">
        <f t="shared" ca="1" si="328"/>
        <v>54.500980908982562</v>
      </c>
      <c r="AK270" s="111" t="e">
        <f>(#REF!+#REF!)/2</f>
        <v>#REF!</v>
      </c>
      <c r="AL270" s="111" t="e">
        <f>(#REF!+#REF!)/2</f>
        <v>#REF!</v>
      </c>
      <c r="AM270" s="111" t="e">
        <f>(#REF!+#REF!)/2</f>
        <v>#REF!</v>
      </c>
      <c r="AN270" s="111" t="e">
        <f>(#REF!+#REF!)/2</f>
        <v>#REF!</v>
      </c>
      <c r="AO270" s="111" t="e">
        <f>(#REF!+#REF!)/2</f>
        <v>#REF!</v>
      </c>
      <c r="AP270" s="111" t="e">
        <f>(#REF!+#REF!)/2</f>
        <v>#REF!</v>
      </c>
      <c r="AQ270" s="111" t="e">
        <f>(#REF!+#REF!)/2</f>
        <v>#REF!</v>
      </c>
      <c r="AR270" s="111" t="e">
        <f>(#REF!+#REF!)/2</f>
        <v>#REF!</v>
      </c>
      <c r="AS270" s="111" t="e">
        <f>(#REF!+#REF!)/2</f>
        <v>#REF!</v>
      </c>
      <c r="AT270" s="111" t="e">
        <f>(#REF!+#REF!)/2</f>
        <v>#REF!</v>
      </c>
      <c r="AU270" s="111" t="e">
        <f>(#REF!+#REF!)/2</f>
        <v>#REF!</v>
      </c>
      <c r="AV270" s="111" t="e">
        <f>(#REF!+#REF!)/2</f>
        <v>#REF!</v>
      </c>
      <c r="AX270" s="201">
        <v>0.8</v>
      </c>
      <c r="AY270" s="111">
        <f t="shared" ca="1" si="342"/>
        <v>43.183132232452621</v>
      </c>
      <c r="AZ270" s="111" t="e">
        <f>(#REF!+#REF!)/2</f>
        <v>#REF!</v>
      </c>
      <c r="BA270" s="111" t="e">
        <f>(#REF!+#REF!)/2</f>
        <v>#REF!</v>
      </c>
      <c r="BB270" s="111" t="e">
        <f>(#REF!+#REF!)/2</f>
        <v>#REF!</v>
      </c>
      <c r="BC270" s="111" t="e">
        <f>(#REF!+#REF!)/2</f>
        <v>#REF!</v>
      </c>
      <c r="BD270" s="111" t="e">
        <f>(#REF!+#REF!)/2</f>
        <v>#REF!</v>
      </c>
      <c r="BE270" s="111" t="e">
        <f>(#REF!+#REF!)/2</f>
        <v>#REF!</v>
      </c>
      <c r="BF270" s="111" t="e">
        <f>(#REF!+#REF!)/2</f>
        <v>#REF!</v>
      </c>
      <c r="BG270" s="111" t="e">
        <f>(#REF!+#REF!)/2</f>
        <v>#REF!</v>
      </c>
      <c r="BH270" s="111" t="e">
        <f>(#REF!+#REF!)/2</f>
        <v>#REF!</v>
      </c>
      <c r="BI270" s="111" t="e">
        <f>(#REF!+#REF!)/2</f>
        <v>#REF!</v>
      </c>
      <c r="BJ270" s="111" t="e">
        <f>(#REF!+#REF!)/2</f>
        <v>#REF!</v>
      </c>
      <c r="BK270" s="111" t="e">
        <f>(#REF!+#REF!)/2</f>
        <v>#REF!</v>
      </c>
      <c r="BM270" s="200">
        <v>0.8</v>
      </c>
      <c r="BN270" s="111">
        <f t="shared" ca="1" si="343"/>
        <v>48.510574565842155</v>
      </c>
      <c r="BO270" s="111" t="e">
        <f>(#REF!+#REF!)/2</f>
        <v>#REF!</v>
      </c>
      <c r="BP270" s="111" t="e">
        <f>(#REF!+#REF!)/2</f>
        <v>#REF!</v>
      </c>
      <c r="BQ270" s="111" t="e">
        <f>(#REF!+#REF!)/2</f>
        <v>#REF!</v>
      </c>
      <c r="BR270" s="111" t="e">
        <f>(#REF!+#REF!)/2</f>
        <v>#REF!</v>
      </c>
      <c r="BS270" s="111" t="e">
        <f>(#REF!+#REF!)/2</f>
        <v>#REF!</v>
      </c>
      <c r="BT270" s="111" t="e">
        <f>(#REF!+#REF!)/2</f>
        <v>#REF!</v>
      </c>
      <c r="BU270" s="111" t="e">
        <f>(#REF!+#REF!)/2</f>
        <v>#REF!</v>
      </c>
      <c r="BV270" s="111" t="e">
        <f>(#REF!+#REF!)/2</f>
        <v>#REF!</v>
      </c>
      <c r="BW270" s="111" t="e">
        <f>(#REF!+#REF!)/2</f>
        <v>#REF!</v>
      </c>
      <c r="BX270" s="111" t="e">
        <f>(#REF!+#REF!)/2</f>
        <v>#REF!</v>
      </c>
      <c r="BY270" s="111" t="e">
        <f>(#REF!+#REF!)/2</f>
        <v>#REF!</v>
      </c>
      <c r="BZ270" s="111" t="e">
        <f>(#REF!+#REF!)/2</f>
        <v>#REF!</v>
      </c>
      <c r="CB270" s="200">
        <v>0.8</v>
      </c>
      <c r="CC270" s="111">
        <f t="shared" ca="1" si="344"/>
        <v>21.197050620490895</v>
      </c>
      <c r="CD270" s="111" t="e">
        <f>(#REF!+#REF!)/2</f>
        <v>#REF!</v>
      </c>
      <c r="CE270" s="111" t="e">
        <f>(#REF!+#REF!)/2</f>
        <v>#REF!</v>
      </c>
      <c r="CF270" s="111" t="e">
        <f>(#REF!+#REF!)/2</f>
        <v>#REF!</v>
      </c>
      <c r="CG270" s="111" t="e">
        <f>(#REF!+#REF!)/2</f>
        <v>#REF!</v>
      </c>
      <c r="CH270" s="111" t="e">
        <f>(#REF!+#REF!)/2</f>
        <v>#REF!</v>
      </c>
      <c r="CI270" s="111" t="e">
        <f>(#REF!+#REF!)/2</f>
        <v>#REF!</v>
      </c>
      <c r="CJ270" s="111" t="e">
        <f>(#REF!+#REF!)/2</f>
        <v>#REF!</v>
      </c>
      <c r="CK270" s="111" t="e">
        <f>(#REF!+#REF!)/2</f>
        <v>#REF!</v>
      </c>
      <c r="CL270" s="111" t="e">
        <f>(#REF!+#REF!)/2</f>
        <v>#REF!</v>
      </c>
      <c r="CM270" s="111" t="e">
        <f>(#REF!+#REF!)/2</f>
        <v>#REF!</v>
      </c>
      <c r="CN270" s="111" t="e">
        <f>(#REF!+#REF!)/2</f>
        <v>#REF!</v>
      </c>
      <c r="CO270" s="111" t="e">
        <f>(#REF!+#REF!)/2</f>
        <v>#REF!</v>
      </c>
      <c r="CQ270" s="200">
        <v>0.8</v>
      </c>
      <c r="CR270" s="111">
        <f t="shared" ca="1" si="345"/>
        <v>21.535206759692681</v>
      </c>
      <c r="CS270" s="111" t="e">
        <f>(#REF!+#REF!)/2</f>
        <v>#REF!</v>
      </c>
      <c r="CT270" s="111" t="e">
        <f>(#REF!+#REF!)/2</f>
        <v>#REF!</v>
      </c>
      <c r="CU270" s="111" t="e">
        <f>(#REF!+#REF!)/2</f>
        <v>#REF!</v>
      </c>
      <c r="CV270" s="111" t="e">
        <f>(#REF!+#REF!)/2</f>
        <v>#REF!</v>
      </c>
      <c r="CW270" s="111" t="e">
        <f>(#REF!+#REF!)/2</f>
        <v>#REF!</v>
      </c>
      <c r="CX270" s="111" t="e">
        <f>(#REF!+#REF!)/2</f>
        <v>#REF!</v>
      </c>
      <c r="CY270" s="111" t="e">
        <f>(#REF!+#REF!)/2</f>
        <v>#REF!</v>
      </c>
      <c r="CZ270" s="111" t="e">
        <f>(#REF!+#REF!)/2</f>
        <v>#REF!</v>
      </c>
      <c r="DA270" s="111" t="e">
        <f>(#REF!+#REF!)/2</f>
        <v>#REF!</v>
      </c>
      <c r="DB270" s="111" t="e">
        <f>(#REF!+#REF!)/2</f>
        <v>#REF!</v>
      </c>
      <c r="DC270" s="111" t="e">
        <f>(#REF!+#REF!)/2</f>
        <v>#REF!</v>
      </c>
      <c r="DD270" s="111" t="e">
        <f>(#REF!+#REF!)/2</f>
        <v>#REF!</v>
      </c>
      <c r="DF270" s="200">
        <v>0.8</v>
      </c>
      <c r="DG270" s="111">
        <f t="shared" ca="1" si="346"/>
        <v>-31.851935287269963</v>
      </c>
      <c r="DH270" s="111" t="e">
        <f>(#REF!+#REF!)/2</f>
        <v>#REF!</v>
      </c>
      <c r="DI270" s="111" t="e">
        <f>(#REF!+#REF!)/2</f>
        <v>#REF!</v>
      </c>
      <c r="DJ270" s="111" t="e">
        <f>(#REF!+#REF!)/2</f>
        <v>#REF!</v>
      </c>
      <c r="DK270" s="111" t="e">
        <f>(#REF!+#REF!)/2</f>
        <v>#REF!</v>
      </c>
      <c r="DL270" s="111" t="e">
        <f>(#REF!+#REF!)/2</f>
        <v>#REF!</v>
      </c>
      <c r="DM270" s="111" t="e">
        <f>(#REF!+#REF!)/2</f>
        <v>#REF!</v>
      </c>
      <c r="DN270" s="111" t="e">
        <f>(#REF!+#REF!)/2</f>
        <v>#REF!</v>
      </c>
      <c r="DO270" s="111" t="e">
        <f>(#REF!+#REF!)/2</f>
        <v>#REF!</v>
      </c>
      <c r="DP270" s="111" t="e">
        <f>(#REF!+#REF!)/2</f>
        <v>#REF!</v>
      </c>
      <c r="DQ270" s="111" t="e">
        <f>(#REF!+#REF!)/2</f>
        <v>#REF!</v>
      </c>
      <c r="DR270" s="111" t="e">
        <f>(#REF!+#REF!)/2</f>
        <v>#REF!</v>
      </c>
      <c r="DS270" s="111" t="e">
        <f>(#REF!+#REF!)/2</f>
        <v>#REF!</v>
      </c>
      <c r="DU270" s="200">
        <v>0.8</v>
      </c>
      <c r="DV270" s="111">
        <f t="shared" ca="1" si="347"/>
        <v>1.1271871306726204</v>
      </c>
      <c r="DW270" s="111" t="e">
        <f>(#REF!+#REF!)/2</f>
        <v>#REF!</v>
      </c>
      <c r="DX270" s="111" t="e">
        <f>(#REF!+#REF!)/2</f>
        <v>#REF!</v>
      </c>
      <c r="DY270" s="111" t="e">
        <f>(#REF!+#REF!)/2</f>
        <v>#REF!</v>
      </c>
      <c r="DZ270" s="111" t="e">
        <f>(#REF!+#REF!)/2</f>
        <v>#REF!</v>
      </c>
      <c r="EA270" s="111" t="e">
        <f>(#REF!+#REF!)/2</f>
        <v>#REF!</v>
      </c>
      <c r="EB270" s="111" t="e">
        <f>(#REF!+#REF!)/2</f>
        <v>#REF!</v>
      </c>
      <c r="EC270" s="111" t="e">
        <f>(#REF!+#REF!)/2</f>
        <v>#REF!</v>
      </c>
      <c r="ED270" s="111" t="e">
        <f>(#REF!+#REF!)/2</f>
        <v>#REF!</v>
      </c>
      <c r="EE270" s="111" t="e">
        <f>(#REF!+#REF!)/2</f>
        <v>#REF!</v>
      </c>
      <c r="EF270" s="111" t="e">
        <f>(#REF!+#REF!)/2</f>
        <v>#REF!</v>
      </c>
      <c r="EG270" s="111" t="e">
        <f>(#REF!+#REF!)/2</f>
        <v>#REF!</v>
      </c>
      <c r="EH270" s="111" t="e">
        <f>(#REF!+#REF!)/2</f>
        <v>#REF!</v>
      </c>
      <c r="EJ270" s="200">
        <v>0.8</v>
      </c>
      <c r="EK270" s="111">
        <f t="shared" ca="1" si="348"/>
        <v>-1.1271871306726204</v>
      </c>
      <c r="EL270" s="111" t="e">
        <f>(#REF!+#REF!)/2</f>
        <v>#REF!</v>
      </c>
      <c r="EM270" s="111" t="e">
        <f>(#REF!+#REF!)/2</f>
        <v>#REF!</v>
      </c>
      <c r="EN270" s="111" t="e">
        <f>(#REF!+#REF!)/2</f>
        <v>#REF!</v>
      </c>
      <c r="EO270" s="111" t="e">
        <f>(#REF!+#REF!)/2</f>
        <v>#REF!</v>
      </c>
      <c r="EP270" s="111" t="e">
        <f>(#REF!+#REF!)/2</f>
        <v>#REF!</v>
      </c>
      <c r="EQ270" s="111" t="e">
        <f>(#REF!+#REF!)/2</f>
        <v>#REF!</v>
      </c>
      <c r="ER270" s="111" t="e">
        <f>(#REF!+#REF!)/2</f>
        <v>#REF!</v>
      </c>
      <c r="ES270" s="111" t="e">
        <f>(#REF!+#REF!)/2</f>
        <v>#REF!</v>
      </c>
      <c r="ET270" s="111" t="e">
        <f>(#REF!+#REF!)/2</f>
        <v>#REF!</v>
      </c>
      <c r="EU270" s="111" t="e">
        <f>(#REF!+#REF!)/2</f>
        <v>#REF!</v>
      </c>
      <c r="EV270" s="111" t="e">
        <f>(#REF!+EV239)/2</f>
        <v>#REF!</v>
      </c>
      <c r="EW270" s="111" t="e">
        <f>(#REF!+EW239)/2</f>
        <v>#REF!</v>
      </c>
    </row>
    <row r="271" spans="20:157">
      <c r="T271" s="14"/>
      <c r="U271" s="109"/>
      <c r="V271" s="109"/>
      <c r="W271" s="109"/>
      <c r="X271" s="109"/>
      <c r="Y271" s="109"/>
      <c r="Z271" s="109"/>
      <c r="AA271" s="109"/>
      <c r="AB271" s="109"/>
      <c r="AC271" s="109"/>
      <c r="AD271" s="109"/>
      <c r="AE271" s="109"/>
      <c r="AF271" s="109"/>
      <c r="AG271" s="109"/>
      <c r="AI271" s="14"/>
      <c r="AV271" s="111"/>
      <c r="AX271" s="14"/>
      <c r="AY271" s="111"/>
      <c r="AZ271" s="111"/>
      <c r="BA271" s="111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1"/>
      <c r="BM271" s="14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B271" s="14"/>
      <c r="CC271" s="111"/>
      <c r="CD271" s="111"/>
      <c r="CE271" s="111"/>
      <c r="CF271" s="111"/>
      <c r="CG271" s="111"/>
      <c r="CH271" s="111"/>
      <c r="CI271" s="111"/>
      <c r="CJ271" s="111"/>
      <c r="CK271" s="111"/>
      <c r="CL271" s="111"/>
      <c r="CM271" s="111"/>
      <c r="CN271" s="111"/>
      <c r="CO271" s="111"/>
      <c r="CQ271" s="14"/>
      <c r="CR271" s="111"/>
      <c r="CS271" s="111"/>
      <c r="CT271" s="111"/>
      <c r="CU271" s="111"/>
      <c r="CV271" s="111"/>
      <c r="CW271" s="111"/>
      <c r="CX271" s="111"/>
      <c r="CY271" s="111"/>
      <c r="CZ271" s="111"/>
      <c r="DA271" s="111"/>
      <c r="DB271" s="111"/>
      <c r="DC271" s="111"/>
      <c r="DD271" s="111"/>
      <c r="DF271" s="14"/>
      <c r="DG271" s="111"/>
      <c r="DH271" s="111"/>
      <c r="DI271" s="111"/>
      <c r="DJ271" s="111"/>
      <c r="DK271" s="111"/>
      <c r="DL271" s="111"/>
      <c r="DM271" s="111"/>
      <c r="DN271" s="111"/>
      <c r="DO271" s="111"/>
      <c r="DP271" s="111"/>
      <c r="DQ271" s="111"/>
      <c r="DR271" s="111"/>
      <c r="DS271" s="111"/>
      <c r="DU271" s="14"/>
      <c r="DV271" s="111"/>
      <c r="DW271" s="111"/>
      <c r="DX271" s="111"/>
      <c r="DY271" s="111"/>
      <c r="DZ271" s="111"/>
      <c r="EA271" s="111"/>
      <c r="EB271" s="111"/>
      <c r="EC271" s="111"/>
      <c r="ED271" s="111"/>
      <c r="EE271" s="111"/>
      <c r="EF271" s="111"/>
      <c r="EG271" s="111"/>
      <c r="EH271" s="111"/>
      <c r="EJ271" s="14"/>
      <c r="EK271" s="111"/>
      <c r="EL271" s="111"/>
      <c r="EM271" s="111"/>
      <c r="EN271" s="111"/>
      <c r="EO271" s="111"/>
      <c r="EP271" s="111"/>
      <c r="EQ271" s="111"/>
      <c r="ER271" s="111"/>
      <c r="ES271" s="111"/>
      <c r="ET271" s="111"/>
      <c r="EU271" s="111"/>
      <c r="EV271" s="111"/>
      <c r="EW271" s="111"/>
    </row>
    <row r="272" spans="20:157">
      <c r="T272" s="1" t="s">
        <v>69</v>
      </c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 t="s">
        <v>70</v>
      </c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 t="s">
        <v>72</v>
      </c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 t="s">
        <v>73</v>
      </c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 t="s">
        <v>74</v>
      </c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 t="s">
        <v>75</v>
      </c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 t="s">
        <v>76</v>
      </c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 t="s">
        <v>77</v>
      </c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</row>
    <row r="273" spans="1:153">
      <c r="Q273" t="s">
        <v>93</v>
      </c>
      <c r="T273" s="20" t="s">
        <v>91</v>
      </c>
      <c r="U273" s="200">
        <v>0.2</v>
      </c>
      <c r="V273" s="200">
        <v>0.25</v>
      </c>
      <c r="W273" s="200">
        <v>0.2857142857142857</v>
      </c>
      <c r="X273" s="200">
        <v>0.33333333333333331</v>
      </c>
      <c r="Y273" s="200">
        <v>0.4</v>
      </c>
      <c r="Z273" s="200">
        <v>0.42857142857142855</v>
      </c>
      <c r="AA273" s="200">
        <v>0.5</v>
      </c>
      <c r="AB273" s="200">
        <v>0.5714285714285714</v>
      </c>
      <c r="AC273" s="200">
        <v>0.6</v>
      </c>
      <c r="AD273" s="200">
        <v>0.66666666666666663</v>
      </c>
      <c r="AE273" s="200">
        <v>0.7142857142857143</v>
      </c>
      <c r="AF273" s="200">
        <v>0.75</v>
      </c>
      <c r="AG273" s="200">
        <v>0.8</v>
      </c>
      <c r="AI273" s="20" t="s">
        <v>91</v>
      </c>
      <c r="AJ273" s="111">
        <v>0</v>
      </c>
      <c r="AK273" s="111">
        <v>10</v>
      </c>
      <c r="AL273" s="111">
        <v>20</v>
      </c>
      <c r="AM273" s="111">
        <v>30</v>
      </c>
      <c r="AN273" s="111">
        <v>40</v>
      </c>
      <c r="AO273" s="111">
        <v>50</v>
      </c>
      <c r="AP273" s="111">
        <v>60</v>
      </c>
      <c r="AQ273" s="111">
        <v>70</v>
      </c>
      <c r="AR273" s="111">
        <v>80</v>
      </c>
      <c r="AS273" s="111">
        <v>90</v>
      </c>
      <c r="AT273" s="111">
        <v>100</v>
      </c>
      <c r="AU273" s="111">
        <f>(AU212-AU227)/2</f>
        <v>0</v>
      </c>
      <c r="AV273" s="14">
        <f>AV257</f>
        <v>0.8</v>
      </c>
      <c r="AX273" s="20" t="s">
        <v>91</v>
      </c>
      <c r="AY273" s="14">
        <f t="shared" ref="AY273:BK273" si="350">AY257</f>
        <v>0.2</v>
      </c>
      <c r="AZ273" s="14">
        <f t="shared" si="350"/>
        <v>0.25</v>
      </c>
      <c r="BA273" s="14">
        <f t="shared" si="350"/>
        <v>0.2857142857142857</v>
      </c>
      <c r="BB273" s="14">
        <f t="shared" si="350"/>
        <v>0.33333333333333331</v>
      </c>
      <c r="BC273" s="14">
        <f t="shared" si="350"/>
        <v>0.4</v>
      </c>
      <c r="BD273" s="14">
        <f t="shared" si="350"/>
        <v>0.42857142857142855</v>
      </c>
      <c r="BE273" s="14">
        <f t="shared" si="350"/>
        <v>0.5</v>
      </c>
      <c r="BF273" s="14">
        <f t="shared" si="350"/>
        <v>0.5714285714285714</v>
      </c>
      <c r="BG273" s="14">
        <f t="shared" si="350"/>
        <v>0.6</v>
      </c>
      <c r="BH273" s="14">
        <f t="shared" si="350"/>
        <v>0.66666666666666663</v>
      </c>
      <c r="BI273" s="14">
        <f t="shared" si="350"/>
        <v>0.7142857142857143</v>
      </c>
      <c r="BJ273" s="14">
        <f t="shared" si="350"/>
        <v>0.75</v>
      </c>
      <c r="BK273" s="14">
        <f t="shared" si="350"/>
        <v>0.8</v>
      </c>
      <c r="BM273" s="20" t="s">
        <v>91</v>
      </c>
      <c r="BN273" s="14">
        <f t="shared" ref="BN273:BZ273" si="351">BN257</f>
        <v>0.2</v>
      </c>
      <c r="BO273" s="14">
        <f t="shared" si="351"/>
        <v>0.25</v>
      </c>
      <c r="BP273" s="14">
        <f t="shared" si="351"/>
        <v>0.2857142857142857</v>
      </c>
      <c r="BQ273" s="14">
        <f t="shared" si="351"/>
        <v>0.33333333333333331</v>
      </c>
      <c r="BR273" s="14">
        <f t="shared" si="351"/>
        <v>0.4</v>
      </c>
      <c r="BS273" s="14">
        <f t="shared" si="351"/>
        <v>0.42857142857142855</v>
      </c>
      <c r="BT273" s="14">
        <f t="shared" si="351"/>
        <v>0.5</v>
      </c>
      <c r="BU273" s="14">
        <f t="shared" si="351"/>
        <v>0.5714285714285714</v>
      </c>
      <c r="BV273" s="14">
        <f t="shared" si="351"/>
        <v>0.6</v>
      </c>
      <c r="BW273" s="14">
        <f t="shared" si="351"/>
        <v>0.66666666666666663</v>
      </c>
      <c r="BX273" s="14">
        <f t="shared" si="351"/>
        <v>0.7142857142857143</v>
      </c>
      <c r="BY273" s="14">
        <f t="shared" si="351"/>
        <v>0.75</v>
      </c>
      <c r="BZ273" s="14">
        <f t="shared" si="351"/>
        <v>0.8</v>
      </c>
      <c r="CB273" s="20" t="s">
        <v>91</v>
      </c>
      <c r="CC273" s="14">
        <f t="shared" ref="CC273:CO273" si="352">CC257</f>
        <v>0.2</v>
      </c>
      <c r="CD273" s="14">
        <f t="shared" si="352"/>
        <v>0.25</v>
      </c>
      <c r="CE273" s="14">
        <f t="shared" si="352"/>
        <v>0.2857142857142857</v>
      </c>
      <c r="CF273" s="14">
        <f t="shared" si="352"/>
        <v>0.33333333333333331</v>
      </c>
      <c r="CG273" s="14">
        <f t="shared" si="352"/>
        <v>0.4</v>
      </c>
      <c r="CH273" s="14">
        <f t="shared" si="352"/>
        <v>0.42857142857142855</v>
      </c>
      <c r="CI273" s="14">
        <f t="shared" si="352"/>
        <v>0.5</v>
      </c>
      <c r="CJ273" s="14">
        <f t="shared" si="352"/>
        <v>0.5714285714285714</v>
      </c>
      <c r="CK273" s="14">
        <f t="shared" si="352"/>
        <v>0.6</v>
      </c>
      <c r="CL273" s="14">
        <f t="shared" si="352"/>
        <v>0.66666666666666663</v>
      </c>
      <c r="CM273" s="14">
        <f t="shared" si="352"/>
        <v>0.7142857142857143</v>
      </c>
      <c r="CN273" s="14">
        <f t="shared" si="352"/>
        <v>0.75</v>
      </c>
      <c r="CO273" s="14">
        <f t="shared" si="352"/>
        <v>0.8</v>
      </c>
      <c r="CQ273" s="20" t="s">
        <v>91</v>
      </c>
      <c r="CR273" s="14">
        <f t="shared" ref="CR273:DD273" si="353">CR257</f>
        <v>0.2</v>
      </c>
      <c r="CS273" s="14">
        <f t="shared" si="353"/>
        <v>0.25</v>
      </c>
      <c r="CT273" s="14">
        <f t="shared" si="353"/>
        <v>0.2857142857142857</v>
      </c>
      <c r="CU273" s="14">
        <f t="shared" si="353"/>
        <v>0.33333333333333331</v>
      </c>
      <c r="CV273" s="14">
        <f t="shared" si="353"/>
        <v>0.4</v>
      </c>
      <c r="CW273" s="14">
        <f t="shared" si="353"/>
        <v>0.42857142857142855</v>
      </c>
      <c r="CX273" s="14">
        <f t="shared" si="353"/>
        <v>0.5</v>
      </c>
      <c r="CY273" s="14">
        <f t="shared" si="353"/>
        <v>0.5714285714285714</v>
      </c>
      <c r="CZ273" s="14">
        <f t="shared" si="353"/>
        <v>0.6</v>
      </c>
      <c r="DA273" s="14">
        <f t="shared" si="353"/>
        <v>0.66666666666666663</v>
      </c>
      <c r="DB273" s="14">
        <f t="shared" si="353"/>
        <v>0.7142857142857143</v>
      </c>
      <c r="DC273" s="14">
        <f t="shared" si="353"/>
        <v>0.75</v>
      </c>
      <c r="DD273" s="14">
        <f t="shared" si="353"/>
        <v>0.8</v>
      </c>
      <c r="DF273" s="20" t="s">
        <v>91</v>
      </c>
      <c r="DG273" s="14">
        <f t="shared" ref="DG273:DS273" si="354">DG257</f>
        <v>0.2</v>
      </c>
      <c r="DH273" s="14">
        <f t="shared" si="354"/>
        <v>0.25</v>
      </c>
      <c r="DI273" s="14">
        <f t="shared" si="354"/>
        <v>0.2857142857142857</v>
      </c>
      <c r="DJ273" s="14">
        <f t="shared" si="354"/>
        <v>0.33333333333333331</v>
      </c>
      <c r="DK273" s="14">
        <f t="shared" si="354"/>
        <v>0.4</v>
      </c>
      <c r="DL273" s="14">
        <f t="shared" si="354"/>
        <v>0.42857142857142855</v>
      </c>
      <c r="DM273" s="14">
        <f t="shared" si="354"/>
        <v>0.5</v>
      </c>
      <c r="DN273" s="14">
        <f t="shared" si="354"/>
        <v>0.5714285714285714</v>
      </c>
      <c r="DO273" s="14">
        <f t="shared" si="354"/>
        <v>0.6</v>
      </c>
      <c r="DP273" s="14">
        <f t="shared" si="354"/>
        <v>0.66666666666666663</v>
      </c>
      <c r="DQ273" s="14">
        <f t="shared" si="354"/>
        <v>0.7142857142857143</v>
      </c>
      <c r="DR273" s="14">
        <f t="shared" si="354"/>
        <v>0.75</v>
      </c>
      <c r="DS273" s="14">
        <f t="shared" si="354"/>
        <v>0.8</v>
      </c>
      <c r="DU273" s="20" t="s">
        <v>91</v>
      </c>
      <c r="DV273" s="14">
        <f t="shared" ref="DV273:EH273" si="355">DV257</f>
        <v>0.2</v>
      </c>
      <c r="DW273" s="14">
        <f t="shared" si="355"/>
        <v>0.25</v>
      </c>
      <c r="DX273" s="14">
        <f t="shared" si="355"/>
        <v>0.2857142857142857</v>
      </c>
      <c r="DY273" s="14">
        <f t="shared" si="355"/>
        <v>0.33333333333333331</v>
      </c>
      <c r="DZ273" s="14">
        <f t="shared" si="355"/>
        <v>0.4</v>
      </c>
      <c r="EA273" s="14">
        <f t="shared" si="355"/>
        <v>0.42857142857142855</v>
      </c>
      <c r="EB273" s="14">
        <f t="shared" si="355"/>
        <v>0.5</v>
      </c>
      <c r="EC273" s="14">
        <f t="shared" si="355"/>
        <v>0.5714285714285714</v>
      </c>
      <c r="ED273" s="14">
        <f t="shared" si="355"/>
        <v>0.6</v>
      </c>
      <c r="EE273" s="14">
        <f t="shared" si="355"/>
        <v>0.66666666666666663</v>
      </c>
      <c r="EF273" s="14">
        <f t="shared" si="355"/>
        <v>0.7142857142857143</v>
      </c>
      <c r="EG273" s="14">
        <f t="shared" si="355"/>
        <v>0.75</v>
      </c>
      <c r="EH273" s="14">
        <f t="shared" si="355"/>
        <v>0.8</v>
      </c>
      <c r="EJ273" s="20" t="s">
        <v>91</v>
      </c>
      <c r="EK273" s="14">
        <f t="shared" ref="EK273:EW273" si="356">EK257</f>
        <v>0.2</v>
      </c>
      <c r="EL273" s="14">
        <f t="shared" si="356"/>
        <v>0.25</v>
      </c>
      <c r="EM273" s="14">
        <f t="shared" si="356"/>
        <v>0.2857142857142857</v>
      </c>
      <c r="EN273" s="14">
        <f t="shared" si="356"/>
        <v>0.33333333333333331</v>
      </c>
      <c r="EO273" s="14">
        <f t="shared" si="356"/>
        <v>0.4</v>
      </c>
      <c r="EP273" s="14">
        <f t="shared" si="356"/>
        <v>0.42857142857142855</v>
      </c>
      <c r="EQ273" s="14">
        <f t="shared" si="356"/>
        <v>0.5</v>
      </c>
      <c r="ER273" s="14">
        <f t="shared" si="356"/>
        <v>0.5714285714285714</v>
      </c>
      <c r="ES273" s="14">
        <f t="shared" si="356"/>
        <v>0.6</v>
      </c>
      <c r="ET273" s="14">
        <f t="shared" si="356"/>
        <v>0.66666666666666663</v>
      </c>
      <c r="EU273" s="14">
        <f t="shared" si="356"/>
        <v>0.7142857142857143</v>
      </c>
      <c r="EV273" s="14">
        <f t="shared" si="356"/>
        <v>0.75</v>
      </c>
      <c r="EW273" s="14">
        <f t="shared" si="356"/>
        <v>0.8</v>
      </c>
    </row>
    <row r="274" spans="1:153">
      <c r="T274" s="201">
        <v>0.2</v>
      </c>
      <c r="U274" s="109">
        <f t="shared" ref="U274:AG286" ca="1" si="357">(U213-U228)/2</f>
        <v>0.97820322494074574</v>
      </c>
      <c r="V274" s="109">
        <f t="shared" ca="1" si="357"/>
        <v>0.34577418124358772</v>
      </c>
      <c r="W274" s="109">
        <f t="shared" ca="1" si="357"/>
        <v>-0.11997447676152895</v>
      </c>
      <c r="X274" s="109">
        <f t="shared" ca="1" si="357"/>
        <v>-0.77164847709299123</v>
      </c>
      <c r="Y274" s="109">
        <f t="shared" ca="1" si="357"/>
        <v>-1.7764350156472886</v>
      </c>
      <c r="Z274" s="109">
        <f t="shared" ca="1" si="357"/>
        <v>-2.2546185951405531</v>
      </c>
      <c r="AA274" s="109">
        <f t="shared" ca="1" si="357"/>
        <v>-3.6386084493217337</v>
      </c>
      <c r="AB274" s="109">
        <f t="shared" ca="1" si="357"/>
        <v>-5.4433411232399385</v>
      </c>
      <c r="AC274" s="109">
        <f t="shared" ca="1" si="357"/>
        <v>-6.3504159522448713</v>
      </c>
      <c r="AD274" s="109">
        <f t="shared" ca="1" si="357"/>
        <v>-9.1548473905076069</v>
      </c>
      <c r="AE274" s="109">
        <f t="shared" ca="1" si="357"/>
        <v>-12.154247023265892</v>
      </c>
      <c r="AF274" s="109">
        <f t="shared" ca="1" si="357"/>
        <v>-15.417676633765582</v>
      </c>
      <c r="AG274" s="109">
        <f t="shared" ca="1" si="357"/>
        <v>-22.995810748678004</v>
      </c>
      <c r="AI274" s="200">
        <v>0.2</v>
      </c>
      <c r="AJ274" s="111">
        <f t="shared" ref="AJ274:AV286" ca="1" si="358">(AJ213-AJ228)/2</f>
        <v>1.151374251296593</v>
      </c>
      <c r="AK274" s="111">
        <f t="shared" ca="1" si="358"/>
        <v>0.58663397416113039</v>
      </c>
      <c r="AL274" s="111">
        <f t="shared" ca="1" si="358"/>
        <v>0.17208749530710676</v>
      </c>
      <c r="AM274" s="111">
        <f t="shared" ca="1" si="358"/>
        <v>-0.40613077741736348</v>
      </c>
      <c r="AN274" s="111">
        <f t="shared" ca="1" si="358"/>
        <v>-1.2939788637962168</v>
      </c>
      <c r="AO274" s="111">
        <f t="shared" ca="1" si="358"/>
        <v>-1.715169974217353</v>
      </c>
      <c r="AP274" s="111">
        <f t="shared" ca="1" si="358"/>
        <v>-2.9304146173036107</v>
      </c>
      <c r="AQ274" s="111">
        <f t="shared" ca="1" si="358"/>
        <v>-4.5090990332596439</v>
      </c>
      <c r="AR274" s="111">
        <f t="shared" ca="1" si="358"/>
        <v>-5.3008540102548931</v>
      </c>
      <c r="AS274" s="111">
        <f t="shared" ca="1" si="358"/>
        <v>-7.7444001463209844</v>
      </c>
      <c r="AT274" s="111">
        <f t="shared" ca="1" si="358"/>
        <v>-10.353595537477181</v>
      </c>
      <c r="AU274" s="111">
        <f ca="1">(AU213-AU228)/2</f>
        <v>-11.437682186852753</v>
      </c>
      <c r="AV274" s="111">
        <f ca="1">(AV213-AV228)/2</f>
        <v>-12.714703130683951</v>
      </c>
      <c r="AX274" s="201">
        <v>0.2</v>
      </c>
      <c r="AY274" s="111">
        <f t="shared" ref="AY274:BK286" ca="1" si="359">(AY213-AY228)/2</f>
        <v>1.9490457127433221</v>
      </c>
      <c r="AZ274" s="111">
        <f t="shared" ca="1" si="359"/>
        <v>1.4197428775164078</v>
      </c>
      <c r="BA274" s="111">
        <f t="shared" ca="1" si="359"/>
        <v>1.035445591563334</v>
      </c>
      <c r="BB274" s="111">
        <f t="shared" ca="1" si="359"/>
        <v>0.50511654994722255</v>
      </c>
      <c r="BC274" s="111">
        <f t="shared" ca="1" si="359"/>
        <v>-0.29760202845161343</v>
      </c>
      <c r="BD274" s="111">
        <f t="shared" ca="1" si="359"/>
        <v>-0.67416602249901159</v>
      </c>
      <c r="BE274" s="111">
        <f t="shared" ca="1" si="359"/>
        <v>-1.748608435496056</v>
      </c>
      <c r="BF274" s="111">
        <f t="shared" ca="1" si="359"/>
        <v>-3.1252679477926901</v>
      </c>
      <c r="BG274" s="111">
        <f t="shared" ca="1" si="359"/>
        <v>-3.8102495713469233</v>
      </c>
      <c r="BH274" s="111">
        <f t="shared" ca="1" si="359"/>
        <v>-5.9103438308163616</v>
      </c>
      <c r="BI274" s="111">
        <f t="shared" ca="1" si="359"/>
        <v>-8.1392336869161515</v>
      </c>
      <c r="BJ274" s="111">
        <f t="shared" ca="1" si="359"/>
        <v>-10.55390501161822</v>
      </c>
      <c r="BK274" s="111">
        <f t="shared" ca="1" si="359"/>
        <v>-16.14173900334864</v>
      </c>
      <c r="BM274" s="200">
        <v>0.2</v>
      </c>
      <c r="BN274" s="111">
        <f t="shared" ref="BN274:BZ286" ca="1" si="360">(BN213-BN228)/2</f>
        <v>1.4636244688420335</v>
      </c>
      <c r="BO274" s="111">
        <f t="shared" ca="1" si="360"/>
        <v>0.88275852937999799</v>
      </c>
      <c r="BP274" s="111">
        <f t="shared" ca="1" si="360"/>
        <v>0.45773555740090233</v>
      </c>
      <c r="BQ274" s="111">
        <f t="shared" ca="1" si="360"/>
        <v>-0.13326596357288345</v>
      </c>
      <c r="BR274" s="111">
        <f t="shared" ca="1" si="360"/>
        <v>-1.0370185220494501</v>
      </c>
      <c r="BS274" s="111">
        <f t="shared" ca="1" si="360"/>
        <v>-1.4643923088197814</v>
      </c>
      <c r="BT274" s="111">
        <f t="shared" ca="1" si="360"/>
        <v>-2.6936084424088955</v>
      </c>
      <c r="BU274" s="111">
        <f t="shared" ca="1" si="360"/>
        <v>-4.2843045355163145</v>
      </c>
      <c r="BV274" s="111">
        <f t="shared" ca="1" si="360"/>
        <v>-5.080332761795896</v>
      </c>
      <c r="BW274" s="111">
        <f t="shared" ca="1" si="360"/>
        <v>-7.5325956106619856</v>
      </c>
      <c r="BX274" s="111">
        <f t="shared" ca="1" si="360"/>
        <v>-10.146740355091023</v>
      </c>
      <c r="BY274" s="111">
        <f t="shared" ca="1" si="360"/>
        <v>-12.9857908226919</v>
      </c>
      <c r="BZ274" s="111">
        <f t="shared" ca="1" si="360"/>
        <v>-19.568774876013322</v>
      </c>
      <c r="CB274" s="200">
        <v>0.2</v>
      </c>
      <c r="CC274" s="111">
        <f t="shared" ref="CC274:CO286" ca="1" si="361">(CC213-CC228)/2</f>
        <v>-3.1081681083958768</v>
      </c>
      <c r="CD274" s="111">
        <f t="shared" ca="1" si="361"/>
        <v>-3.2910609250671774</v>
      </c>
      <c r="CE274" s="111">
        <f t="shared" ca="1" si="361"/>
        <v>-3.4422653096222842</v>
      </c>
      <c r="CF274" s="111">
        <f t="shared" ca="1" si="361"/>
        <v>-3.6759653857020416</v>
      </c>
      <c r="CG274" s="111">
        <f t="shared" ca="1" si="361"/>
        <v>-4.081211958457569</v>
      </c>
      <c r="CH274" s="111">
        <f t="shared" ca="1" si="361"/>
        <v>-4.2904339988965141</v>
      </c>
      <c r="CI274" s="111">
        <f t="shared" ca="1" si="361"/>
        <v>-4.9422783516126865</v>
      </c>
      <c r="CJ274" s="111">
        <f t="shared" ca="1" si="361"/>
        <v>-5.8655513016937606</v>
      </c>
      <c r="CK274" s="111">
        <f t="shared" ca="1" si="361"/>
        <v>-6.3504159522448731</v>
      </c>
      <c r="CL274" s="111">
        <f t="shared" ca="1" si="361"/>
        <v>-7.9025412009722142</v>
      </c>
      <c r="CM274" s="111">
        <f t="shared" ca="1" si="361"/>
        <v>-9.6141906043960397</v>
      </c>
      <c r="CN274" s="111">
        <f t="shared" ca="1" si="361"/>
        <v>-11.507779539688983</v>
      </c>
      <c r="CO274" s="111">
        <f t="shared" ca="1" si="361"/>
        <v>-15.963053086252504</v>
      </c>
      <c r="CQ274" s="200">
        <v>0.2</v>
      </c>
      <c r="CR274" s="111">
        <f t="shared" ref="CR274:DD286" ca="1" si="362">(CR213-CR228)/2</f>
        <v>0.3912812899762983</v>
      </c>
      <c r="CS274" s="111">
        <f t="shared" ca="1" si="362"/>
        <v>0.13830967249743531</v>
      </c>
      <c r="CT274" s="111">
        <f t="shared" ca="1" si="362"/>
        <v>-4.7989790704611845E-2</v>
      </c>
      <c r="CU274" s="111">
        <f t="shared" ca="1" si="362"/>
        <v>-0.30865939083719618</v>
      </c>
      <c r="CV274" s="111">
        <f t="shared" ca="1" si="362"/>
        <v>-0.71057400625891542</v>
      </c>
      <c r="CW274" s="111">
        <f t="shared" ca="1" si="362"/>
        <v>-0.90184743805622114</v>
      </c>
      <c r="CX274" s="111">
        <f t="shared" ca="1" si="362"/>
        <v>-1.4554433797286936</v>
      </c>
      <c r="CY274" s="111">
        <f t="shared" ca="1" si="362"/>
        <v>-2.1773364492959755</v>
      </c>
      <c r="CZ274" s="111">
        <f t="shared" ca="1" si="362"/>
        <v>-2.5401663808979489</v>
      </c>
      <c r="DA274" s="111">
        <f t="shared" ca="1" si="362"/>
        <v>-3.6619389562030431</v>
      </c>
      <c r="DB274" s="111">
        <f t="shared" ref="DB274:DD275" ca="1" si="363">(DB213-DB228)/2</f>
        <v>-4.8616988093063567</v>
      </c>
      <c r="DC274" s="111">
        <f t="shared" ca="1" si="363"/>
        <v>-6.167070653506233</v>
      </c>
      <c r="DD274" s="111">
        <f t="shared" ca="1" si="363"/>
        <v>-9.1983242994712029</v>
      </c>
      <c r="DF274" s="200">
        <v>0.2</v>
      </c>
      <c r="DG274" s="111">
        <f t="shared" ref="DG274:DS286" ca="1" si="364">(DG213-DG228)/2</f>
        <v>4.0790105961984526</v>
      </c>
      <c r="DH274" s="111">
        <f t="shared" ca="1" si="364"/>
        <v>4.3650296213399971</v>
      </c>
      <c r="DI274" s="111">
        <f t="shared" ca="1" si="364"/>
        <v>4.5976853779471476</v>
      </c>
      <c r="DJ274" s="111">
        <f t="shared" ca="1" si="364"/>
        <v>4.9527304127422545</v>
      </c>
      <c r="DK274" s="111">
        <f t="shared" ca="1" si="364"/>
        <v>5.560044945653245</v>
      </c>
      <c r="DL274" s="111">
        <f t="shared" ca="1" si="364"/>
        <v>5.8708865715380556</v>
      </c>
      <c r="DM274" s="111">
        <f t="shared" ca="1" si="364"/>
        <v>6.8322783654383645</v>
      </c>
      <c r="DN274" s="111">
        <f t="shared" ca="1" si="364"/>
        <v>8.1836244771410094</v>
      </c>
      <c r="DO274" s="111">
        <f t="shared" ca="1" si="364"/>
        <v>8.890582333142822</v>
      </c>
      <c r="DP274" s="111">
        <f t="shared" ca="1" si="364"/>
        <v>11.147044760663459</v>
      </c>
      <c r="DQ274" s="111">
        <f t="shared" ca="1" si="364"/>
        <v>13.629203940745779</v>
      </c>
      <c r="DR274" s="111">
        <f t="shared" ca="1" si="364"/>
        <v>16.371551161836351</v>
      </c>
      <c r="DS274" s="111">
        <f t="shared" ca="1" si="364"/>
        <v>22.817124831581872</v>
      </c>
      <c r="DU274" s="200">
        <v>0.2</v>
      </c>
      <c r="DV274" s="111">
        <f t="shared" ref="DV274:EH286" ca="1" si="365">(DV213-DV228)/2</f>
        <v>11.664831327907249</v>
      </c>
      <c r="DW274" s="111">
        <f t="shared" ca="1" si="365"/>
        <v>11.431235325215376</v>
      </c>
      <c r="DX274" s="111">
        <f t="shared" ca="1" si="365"/>
        <v>11.314251729725576</v>
      </c>
      <c r="DY274" s="111">
        <f t="shared" ca="1" si="365"/>
        <v>11.224353316216151</v>
      </c>
      <c r="DZ274" s="111">
        <f t="shared" ca="1" si="365"/>
        <v>11.235459840662179</v>
      </c>
      <c r="EA274" s="111">
        <f t="shared" ca="1" si="365"/>
        <v>11.295288536134308</v>
      </c>
      <c r="EB274" s="111">
        <f t="shared" ca="1" si="365"/>
        <v>11.622783239613311</v>
      </c>
      <c r="EC274" s="111">
        <f t="shared" ca="1" si="365"/>
        <v>12.294049507992616</v>
      </c>
      <c r="ED274" s="111">
        <f t="shared" ca="1" si="365"/>
        <v>12.700831904489746</v>
      </c>
      <c r="EE274" s="111">
        <f t="shared" ca="1" si="365"/>
        <v>14.135340815897237</v>
      </c>
      <c r="EF274" s="111">
        <f t="shared" ca="1" si="365"/>
        <v>15.841639316965608</v>
      </c>
      <c r="EG274" s="111">
        <f t="shared" ca="1" si="365"/>
        <v>17.802362953942502</v>
      </c>
      <c r="EH274" s="111">
        <f t="shared" ca="1" si="365"/>
        <v>22.549095955937666</v>
      </c>
      <c r="EJ274" s="200">
        <v>0.2</v>
      </c>
      <c r="EK274" s="111">
        <f t="shared" ref="EK274:EW286" ca="1" si="366">(EK213-EK228)/2</f>
        <v>-11.664831327907249</v>
      </c>
      <c r="EL274" s="111">
        <f t="shared" ca="1" si="366"/>
        <v>-11.431235325215376</v>
      </c>
      <c r="EM274" s="111">
        <f t="shared" ca="1" si="366"/>
        <v>-11.314251729725576</v>
      </c>
      <c r="EN274" s="111">
        <f t="shared" ca="1" si="366"/>
        <v>-11.224353316216151</v>
      </c>
      <c r="EO274" s="111">
        <f t="shared" ca="1" si="366"/>
        <v>-11.235459840662179</v>
      </c>
      <c r="EP274" s="111">
        <f t="shared" ca="1" si="366"/>
        <v>-11.295288536134308</v>
      </c>
      <c r="EQ274" s="111">
        <f t="shared" ca="1" si="366"/>
        <v>-11.622783239613311</v>
      </c>
      <c r="ER274" s="111">
        <f t="shared" ca="1" si="366"/>
        <v>-12.294049507992616</v>
      </c>
      <c r="ES274" s="111">
        <f t="shared" ca="1" si="366"/>
        <v>-12.700831904489746</v>
      </c>
      <c r="ET274" s="111">
        <f t="shared" ca="1" si="366"/>
        <v>-14.135340815897237</v>
      </c>
      <c r="EU274" s="111">
        <f t="shared" ca="1" si="366"/>
        <v>-15.841639316965608</v>
      </c>
      <c r="EV274" s="111">
        <f t="shared" ca="1" si="366"/>
        <v>-17.802362953942502</v>
      </c>
      <c r="EW274" s="111">
        <f t="shared" ca="1" si="366"/>
        <v>-22.549095955937666</v>
      </c>
    </row>
    <row r="275" spans="1:153">
      <c r="A275" s="1"/>
      <c r="T275" s="201">
        <v>0.25</v>
      </c>
      <c r="U275" s="109">
        <f t="shared" ca="1" si="357"/>
        <v>-0.26972724066965359</v>
      </c>
      <c r="V275" s="109">
        <f t="shared" ca="1" si="357"/>
        <v>-0.87125717736666308</v>
      </c>
      <c r="W275" s="109">
        <f t="shared" ca="1" si="357"/>
        <v>-1.3294261438841231</v>
      </c>
      <c r="X275" s="109">
        <f t="shared" ca="1" si="357"/>
        <v>-1.991445078070607</v>
      </c>
      <c r="Y275" s="109">
        <f t="shared" ca="1" si="357"/>
        <v>-3.0576584237048579</v>
      </c>
      <c r="Z275" s="109">
        <f t="shared" ca="1" si="357"/>
        <v>-3.5833630940126486</v>
      </c>
      <c r="AA275" s="109">
        <f t="shared" ca="1" si="357"/>
        <v>-5.1667146153439685</v>
      </c>
      <c r="AB275" s="109">
        <f t="shared" ca="1" si="357"/>
        <v>-7.3607443010713842</v>
      </c>
      <c r="AC275" s="109">
        <f t="shared" ca="1" si="357"/>
        <v>-8.5166575548208563</v>
      </c>
      <c r="AD275" s="109">
        <f t="shared" ca="1" si="357"/>
        <v>-12.316239184219837</v>
      </c>
      <c r="AE275" s="109">
        <f t="shared" ca="1" si="357"/>
        <v>-16.778455052549084</v>
      </c>
      <c r="AF275" s="109">
        <f t="shared" ca="1" si="357"/>
        <v>-22.156382614235767</v>
      </c>
      <c r="AG275" s="109"/>
      <c r="AI275" s="200">
        <v>0.25</v>
      </c>
      <c r="AJ275" s="111">
        <f t="shared" ca="1" si="358"/>
        <v>-0.11339910247926621</v>
      </c>
      <c r="AK275" s="111">
        <f t="shared" ca="1" si="358"/>
        <v>-0.65107900696237442</v>
      </c>
      <c r="AL275" s="111">
        <f t="shared" ca="1" si="358"/>
        <v>-1.0600415564966275</v>
      </c>
      <c r="AM275" s="111">
        <f t="shared" ca="1" si="358"/>
        <v>-1.6501922062818237</v>
      </c>
      <c r="AN275" s="111">
        <f t="shared" ca="1" si="358"/>
        <v>-2.5990875424319539</v>
      </c>
      <c r="AO275" s="111">
        <f t="shared" ca="1" si="358"/>
        <v>-3.0663784798684</v>
      </c>
      <c r="AP275" s="111">
        <f t="shared" ca="1" si="358"/>
        <v>-4.4721627151464096</v>
      </c>
      <c r="AQ275" s="111">
        <f t="shared" ca="1" si="358"/>
        <v>-6.4175021242159538</v>
      </c>
      <c r="AR275" s="111">
        <f t="shared" ca="1" si="358"/>
        <v>-7.441640337436068</v>
      </c>
      <c r="AS275" s="111">
        <f t="shared" ca="1" si="358"/>
        <v>-10.806065823275116</v>
      </c>
      <c r="AT275" s="111">
        <f t="shared" ca="1" si="358"/>
        <v>-14.755198123166458</v>
      </c>
      <c r="AU275" s="111">
        <f ca="1">(AU214-AU229)/2</f>
        <v>-19.51344792330179</v>
      </c>
      <c r="AV275" s="111" t="e">
        <f>(AV214-AV229)/2</f>
        <v>#DIV/0!</v>
      </c>
      <c r="AX275" s="201">
        <v>0.25</v>
      </c>
      <c r="AY275" s="111">
        <f t="shared" ca="1" si="359"/>
        <v>0.76039475270794021</v>
      </c>
      <c r="AZ275" s="111">
        <f t="shared" ca="1" si="359"/>
        <v>0.26880647797824198</v>
      </c>
      <c r="BA275" s="111">
        <f t="shared" ca="1" si="359"/>
        <v>-0.1012172971728007</v>
      </c>
      <c r="BB275" s="111">
        <f t="shared" ca="1" si="359"/>
        <v>-0.62996822518070505</v>
      </c>
      <c r="BC275" s="111">
        <f t="shared" ca="1" si="359"/>
        <v>-1.4694829123398687</v>
      </c>
      <c r="BD275" s="111">
        <f t="shared" ca="1" si="359"/>
        <v>-1.8790402321781361</v>
      </c>
      <c r="BE275" s="111">
        <f t="shared" ca="1" si="359"/>
        <v>-3.1000287692063808</v>
      </c>
      <c r="BF275" s="111">
        <f t="shared" ca="1" si="359"/>
        <v>-4.771677888893012</v>
      </c>
      <c r="BG275" s="111">
        <f t="shared" ca="1" si="359"/>
        <v>-5.6465874540062151</v>
      </c>
      <c r="BH275" s="111">
        <f t="shared" ca="1" si="359"/>
        <v>-8.5071192548672645</v>
      </c>
      <c r="BI275" s="111">
        <f t="shared" ca="1" si="359"/>
        <v>-11.850867255127575</v>
      </c>
      <c r="BJ275" s="111">
        <f t="shared" ca="1" si="359"/>
        <v>-15.870800831249138</v>
      </c>
      <c r="BK275" s="111" t="e">
        <f t="shared" si="359"/>
        <v>#DIV/0!</v>
      </c>
      <c r="BM275" s="200">
        <v>0.25</v>
      </c>
      <c r="BN275" s="111">
        <f t="shared" ca="1" si="360"/>
        <v>0.24533375601914287</v>
      </c>
      <c r="BO275" s="111">
        <f t="shared" ca="1" si="360"/>
        <v>-0.30122534969421011</v>
      </c>
      <c r="BP275" s="111">
        <f t="shared" ca="1" si="360"/>
        <v>-0.7153217205284621</v>
      </c>
      <c r="BQ275" s="111">
        <f t="shared" ca="1" si="360"/>
        <v>-1.3107066516256562</v>
      </c>
      <c r="BR275" s="111">
        <f t="shared" ca="1" si="360"/>
        <v>-2.2635706680223637</v>
      </c>
      <c r="BS275" s="111">
        <f t="shared" ca="1" si="360"/>
        <v>-2.7312016630953924</v>
      </c>
      <c r="BT275" s="111">
        <f t="shared" ca="1" si="360"/>
        <v>-4.1333716922751744</v>
      </c>
      <c r="BU275" s="111">
        <f t="shared" ca="1" si="360"/>
        <v>-6.0662110949821981</v>
      </c>
      <c r="BV275" s="111">
        <f t="shared" ca="1" si="360"/>
        <v>-7.081622504413537</v>
      </c>
      <c r="BW275" s="111">
        <f t="shared" ca="1" si="360"/>
        <v>-10.411679219543551</v>
      </c>
      <c r="BX275" s="111">
        <f t="shared" ca="1" si="360"/>
        <v>-14.31466115383833</v>
      </c>
      <c r="BY275" s="111">
        <f t="shared" ca="1" si="360"/>
        <v>-19.013591722742451</v>
      </c>
      <c r="BZ275" s="111" t="e">
        <f t="shared" si="360"/>
        <v>#DIV/0!</v>
      </c>
      <c r="CB275" s="200">
        <v>0.25</v>
      </c>
      <c r="CC275" s="111">
        <f t="shared" ca="1" si="361"/>
        <v>-3.0364205319988522</v>
      </c>
      <c r="CD275" s="111">
        <f t="shared" ca="1" si="361"/>
        <v>-3.2459395305613823</v>
      </c>
      <c r="CE275" s="111">
        <f t="shared" ca="1" si="361"/>
        <v>-3.4187413113571408</v>
      </c>
      <c r="CF275" s="111">
        <f t="shared" ca="1" si="361"/>
        <v>-3.6861415430555846</v>
      </c>
      <c r="CG275" s="111">
        <f t="shared" ca="1" si="361"/>
        <v>-4.1529948493539948</v>
      </c>
      <c r="CH275" s="111">
        <f t="shared" ca="1" si="361"/>
        <v>-4.3962959667010111</v>
      </c>
      <c r="CI275" s="111">
        <f t="shared" ca="1" si="361"/>
        <v>-5.1667146153439685</v>
      </c>
      <c r="CJ275" s="111">
        <f t="shared" ca="1" si="361"/>
        <v>-6.295050376320841</v>
      </c>
      <c r="CK275" s="111">
        <f t="shared" ca="1" si="361"/>
        <v>-6.90687879147975</v>
      </c>
      <c r="CL275" s="111">
        <f t="shared" ca="1" si="361"/>
        <v>-8.9641119512137521</v>
      </c>
      <c r="CM275" s="111">
        <f t="shared" ca="1" si="361"/>
        <v>-11.427072381754718</v>
      </c>
      <c r="CN275" s="111">
        <f t="shared" ca="1" si="361"/>
        <v>-14.425468826112748</v>
      </c>
      <c r="CO275" s="111" t="e">
        <f t="shared" si="361"/>
        <v>#DIV/0!</v>
      </c>
      <c r="CQ275" s="200">
        <v>0.25</v>
      </c>
      <c r="CR275" s="111">
        <f t="shared" ca="1" si="362"/>
        <v>-0.10789089626786175</v>
      </c>
      <c r="CS275" s="111">
        <f t="shared" ca="1" si="362"/>
        <v>-0.3485028709466651</v>
      </c>
      <c r="CT275" s="111">
        <f t="shared" ca="1" si="362"/>
        <v>-0.53177045755364882</v>
      </c>
      <c r="CU275" s="111">
        <f t="shared" ca="1" si="362"/>
        <v>-0.79657803122824267</v>
      </c>
      <c r="CV275" s="111">
        <f t="shared" ca="1" si="362"/>
        <v>-1.2230633694819426</v>
      </c>
      <c r="CW275" s="111">
        <f t="shared" ca="1" si="362"/>
        <v>-1.4333452376050597</v>
      </c>
      <c r="CX275" s="111">
        <f t="shared" ca="1" si="362"/>
        <v>-2.0666858461375877</v>
      </c>
      <c r="CY275" s="111">
        <f t="shared" ca="1" si="362"/>
        <v>-2.9442977204285539</v>
      </c>
      <c r="CZ275" s="111">
        <f t="shared" ca="1" si="362"/>
        <v>-3.4066630219283418</v>
      </c>
      <c r="DA275" s="111">
        <f t="shared" ca="1" si="362"/>
        <v>-4.9264956736879348</v>
      </c>
      <c r="DB275" s="111">
        <f t="shared" ca="1" si="363"/>
        <v>-6.7113820210196344</v>
      </c>
      <c r="DC275" s="111">
        <f t="shared" ca="1" si="363"/>
        <v>-7.2852941841053109</v>
      </c>
      <c r="DD275" s="111" t="e">
        <f t="shared" si="363"/>
        <v>#DIV/0!</v>
      </c>
      <c r="DF275" s="200">
        <v>0.25</v>
      </c>
      <c r="DG275" s="111">
        <f t="shared" ca="1" si="364"/>
        <v>4.0665425253764464</v>
      </c>
      <c r="DH275" s="111">
        <f t="shared" ca="1" si="364"/>
        <v>4.3860031859062873</v>
      </c>
      <c r="DI275" s="111">
        <f t="shared" ca="1" si="364"/>
        <v>4.6469501580684618</v>
      </c>
      <c r="DJ275" s="111">
        <f t="shared" ca="1" si="364"/>
        <v>5.047618395945487</v>
      </c>
      <c r="DK275" s="111">
        <f t="shared" ca="1" si="364"/>
        <v>5.741170360718983</v>
      </c>
      <c r="DL275" s="111">
        <f t="shared" ca="1" si="364"/>
        <v>6.1006188285355236</v>
      </c>
      <c r="DM275" s="111">
        <f t="shared" ca="1" si="364"/>
        <v>7.2334004614815548</v>
      </c>
      <c r="DN275" s="111">
        <f t="shared" ca="1" si="364"/>
        <v>8.8841167884992132</v>
      </c>
      <c r="DO275" s="111">
        <f t="shared" ca="1" si="364"/>
        <v>9.7769488922943903</v>
      </c>
      <c r="DP275" s="111">
        <f t="shared" ca="1" si="364"/>
        <v>12.773231880566323</v>
      </c>
      <c r="DQ275" s="111">
        <f t="shared" ca="1" si="364"/>
        <v>16.354660179176228</v>
      </c>
      <c r="DR275" s="111">
        <f t="shared" ca="1" si="364"/>
        <v>14.451854197403271</v>
      </c>
      <c r="DS275" s="111" t="e">
        <f t="shared" si="364"/>
        <v>#DIV/0!</v>
      </c>
      <c r="DU275" s="200">
        <v>0.25</v>
      </c>
      <c r="DV275" s="111">
        <f t="shared" ca="1" si="365"/>
        <v>9.7617654524366344</v>
      </c>
      <c r="DW275" s="111">
        <f t="shared" ca="1" si="365"/>
        <v>9.6581221987157253</v>
      </c>
      <c r="DX275" s="111">
        <f t="shared" ca="1" si="365"/>
        <v>9.6232361793449712</v>
      </c>
      <c r="DY275" s="111">
        <f t="shared" ca="1" si="365"/>
        <v>9.6318783727578072</v>
      </c>
      <c r="DZ275" s="111">
        <f t="shared" ca="1" si="365"/>
        <v>9.7664382662401721</v>
      </c>
      <c r="EA275" s="111">
        <f t="shared" ca="1" si="365"/>
        <v>9.8765024303198388</v>
      </c>
      <c r="EB275" s="111">
        <f t="shared" ca="1" si="365"/>
        <v>10.333429230687937</v>
      </c>
      <c r="EC275" s="111">
        <f t="shared" ca="1" si="365"/>
        <v>11.169175519640955</v>
      </c>
      <c r="ED275" s="111">
        <f t="shared" ca="1" si="365"/>
        <v>11.667385898504694</v>
      </c>
      <c r="EE275" s="111">
        <f t="shared" ca="1" si="365"/>
        <v>13.458720925086059</v>
      </c>
      <c r="EF275" s="111">
        <f t="shared" ca="1" si="365"/>
        <v>15.718967869116938</v>
      </c>
      <c r="EG275" s="111">
        <f t="shared" ca="1" si="365"/>
        <v>18.543052601394798</v>
      </c>
      <c r="EH275" s="111" t="e">
        <f t="shared" si="365"/>
        <v>#DIV/0!</v>
      </c>
      <c r="EJ275" s="200">
        <v>0.25</v>
      </c>
      <c r="EK275" s="111">
        <f t="shared" ca="1" si="366"/>
        <v>-9.7617654524366344</v>
      </c>
      <c r="EL275" s="111">
        <f t="shared" ca="1" si="366"/>
        <v>-9.6581221987157253</v>
      </c>
      <c r="EM275" s="111">
        <f t="shared" ca="1" si="366"/>
        <v>-9.6232361793449712</v>
      </c>
      <c r="EN275" s="111">
        <f t="shared" ca="1" si="366"/>
        <v>-9.6318783727578072</v>
      </c>
      <c r="EO275" s="111">
        <f t="shared" ca="1" si="366"/>
        <v>-9.7664382662401721</v>
      </c>
      <c r="EP275" s="111">
        <f t="shared" ca="1" si="366"/>
        <v>-9.8765024303198388</v>
      </c>
      <c r="EQ275" s="111">
        <f t="shared" ca="1" si="366"/>
        <v>-10.333429230687937</v>
      </c>
      <c r="ER275" s="111">
        <f t="shared" ca="1" si="366"/>
        <v>-11.169175519640955</v>
      </c>
      <c r="ES275" s="111">
        <f t="shared" ca="1" si="366"/>
        <v>-11.667385898504694</v>
      </c>
      <c r="ET275" s="111">
        <f t="shared" ca="1" si="366"/>
        <v>-13.458720925086059</v>
      </c>
      <c r="EU275" s="111">
        <f t="shared" ca="1" si="366"/>
        <v>-15.718967869116938</v>
      </c>
      <c r="EV275" s="111">
        <f t="shared" ca="1" si="366"/>
        <v>-18.543052601394798</v>
      </c>
      <c r="EW275" s="111" t="e">
        <f t="shared" si="366"/>
        <v>#DIV/0!</v>
      </c>
    </row>
    <row r="276" spans="1:153">
      <c r="T276" s="201">
        <v>0.2857142857142857</v>
      </c>
      <c r="U276" s="109">
        <f t="shared" ca="1" si="357"/>
        <v>-1.0386608853432469</v>
      </c>
      <c r="V276" s="109">
        <f t="shared" ca="1" si="357"/>
        <v>-1.6471958666724471</v>
      </c>
      <c r="W276" s="109">
        <f t="shared" ca="1" si="357"/>
        <v>-2.1205104598068769</v>
      </c>
      <c r="X276" s="109">
        <f t="shared" ca="1" si="357"/>
        <v>-2.8185414139288292</v>
      </c>
      <c r="Y276" s="109">
        <f t="shared" ca="1" si="357"/>
        <v>-3.9753887555754526</v>
      </c>
      <c r="Z276" s="109">
        <f t="shared" ca="1" si="357"/>
        <v>-4.5596394923996142</v>
      </c>
      <c r="AA276" s="109">
        <f t="shared" ca="1" si="357"/>
        <v>-6.3708971912789805</v>
      </c>
      <c r="AB276" s="109">
        <f t="shared" ca="1" si="357"/>
        <v>-9.0026016946542775</v>
      </c>
      <c r="AC276" s="109">
        <f t="shared" ca="1" si="357"/>
        <v>-10.445105419194945</v>
      </c>
      <c r="AD276" s="109">
        <f t="shared" ca="1" si="357"/>
        <v>-15.467070426800408</v>
      </c>
      <c r="AE276" s="109">
        <f t="shared" ca="1" si="357"/>
        <v>-21.958927428231291</v>
      </c>
      <c r="AF276" s="109" t="e">
        <f t="shared" si="357"/>
        <v>#DIV/0!</v>
      </c>
      <c r="AG276" s="109"/>
      <c r="AI276" s="200">
        <v>0.2857142857142857</v>
      </c>
      <c r="AJ276" s="111">
        <f t="shared" ca="1" si="358"/>
        <v>-0.89012478341276102</v>
      </c>
      <c r="AK276" s="111">
        <f t="shared" ca="1" si="358"/>
        <v>-1.4362586630952006</v>
      </c>
      <c r="AL276" s="111">
        <f t="shared" ca="1" si="358"/>
        <v>-1.8608561177897083</v>
      </c>
      <c r="AM276" s="111">
        <f t="shared" ca="1" si="358"/>
        <v>-2.4867960549809678</v>
      </c>
      <c r="AN276" s="111">
        <f t="shared" ca="1" si="358"/>
        <v>-3.5236639459432348</v>
      </c>
      <c r="AO276" s="111">
        <f t="shared" ca="1" si="358"/>
        <v>-4.0471384583008101</v>
      </c>
      <c r="AP276" s="111">
        <f t="shared" ca="1" si="358"/>
        <v>-5.6694514423297626</v>
      </c>
      <c r="AQ276" s="111">
        <f t="shared" ca="1" si="358"/>
        <v>-8.0257503531701726</v>
      </c>
      <c r="AR276" s="111">
        <f t="shared" ca="1" si="358"/>
        <v>-9.3170450152838171</v>
      </c>
      <c r="AS276" s="111">
        <f t="shared" ca="1" si="358"/>
        <v>-13.811888884279856</v>
      </c>
      <c r="AT276" s="111">
        <f t="shared" ca="1" si="358"/>
        <v>-19.621591060336637</v>
      </c>
      <c r="AU276" s="111" t="e">
        <f>(AU215-AU230)/2</f>
        <v>#DIV/0!</v>
      </c>
      <c r="AV276" s="111" t="e">
        <f>(AV215-AV230)/2</f>
        <v>#DIV/0!</v>
      </c>
      <c r="AX276" s="201">
        <v>0.2857142857142857</v>
      </c>
      <c r="AY276" s="111">
        <f t="shared" ca="1" si="359"/>
        <v>4.443265944612973E-2</v>
      </c>
      <c r="AZ276" s="111">
        <f t="shared" ca="1" si="359"/>
        <v>-0.44664704981825309</v>
      </c>
      <c r="BA276" s="111">
        <f t="shared" ca="1" si="359"/>
        <v>-0.82478438052512315</v>
      </c>
      <c r="BB276" s="111">
        <f t="shared" ca="1" si="359"/>
        <v>-1.3773189075284886</v>
      </c>
      <c r="BC276" s="111">
        <f t="shared" ca="1" si="359"/>
        <v>-2.2824728735143407</v>
      </c>
      <c r="BD276" s="111">
        <f t="shared" ca="1" si="359"/>
        <v>-2.7357836954397676</v>
      </c>
      <c r="BE276" s="111">
        <f t="shared" ca="1" si="359"/>
        <v>-4.1299782615768432</v>
      </c>
      <c r="BF276" s="111">
        <f t="shared" ca="1" si="359"/>
        <v>-6.1373385053654275</v>
      </c>
      <c r="BG276" s="111">
        <f t="shared" ca="1" si="359"/>
        <v>-7.2323249648660859</v>
      </c>
      <c r="BH276" s="111">
        <f t="shared" ca="1" si="359"/>
        <v>-11.029766758095118</v>
      </c>
      <c r="BI276" s="111">
        <f t="shared" ca="1" si="359"/>
        <v>-15.92295748319007</v>
      </c>
      <c r="BJ276" s="111" t="e">
        <f t="shared" si="359"/>
        <v>#DIV/0!</v>
      </c>
      <c r="BK276" s="111" t="e">
        <f t="shared" si="359"/>
        <v>#DIV/0!</v>
      </c>
      <c r="BM276" s="200">
        <v>0.2857142857142857</v>
      </c>
      <c r="BN276" s="111">
        <f t="shared" ca="1" si="360"/>
        <v>-0.49711411294855878</v>
      </c>
      <c r="BO276" s="111">
        <f t="shared" ca="1" si="360"/>
        <v>-1.0469214582453494</v>
      </c>
      <c r="BP276" s="111">
        <f t="shared" ca="1" si="360"/>
        <v>-1.4726474201660009</v>
      </c>
      <c r="BQ276" s="111">
        <f t="shared" ca="1" si="360"/>
        <v>-2.0979301607286587</v>
      </c>
      <c r="BR276" s="111">
        <f t="shared" ca="1" si="360"/>
        <v>-3.1289308145448964</v>
      </c>
      <c r="BS276" s="111">
        <f t="shared" ca="1" si="360"/>
        <v>-3.6477115939196914</v>
      </c>
      <c r="BT276" s="111">
        <f t="shared" ca="1" si="360"/>
        <v>-5.2504377264279123</v>
      </c>
      <c r="BU276" s="111">
        <f t="shared" ca="1" si="360"/>
        <v>-7.5699701000098516</v>
      </c>
      <c r="BV276" s="111">
        <f t="shared" ca="1" si="360"/>
        <v>-8.8387151920305165</v>
      </c>
      <c r="BW276" s="111">
        <f t="shared" ca="1" si="360"/>
        <v>-13.248418592447763</v>
      </c>
      <c r="BX276" s="111">
        <f t="shared" ca="1" si="360"/>
        <v>-18.940942455710683</v>
      </c>
      <c r="BY276" s="111" t="e">
        <f t="shared" si="360"/>
        <v>#DIV/0!</v>
      </c>
      <c r="BZ276" s="111" t="e">
        <f t="shared" si="360"/>
        <v>#DIV/0!</v>
      </c>
      <c r="CB276" s="200">
        <v>0.2857142857142857</v>
      </c>
      <c r="CC276" s="111">
        <f t="shared" ca="1" si="361"/>
        <v>-3.041548457299482</v>
      </c>
      <c r="CD276" s="111">
        <f t="shared" ca="1" si="361"/>
        <v>-3.2722072772280932</v>
      </c>
      <c r="CE276" s="111">
        <f t="shared" ca="1" si="361"/>
        <v>-3.4630761458838863</v>
      </c>
      <c r="CF276" s="111">
        <f t="shared" ca="1" si="361"/>
        <v>-3.7599592364152574</v>
      </c>
      <c r="CG276" s="111">
        <f t="shared" ca="1" si="361"/>
        <v>-4.2836698950682486</v>
      </c>
      <c r="CH276" s="111">
        <f t="shared" ca="1" si="361"/>
        <v>-4.5596394923996142</v>
      </c>
      <c r="CI276" s="111">
        <f t="shared" ca="1" si="361"/>
        <v>-5.4485773508506172</v>
      </c>
      <c r="CJ276" s="111">
        <f t="shared" ca="1" si="361"/>
        <v>-6.7952692289356991</v>
      </c>
      <c r="CK276" s="111">
        <f t="shared" ca="1" si="361"/>
        <v>-7.5493202791475937</v>
      </c>
      <c r="CL276" s="111">
        <f t="shared" ca="1" si="361"/>
        <v>-10.218496920755797</v>
      </c>
      <c r="CM276" s="111">
        <f t="shared" ca="1" si="361"/>
        <v>-13.716124349477427</v>
      </c>
      <c r="CN276" s="111" t="e">
        <f t="shared" si="361"/>
        <v>#DIV/0!</v>
      </c>
      <c r="CO276" s="111" t="e">
        <f t="shared" si="361"/>
        <v>#DIV/0!</v>
      </c>
      <c r="CQ276" s="200">
        <v>0.2857142857142857</v>
      </c>
      <c r="CR276" s="111">
        <f t="shared" ca="1" si="362"/>
        <v>-0.41546435413729887</v>
      </c>
      <c r="CS276" s="111">
        <f t="shared" ca="1" si="362"/>
        <v>-0.65887834666897893</v>
      </c>
      <c r="CT276" s="111">
        <f t="shared" ca="1" si="362"/>
        <v>-0.84820418392275077</v>
      </c>
      <c r="CU276" s="111">
        <f t="shared" ca="1" si="362"/>
        <v>-1.127416565571532</v>
      </c>
      <c r="CV276" s="111">
        <f t="shared" ca="1" si="362"/>
        <v>-1.5901555022301812</v>
      </c>
      <c r="CW276" s="111">
        <f t="shared" ca="1" si="362"/>
        <v>-1.8238557969598452</v>
      </c>
      <c r="CX276" s="111">
        <f t="shared" ca="1" si="362"/>
        <v>-2.5483588765115925</v>
      </c>
      <c r="CY276" s="111">
        <f t="shared" ca="1" si="362"/>
        <v>-3.601040677861711</v>
      </c>
      <c r="CZ276" s="111">
        <f t="shared" ca="1" si="362"/>
        <v>-4.1780421676779786</v>
      </c>
      <c r="DA276" s="111">
        <f t="shared" ca="1" si="362"/>
        <v>-6.1868281707201636</v>
      </c>
      <c r="DB276" s="111">
        <f t="shared" ca="1" si="362"/>
        <v>-8.7835709712925194</v>
      </c>
      <c r="DC276" s="111" t="e">
        <f t="shared" si="362"/>
        <v>#DIV/0!</v>
      </c>
      <c r="DD276" s="111" t="e">
        <f t="shared" si="362"/>
        <v>#DIV/0!</v>
      </c>
      <c r="DF276" s="200">
        <v>0.2857142857142857</v>
      </c>
      <c r="DG276" s="111">
        <f t="shared" ca="1" si="364"/>
        <v>4.1246420020888586</v>
      </c>
      <c r="DH276" s="111">
        <f t="shared" ca="1" si="364"/>
        <v>4.4727560940822872</v>
      </c>
      <c r="DI276" s="111">
        <f t="shared" ca="1" si="364"/>
        <v>4.7588022251656401</v>
      </c>
      <c r="DJ276" s="111">
        <f t="shared" ca="1" si="364"/>
        <v>5.2011817428155975</v>
      </c>
      <c r="DK276" s="111">
        <f t="shared" ca="1" si="364"/>
        <v>5.9765857771293618</v>
      </c>
      <c r="DL276" s="111">
        <f t="shared" ca="1" si="364"/>
        <v>6.3834952893594608</v>
      </c>
      <c r="DM276" s="111">
        <f t="shared" ca="1" si="364"/>
        <v>7.6894962805527545</v>
      </c>
      <c r="DN276" s="111">
        <f t="shared" ca="1" si="364"/>
        <v>9.66053241822455</v>
      </c>
      <c r="DO276" s="111">
        <f t="shared" ca="1" si="364"/>
        <v>10.762100733476455</v>
      </c>
      <c r="DP276" s="111">
        <f t="shared" ca="1" si="364"/>
        <v>14.655800589461089</v>
      </c>
      <c r="DQ276" s="111">
        <f t="shared" ca="1" si="364"/>
        <v>19.752094294518656</v>
      </c>
      <c r="DR276" s="111" t="e">
        <f t="shared" si="364"/>
        <v>#DIV/0!</v>
      </c>
      <c r="DS276" s="111" t="e">
        <f t="shared" si="364"/>
        <v>#DIV/0!</v>
      </c>
      <c r="DU276" s="200">
        <v>0.2857142857142857</v>
      </c>
      <c r="DV276" s="111">
        <f t="shared" ca="1" si="365"/>
        <v>8.7536136772072766</v>
      </c>
      <c r="DW276" s="111">
        <f t="shared" ca="1" si="365"/>
        <v>8.7110964351970477</v>
      </c>
      <c r="DX276" s="111">
        <f t="shared" ca="1" si="365"/>
        <v>8.7162398732037847</v>
      </c>
      <c r="DY276" s="111">
        <f t="shared" ca="1" si="365"/>
        <v>8.7751422361457507</v>
      </c>
      <c r="DZ276" s="111">
        <f t="shared" ca="1" si="365"/>
        <v>8.9783813094602234</v>
      </c>
      <c r="EA276" s="111">
        <f t="shared" ca="1" si="365"/>
        <v>9.1192789847992302</v>
      </c>
      <c r="EB276" s="111">
        <f t="shared" ca="1" si="365"/>
        <v>9.667394914463415</v>
      </c>
      <c r="EC276" s="111">
        <f t="shared" ca="1" si="365"/>
        <v>10.647428503579958</v>
      </c>
      <c r="ED276" s="111">
        <f t="shared" ca="1" si="365"/>
        <v>11.237593704898716</v>
      </c>
      <c r="EE276" s="111">
        <f t="shared" ca="1" si="365"/>
        <v>13.438895833452111</v>
      </c>
      <c r="EF276" s="111">
        <f t="shared" ca="1" si="365"/>
        <v>16.441844593949696</v>
      </c>
      <c r="EG276" s="111" t="e">
        <f t="shared" si="365"/>
        <v>#DIV/0!</v>
      </c>
      <c r="EH276" s="111" t="e">
        <f t="shared" si="365"/>
        <v>#DIV/0!</v>
      </c>
      <c r="EJ276" s="200">
        <v>0.2857142857142857</v>
      </c>
      <c r="EK276" s="111">
        <f t="shared" ca="1" si="366"/>
        <v>-8.7536136772072766</v>
      </c>
      <c r="EL276" s="111">
        <f t="shared" ca="1" si="366"/>
        <v>-8.7110964351970477</v>
      </c>
      <c r="EM276" s="111">
        <f t="shared" ca="1" si="366"/>
        <v>-8.7162398732037847</v>
      </c>
      <c r="EN276" s="111">
        <f t="shared" ca="1" si="366"/>
        <v>-8.7751422361457507</v>
      </c>
      <c r="EO276" s="111">
        <f t="shared" ca="1" si="366"/>
        <v>-8.9783813094602234</v>
      </c>
      <c r="EP276" s="111">
        <f t="shared" ca="1" si="366"/>
        <v>-9.1192789847992302</v>
      </c>
      <c r="EQ276" s="111">
        <f t="shared" ca="1" si="366"/>
        <v>-9.667394914463415</v>
      </c>
      <c r="ER276" s="111">
        <f t="shared" ca="1" si="366"/>
        <v>-10.647428503579958</v>
      </c>
      <c r="ES276" s="111">
        <f t="shared" ca="1" si="366"/>
        <v>-11.237593704898716</v>
      </c>
      <c r="ET276" s="111">
        <f t="shared" ca="1" si="366"/>
        <v>-13.438895833452111</v>
      </c>
      <c r="EU276" s="111">
        <f t="shared" ca="1" si="366"/>
        <v>-16.441844593949696</v>
      </c>
      <c r="EV276" s="111" t="e">
        <f t="shared" si="366"/>
        <v>#DIV/0!</v>
      </c>
      <c r="EW276" s="111" t="e">
        <f t="shared" si="366"/>
        <v>#DIV/0!</v>
      </c>
    </row>
    <row r="277" spans="1:153">
      <c r="T277" s="201">
        <v>0.33333333333333331</v>
      </c>
      <c r="U277" s="109">
        <f t="shared" ca="1" si="357"/>
        <v>-1.9912241695855881</v>
      </c>
      <c r="V277" s="109">
        <f t="shared" ca="1" si="357"/>
        <v>-2.640245411436644</v>
      </c>
      <c r="W277" s="109">
        <f t="shared" ca="1" si="357"/>
        <v>-3.1581952821063712</v>
      </c>
      <c r="X277" s="109">
        <f t="shared" ca="1" si="357"/>
        <v>-3.9420636105718958</v>
      </c>
      <c r="Y277" s="109">
        <f t="shared" ca="1" si="357"/>
        <v>-5.2911000636133121</v>
      </c>
      <c r="Z277" s="109">
        <f t="shared" ca="1" si="357"/>
        <v>-5.9952107305708102</v>
      </c>
      <c r="AA277" s="109">
        <f t="shared" ca="1" si="357"/>
        <v>-8.2730527702975269</v>
      </c>
      <c r="AB277" s="109">
        <f t="shared" ca="1" si="357"/>
        <v>-11.842240190868873</v>
      </c>
      <c r="AC277" s="109">
        <f t="shared" ca="1" si="357"/>
        <v>-13.935855406627967</v>
      </c>
      <c r="AD277" s="109">
        <f t="shared" ca="1" si="357"/>
        <v>-22.082698871128589</v>
      </c>
      <c r="AE277" s="109" t="e">
        <f t="shared" si="357"/>
        <v>#DIV/0!</v>
      </c>
      <c r="AF277" s="109"/>
      <c r="AG277" s="109"/>
      <c r="AI277" s="200">
        <v>0.33333333333333331</v>
      </c>
      <c r="AJ277" s="111">
        <f t="shared" ca="1" si="358"/>
        <v>-1.8491527882919314</v>
      </c>
      <c r="AK277" s="111">
        <f t="shared" ca="1" si="358"/>
        <v>-2.4362833251503062</v>
      </c>
      <c r="AL277" s="111">
        <f t="shared" ca="1" si="358"/>
        <v>-2.9050432830691615</v>
      </c>
      <c r="AM277" s="111">
        <f t="shared" ca="1" si="358"/>
        <v>-3.6147397986541976</v>
      </c>
      <c r="AN277" s="111">
        <f t="shared" ca="1" si="358"/>
        <v>-4.8366952040077811</v>
      </c>
      <c r="AO277" s="111">
        <f t="shared" ca="1" si="358"/>
        <v>-5.4746842798761559</v>
      </c>
      <c r="AP277" s="111">
        <f t="shared" ca="1" si="358"/>
        <v>-7.5392355508887832</v>
      </c>
      <c r="AQ277" s="111">
        <f t="shared" ca="1" si="358"/>
        <v>-10.77527286388613</v>
      </c>
      <c r="AR277" s="111">
        <f t="shared" ca="1" si="358"/>
        <v>-12.673780766819695</v>
      </c>
      <c r="AS277" s="111">
        <f t="shared" ca="1" si="358"/>
        <v>-20.062348754925218</v>
      </c>
      <c r="AT277" s="111" t="e">
        <f t="shared" si="358"/>
        <v>#DIV/0!</v>
      </c>
      <c r="AU277" s="111"/>
      <c r="AV277" s="111"/>
      <c r="AX277" s="201">
        <v>0.33333333333333331</v>
      </c>
      <c r="AY277" s="111">
        <f t="shared" ca="1" si="359"/>
        <v>-0.82223414632368952</v>
      </c>
      <c r="AZ277" s="111">
        <f t="shared" ca="1" si="359"/>
        <v>-1.3397264236231434</v>
      </c>
      <c r="BA277" s="111">
        <f t="shared" ca="1" si="359"/>
        <v>-1.7494788639346024</v>
      </c>
      <c r="BB277" s="111">
        <f t="shared" ca="1" si="359"/>
        <v>-2.3652381663431377</v>
      </c>
      <c r="BC277" s="111">
        <f t="shared" ca="1" si="359"/>
        <v>-3.4158568205310673</v>
      </c>
      <c r="BD277" s="111">
        <f t="shared" ca="1" si="359"/>
        <v>-3.9609052100861568</v>
      </c>
      <c r="BE277" s="111">
        <f t="shared" ca="1" si="359"/>
        <v>-5.7142974397937394</v>
      </c>
      <c r="BF277" s="111">
        <f t="shared" ca="1" si="359"/>
        <v>-8.4447675369975173</v>
      </c>
      <c r="BG277" s="111">
        <f t="shared" ca="1" si="359"/>
        <v>-10.041412707753379</v>
      </c>
      <c r="BH277" s="111">
        <f t="shared" ca="1" si="359"/>
        <v>-16.239329343119518</v>
      </c>
      <c r="BI277" s="111" t="e">
        <f t="shared" si="359"/>
        <v>#DIV/0!</v>
      </c>
      <c r="BJ277" s="111"/>
      <c r="BK277" s="111"/>
      <c r="BM277" s="200">
        <v>0.33333333333333331</v>
      </c>
      <c r="BN277" s="111">
        <f t="shared" ca="1" si="360"/>
        <v>-1.4067291579546395</v>
      </c>
      <c r="BO277" s="111">
        <f t="shared" ca="1" si="360"/>
        <v>-1.9899859175298942</v>
      </c>
      <c r="BP277" s="111">
        <f t="shared" ca="1" si="360"/>
        <v>-2.4538370730204866</v>
      </c>
      <c r="BQ277" s="111">
        <f t="shared" ca="1" si="360"/>
        <v>-3.1536508884575176</v>
      </c>
      <c r="BR277" s="111">
        <f t="shared" ca="1" si="360"/>
        <v>-4.3534784420721895</v>
      </c>
      <c r="BS277" s="111">
        <f t="shared" ca="1" si="360"/>
        <v>-4.978057970328484</v>
      </c>
      <c r="BT277" s="111">
        <f t="shared" ca="1" si="360"/>
        <v>-6.9936751050456349</v>
      </c>
      <c r="BU277" s="111">
        <f t="shared" ca="1" si="360"/>
        <v>-10.143503863933196</v>
      </c>
      <c r="BV277" s="111">
        <f t="shared" ca="1" si="360"/>
        <v>-11.988634057190673</v>
      </c>
      <c r="BW277" s="111">
        <f t="shared" ca="1" si="360"/>
        <v>-19.161014107124053</v>
      </c>
      <c r="BX277" s="111" t="e">
        <f t="shared" si="360"/>
        <v>#DIV/0!</v>
      </c>
      <c r="BY277" s="111"/>
      <c r="BZ277" s="111"/>
      <c r="CB277" s="200">
        <v>0.33333333333333331</v>
      </c>
      <c r="CC277" s="111">
        <f t="shared" ca="1" si="361"/>
        <v>-3.1087252358685786</v>
      </c>
      <c r="CD277" s="111">
        <f t="shared" ca="1" si="361"/>
        <v>-3.3735078811531705</v>
      </c>
      <c r="CE277" s="111">
        <f t="shared" ca="1" si="361"/>
        <v>-3.5945101980940342</v>
      </c>
      <c r="CF277" s="111">
        <f t="shared" ca="1" si="361"/>
        <v>-3.9420636105718971</v>
      </c>
      <c r="CG277" s="111">
        <f t="shared" ca="1" si="361"/>
        <v>-4.5675097165240697</v>
      </c>
      <c r="CH277" s="111">
        <f t="shared" ca="1" si="361"/>
        <v>-4.9038744153397982</v>
      </c>
      <c r="CI277" s="111">
        <f t="shared" ca="1" si="361"/>
        <v>-6.0216554374518534</v>
      </c>
      <c r="CJ277" s="111">
        <f t="shared" ca="1" si="361"/>
        <v>-7.8239699234402922</v>
      </c>
      <c r="CK277" s="111">
        <f t="shared" ca="1" si="361"/>
        <v>-8.8961570152981757</v>
      </c>
      <c r="CL277" s="111">
        <f t="shared" ca="1" si="361"/>
        <v>-13.11356880980151</v>
      </c>
      <c r="CM277" s="111" t="e">
        <f t="shared" si="361"/>
        <v>#DIV/0!</v>
      </c>
      <c r="CN277" s="111"/>
      <c r="CO277" s="111"/>
      <c r="CQ277" s="200">
        <v>0.33333333333333331</v>
      </c>
      <c r="CR277" s="111">
        <f t="shared" ca="1" si="362"/>
        <v>-0.79648966783423525</v>
      </c>
      <c r="CS277" s="111">
        <f t="shared" ca="1" si="362"/>
        <v>-1.0560981645746572</v>
      </c>
      <c r="CT277" s="111">
        <f t="shared" ca="1" si="362"/>
        <v>-1.263278112842549</v>
      </c>
      <c r="CU277" s="111">
        <f t="shared" ca="1" si="362"/>
        <v>-1.5768254442287586</v>
      </c>
      <c r="CV277" s="111">
        <f t="shared" ca="1" si="362"/>
        <v>-2.1164400254453248</v>
      </c>
      <c r="CW277" s="111">
        <f t="shared" ca="1" si="362"/>
        <v>-2.3980842922283236</v>
      </c>
      <c r="CX277" s="111">
        <f t="shared" ca="1" si="362"/>
        <v>-3.309221108119011</v>
      </c>
      <c r="CY277" s="111">
        <f t="shared" ca="1" si="362"/>
        <v>-4.7368960763475494</v>
      </c>
      <c r="CZ277" s="111">
        <f t="shared" ca="1" si="362"/>
        <v>-5.5743421626511873</v>
      </c>
      <c r="DA277" s="111">
        <f t="shared" ca="1" si="362"/>
        <v>-8.8330795484514368</v>
      </c>
      <c r="DB277" s="111" t="e">
        <f t="shared" si="362"/>
        <v>#DIV/0!</v>
      </c>
      <c r="DC277" s="111"/>
      <c r="DD277" s="111"/>
      <c r="DF277" s="200">
        <v>0.33333333333333331</v>
      </c>
      <c r="DG277" s="111">
        <f t="shared" ca="1" si="364"/>
        <v>4.2777152591304768</v>
      </c>
      <c r="DH277" s="111">
        <f t="shared" ca="1" si="364"/>
        <v>4.6740268689666697</v>
      </c>
      <c r="DI277" s="111">
        <f t="shared" ca="1" si="364"/>
        <v>5.0032266162658035</v>
      </c>
      <c r="DJ277" s="111">
        <f t="shared" ca="1" si="364"/>
        <v>5.5188890548006553</v>
      </c>
      <c r="DK277" s="111">
        <f t="shared" ca="1" si="364"/>
        <v>6.4427529596063149</v>
      </c>
      <c r="DL277" s="111">
        <f t="shared" ca="1" si="364"/>
        <v>6.9381799358244516</v>
      </c>
      <c r="DM277" s="111">
        <f t="shared" ca="1" si="364"/>
        <v>8.5804107679556409</v>
      </c>
      <c r="DN277" s="111">
        <f t="shared" ca="1" si="364"/>
        <v>11.221442577311647</v>
      </c>
      <c r="DO277" s="111">
        <f t="shared" ca="1" si="364"/>
        <v>12.79059971417276</v>
      </c>
      <c r="DP277" s="111">
        <f t="shared" ca="1" si="364"/>
        <v>18.956938337810584</v>
      </c>
      <c r="DQ277" s="111" t="e">
        <f t="shared" si="364"/>
        <v>#DIV/0!</v>
      </c>
      <c r="DR277" s="111"/>
      <c r="DS277" s="111"/>
      <c r="DU277" s="200">
        <v>0.33333333333333331</v>
      </c>
      <c r="DV277" s="111">
        <f t="shared" ca="1" si="365"/>
        <v>7.7074518934478089</v>
      </c>
      <c r="DW277" s="111">
        <f t="shared" ca="1" si="365"/>
        <v>7.724699055261711</v>
      </c>
      <c r="DX277" s="111">
        <f t="shared" ca="1" si="365"/>
        <v>7.7707736175049513</v>
      </c>
      <c r="DY277" s="111">
        <f t="shared" ca="1" si="365"/>
        <v>7.8841272211437943</v>
      </c>
      <c r="DZ277" s="111">
        <f t="shared" ca="1" si="365"/>
        <v>8.1702323035958173</v>
      </c>
      <c r="EA277" s="111">
        <f t="shared" ca="1" si="365"/>
        <v>8.3526337437049154</v>
      </c>
      <c r="EB277" s="111">
        <f t="shared" ca="1" si="365"/>
        <v>9.0414477644428093</v>
      </c>
      <c r="EC277" s="111">
        <f t="shared" ca="1" si="365"/>
        <v>10.29024615697581</v>
      </c>
      <c r="ED277" s="111">
        <f t="shared" ca="1" si="365"/>
        <v>11.072716175489955</v>
      </c>
      <c r="EE277" s="111">
        <f t="shared" ca="1" si="365"/>
        <v>14.26829753783357</v>
      </c>
      <c r="EF277" s="111" t="e">
        <f t="shared" si="365"/>
        <v>#DIV/0!</v>
      </c>
      <c r="EG277" s="111"/>
      <c r="EH277" s="111"/>
      <c r="EJ277" s="200">
        <v>0.33333333333333331</v>
      </c>
      <c r="EK277" s="111">
        <f t="shared" ca="1" si="366"/>
        <v>-7.7074518934478089</v>
      </c>
      <c r="EL277" s="111">
        <f t="shared" ca="1" si="366"/>
        <v>-7.724699055261711</v>
      </c>
      <c r="EM277" s="111">
        <f t="shared" ca="1" si="366"/>
        <v>-7.7707736175049513</v>
      </c>
      <c r="EN277" s="111">
        <f t="shared" ca="1" si="366"/>
        <v>-7.8841272211437943</v>
      </c>
      <c r="EO277" s="111">
        <f t="shared" ca="1" si="366"/>
        <v>-8.1702323035958173</v>
      </c>
      <c r="EP277" s="111">
        <f t="shared" ca="1" si="366"/>
        <v>-8.3526337437049154</v>
      </c>
      <c r="EQ277" s="111">
        <f t="shared" ca="1" si="366"/>
        <v>-9.0414477644428093</v>
      </c>
      <c r="ER277" s="111">
        <f t="shared" ca="1" si="366"/>
        <v>-10.29024615697581</v>
      </c>
      <c r="ES277" s="111">
        <f t="shared" ca="1" si="366"/>
        <v>-11.072716175489955</v>
      </c>
      <c r="ET277" s="111">
        <f t="shared" ca="1" si="366"/>
        <v>-14.26829753783357</v>
      </c>
      <c r="EU277" s="111" t="e">
        <f t="shared" si="366"/>
        <v>#DIV/0!</v>
      </c>
      <c r="EV277" s="111"/>
      <c r="EW277" s="111"/>
    </row>
    <row r="278" spans="1:153">
      <c r="T278" s="201">
        <v>0.4</v>
      </c>
      <c r="U278" s="109">
        <f t="shared" ca="1" si="357"/>
        <v>-3.3137121408387902</v>
      </c>
      <c r="V278" s="109">
        <f t="shared" ca="1" si="357"/>
        <v>-4.0827150503593241</v>
      </c>
      <c r="W278" s="109">
        <f t="shared" ca="1" si="357"/>
        <v>-4.7183820522931583</v>
      </c>
      <c r="X278" s="109">
        <f t="shared" ca="1" si="357"/>
        <v>-5.7169311707584329</v>
      </c>
      <c r="Y278" s="109">
        <f t="shared" ca="1" si="357"/>
        <v>-7.5383773726729926</v>
      </c>
      <c r="Z278" s="109">
        <f t="shared" ca="1" si="357"/>
        <v>-8.5417362328437925</v>
      </c>
      <c r="AA278" s="109">
        <f t="shared" ca="1" si="357"/>
        <v>-12.050454859114138</v>
      </c>
      <c r="AB278" s="109">
        <f t="shared" ca="1" si="357"/>
        <v>-18.472182572335381</v>
      </c>
      <c r="AC278" s="109">
        <f t="shared" ca="1" si="357"/>
        <v>-22.875346033878284</v>
      </c>
      <c r="AD278" s="109" t="e">
        <f t="shared" si="357"/>
        <v>#DIV/0!</v>
      </c>
      <c r="AE278" s="109" t="e">
        <f t="shared" si="357"/>
        <v>#DIV/0!</v>
      </c>
      <c r="AF278" s="109" t="e">
        <f t="shared" si="357"/>
        <v>#DIV/0!</v>
      </c>
      <c r="AG278" s="109"/>
      <c r="AI278" s="200">
        <v>0.4</v>
      </c>
      <c r="AJ278" s="111">
        <f t="shared" ca="1" si="358"/>
        <v>-3.1747600463777266</v>
      </c>
      <c r="AK278" s="111">
        <f t="shared" ca="1" si="358"/>
        <v>-3.8799476666882176</v>
      </c>
      <c r="AL278" s="111">
        <f t="shared" ca="1" si="358"/>
        <v>-4.4634424562904558</v>
      </c>
      <c r="AM278" s="111">
        <f t="shared" ca="1" si="358"/>
        <v>-5.3808272677831539</v>
      </c>
      <c r="AN278" s="111">
        <f t="shared" ca="1" si="358"/>
        <v>-7.0559212208219213</v>
      </c>
      <c r="AO278" s="111">
        <f t="shared" ca="1" si="358"/>
        <v>-7.9792856414161557</v>
      </c>
      <c r="AP278" s="111">
        <f t="shared" ca="1" si="358"/>
        <v>-11.210236967379847</v>
      </c>
      <c r="AQ278" s="111">
        <f t="shared" ca="1" si="358"/>
        <v>-17.127305345938513</v>
      </c>
      <c r="AR278" s="111">
        <f t="shared" ca="1" si="358"/>
        <v>-21.18560256216437</v>
      </c>
      <c r="AS278" s="111" t="e">
        <f t="shared" si="358"/>
        <v>#DIV/0!</v>
      </c>
      <c r="AT278" s="111" t="e">
        <f t="shared" si="358"/>
        <v>#DIV/0!</v>
      </c>
      <c r="AU278" s="111" t="e">
        <f t="shared" si="358"/>
        <v>#DIV/0!</v>
      </c>
      <c r="AV278" s="111" t="e">
        <f t="shared" si="358"/>
        <v>#DIV/0!</v>
      </c>
      <c r="AX278" s="201">
        <v>0.4</v>
      </c>
      <c r="AY278" s="111">
        <f t="shared" ca="1" si="359"/>
        <v>-1.9882272845032745</v>
      </c>
      <c r="AZ278" s="111">
        <f t="shared" ca="1" si="359"/>
        <v>-2.595422510990157</v>
      </c>
      <c r="BA278" s="111">
        <f t="shared" ca="1" si="359"/>
        <v>-3.0946667665363372</v>
      </c>
      <c r="BB278" s="111">
        <f t="shared" ca="1" si="359"/>
        <v>-3.8752590123839057</v>
      </c>
      <c r="BC278" s="111">
        <f t="shared" ca="1" si="359"/>
        <v>-5.2912854045405577</v>
      </c>
      <c r="BD278" s="111">
        <f t="shared" ca="1" si="359"/>
        <v>-6.0684293506589615</v>
      </c>
      <c r="BE278" s="111">
        <f t="shared" ca="1" si="359"/>
        <v>-8.7769776837081537</v>
      </c>
      <c r="BF278" s="111">
        <f t="shared" ca="1" si="359"/>
        <v>-13.717056255661214</v>
      </c>
      <c r="BG278" s="111">
        <f t="shared" ca="1" si="359"/>
        <v>-17.098937345793246</v>
      </c>
      <c r="BH278" s="111" t="e">
        <f t="shared" si="359"/>
        <v>#DIV/0!</v>
      </c>
      <c r="BI278" s="111" t="e">
        <f t="shared" si="359"/>
        <v>#DIV/0!</v>
      </c>
      <c r="BJ278" s="111" t="e">
        <f t="shared" si="359"/>
        <v>#DIV/0!</v>
      </c>
      <c r="BK278" s="111" t="e">
        <f t="shared" si="359"/>
        <v>#DIV/0!</v>
      </c>
      <c r="BM278" s="200">
        <v>0.4</v>
      </c>
      <c r="BN278" s="111">
        <f t="shared" ca="1" si="360"/>
        <v>-2.6509697126710323</v>
      </c>
      <c r="BO278" s="111">
        <f t="shared" ca="1" si="360"/>
        <v>-3.3390687806747392</v>
      </c>
      <c r="BP278" s="111">
        <f t="shared" ca="1" si="360"/>
        <v>-3.9065244094147475</v>
      </c>
      <c r="BQ278" s="111">
        <f t="shared" ca="1" si="360"/>
        <v>-4.7960950915711695</v>
      </c>
      <c r="BR278" s="111">
        <f t="shared" ca="1" si="360"/>
        <v>-6.4148313886067747</v>
      </c>
      <c r="BS278" s="111">
        <f t="shared" ca="1" si="360"/>
        <v>-7.305082791751377</v>
      </c>
      <c r="BT278" s="111">
        <f t="shared" ca="1" si="360"/>
        <v>-10.413716271411147</v>
      </c>
      <c r="BU278" s="111">
        <f t="shared" ca="1" si="360"/>
        <v>-16.094619413998299</v>
      </c>
      <c r="BV278" s="111">
        <f t="shared" ca="1" si="360"/>
        <v>-19.987141689835763</v>
      </c>
      <c r="BW278" s="111" t="e">
        <f t="shared" si="360"/>
        <v>#DIV/0!</v>
      </c>
      <c r="BX278" s="111" t="e">
        <f t="shared" si="360"/>
        <v>#DIV/0!</v>
      </c>
      <c r="BY278" s="111" t="e">
        <f t="shared" si="360"/>
        <v>#DIV/0!</v>
      </c>
      <c r="BZ278" s="111" t="e">
        <f t="shared" si="360"/>
        <v>#DIV/0!</v>
      </c>
      <c r="CB278" s="200">
        <v>0.4</v>
      </c>
      <c r="CC278" s="111">
        <f t="shared" ca="1" si="361"/>
        <v>-3.3137121408387902</v>
      </c>
      <c r="CD278" s="111">
        <f t="shared" ca="1" si="361"/>
        <v>-3.6453346080356361</v>
      </c>
      <c r="CE278" s="111">
        <f t="shared" ca="1" si="361"/>
        <v>-3.9274694468118323</v>
      </c>
      <c r="CF278" s="111">
        <f t="shared" ca="1" si="361"/>
        <v>-4.381630240971897</v>
      </c>
      <c r="CG278" s="111">
        <f t="shared" ca="1" si="361"/>
        <v>-5.2336004298627117</v>
      </c>
      <c r="CH278" s="111">
        <f t="shared" ca="1" si="361"/>
        <v>-5.7115733999857321</v>
      </c>
      <c r="CI278" s="111">
        <f t="shared" ca="1" si="361"/>
        <v>-7.4103405543951348</v>
      </c>
      <c r="CJ278" s="111">
        <f t="shared" ca="1" si="361"/>
        <v>-10.570942435555429</v>
      </c>
      <c r="CK278" s="111">
        <f t="shared" ca="1" si="361"/>
        <v>-12.754156857479451</v>
      </c>
      <c r="CL278" s="111" t="e">
        <f t="shared" si="361"/>
        <v>#DIV/0!</v>
      </c>
      <c r="CM278" s="111" t="e">
        <f t="shared" si="361"/>
        <v>#DIV/0!</v>
      </c>
      <c r="CN278" s="111" t="e">
        <f t="shared" si="361"/>
        <v>#DIV/0!</v>
      </c>
      <c r="CO278" s="111" t="e">
        <f t="shared" si="361"/>
        <v>#DIV/0!</v>
      </c>
      <c r="CQ278" s="200">
        <v>0.4</v>
      </c>
      <c r="CR278" s="111">
        <f t="shared" ca="1" si="362"/>
        <v>-1.3254848563355159</v>
      </c>
      <c r="CS278" s="111">
        <f t="shared" ca="1" si="362"/>
        <v>-1.6330860201437292</v>
      </c>
      <c r="CT278" s="111">
        <f t="shared" ca="1" si="362"/>
        <v>-1.8873528209172634</v>
      </c>
      <c r="CU278" s="111">
        <f t="shared" ca="1" si="362"/>
        <v>-2.286772468303373</v>
      </c>
      <c r="CV278" s="111">
        <f t="shared" ca="1" si="362"/>
        <v>-3.0153509490691972</v>
      </c>
      <c r="CW278" s="111">
        <f t="shared" ca="1" si="362"/>
        <v>-3.4166944931375163</v>
      </c>
      <c r="CX278" s="111">
        <f t="shared" ca="1" si="362"/>
        <v>-4.8201819436456566</v>
      </c>
      <c r="CY278" s="111">
        <f t="shared" ca="1" si="362"/>
        <v>-7.3888730289341531</v>
      </c>
      <c r="CZ278" s="111">
        <f t="shared" ca="1" si="362"/>
        <v>-9.1501384135513124</v>
      </c>
      <c r="DA278" s="111" t="e">
        <f t="shared" si="362"/>
        <v>#DIV/0!</v>
      </c>
      <c r="DB278" s="111" t="e">
        <f t="shared" si="362"/>
        <v>#DIV/0!</v>
      </c>
      <c r="DC278" s="111" t="e">
        <f t="shared" si="362"/>
        <v>#DIV/0!</v>
      </c>
      <c r="DD278" s="111" t="e">
        <f t="shared" si="362"/>
        <v>#DIV/0!</v>
      </c>
      <c r="DF278" s="200">
        <v>0.4</v>
      </c>
      <c r="DG278" s="111">
        <f t="shared" ca="1" si="364"/>
        <v>4.6391969971743059</v>
      </c>
      <c r="DH278" s="111">
        <f t="shared" ca="1" si="364"/>
        <v>5.1326271474048024</v>
      </c>
      <c r="DI278" s="111">
        <f t="shared" ca="1" si="364"/>
        <v>5.5511847325686547</v>
      </c>
      <c r="DJ278" s="111">
        <f t="shared" ca="1" si="364"/>
        <v>6.2233023993464238</v>
      </c>
      <c r="DK278" s="111">
        <f t="shared" ca="1" si="364"/>
        <v>7.4806923979951474</v>
      </c>
      <c r="DL278" s="111">
        <f t="shared" ca="1" si="364"/>
        <v>8.1848802821705622</v>
      </c>
      <c r="DM278" s="111">
        <f t="shared" ca="1" si="364"/>
        <v>10.683817729801122</v>
      </c>
      <c r="DN278" s="111">
        <f t="shared" ca="1" si="364"/>
        <v>15.326068752229599</v>
      </c>
      <c r="DO278" s="111">
        <f t="shared" ca="1" si="364"/>
        <v>18.530565545564485</v>
      </c>
      <c r="DP278" s="111" t="e">
        <f t="shared" si="364"/>
        <v>#DIV/0!</v>
      </c>
      <c r="DQ278" s="111" t="e">
        <f t="shared" si="364"/>
        <v>#DIV/0!</v>
      </c>
      <c r="DR278" s="111" t="e">
        <f t="shared" si="364"/>
        <v>#DIV/0!</v>
      </c>
      <c r="DS278" s="111" t="e">
        <f t="shared" si="364"/>
        <v>#DIV/0!</v>
      </c>
      <c r="DU278" s="200">
        <v>0.4</v>
      </c>
      <c r="DV278" s="111">
        <f t="shared" ca="1" si="365"/>
        <v>6.6274242816775795</v>
      </c>
      <c r="DW278" s="111">
        <f t="shared" ca="1" si="365"/>
        <v>6.7074952929730234</v>
      </c>
      <c r="DX278" s="111">
        <f t="shared" ca="1" si="365"/>
        <v>6.8003887529818963</v>
      </c>
      <c r="DY278" s="111">
        <f t="shared" ca="1" si="365"/>
        <v>6.9828592422284137</v>
      </c>
      <c r="DZ278" s="111">
        <f t="shared" ca="1" si="365"/>
        <v>7.3941649359783792</v>
      </c>
      <c r="EA278" s="111">
        <f t="shared" ca="1" si="365"/>
        <v>7.6495963561607185</v>
      </c>
      <c r="EB278" s="111">
        <f t="shared" ca="1" si="365"/>
        <v>8.6338620358315943</v>
      </c>
      <c r="EC278" s="111">
        <f t="shared" ca="1" si="365"/>
        <v>10.606898022070926</v>
      </c>
      <c r="ED278" s="111">
        <f t="shared" ca="1" si="365"/>
        <v>12.013394813093795</v>
      </c>
      <c r="EE278" s="111" t="e">
        <f t="shared" si="365"/>
        <v>#DIV/0!</v>
      </c>
      <c r="EF278" s="111" t="e">
        <f t="shared" si="365"/>
        <v>#DIV/0!</v>
      </c>
      <c r="EG278" s="111" t="e">
        <f t="shared" si="365"/>
        <v>#DIV/0!</v>
      </c>
      <c r="EH278" s="111" t="e">
        <f t="shared" si="365"/>
        <v>#DIV/0!</v>
      </c>
      <c r="EJ278" s="200">
        <v>0.4</v>
      </c>
      <c r="EK278" s="111">
        <f t="shared" ca="1" si="366"/>
        <v>-6.6274242816775795</v>
      </c>
      <c r="EL278" s="111">
        <f t="shared" ca="1" si="366"/>
        <v>-6.7074952929730234</v>
      </c>
      <c r="EM278" s="111">
        <f t="shared" ca="1" si="366"/>
        <v>-6.8003887529818963</v>
      </c>
      <c r="EN278" s="111">
        <f t="shared" ca="1" si="366"/>
        <v>-6.9828592422284137</v>
      </c>
      <c r="EO278" s="111">
        <f t="shared" ca="1" si="366"/>
        <v>-7.3941649359783792</v>
      </c>
      <c r="EP278" s="111">
        <f t="shared" ca="1" si="366"/>
        <v>-7.6495963561607185</v>
      </c>
      <c r="EQ278" s="111">
        <f t="shared" ca="1" si="366"/>
        <v>-8.6338620358315943</v>
      </c>
      <c r="ER278" s="111">
        <f t="shared" ca="1" si="366"/>
        <v>-10.606898022070926</v>
      </c>
      <c r="ES278" s="111">
        <f t="shared" ca="1" si="366"/>
        <v>-12.013394813093795</v>
      </c>
      <c r="ET278" s="111" t="e">
        <f t="shared" si="366"/>
        <v>#DIV/0!</v>
      </c>
      <c r="EU278" s="111" t="e">
        <f t="shared" si="366"/>
        <v>#DIV/0!</v>
      </c>
      <c r="EV278" s="111" t="e">
        <f t="shared" ref="EV278:EW285" si="367">(EV217-EV231)/2</f>
        <v>#DIV/0!</v>
      </c>
      <c r="EW278" s="111" t="e">
        <f t="shared" si="367"/>
        <v>#DIV/0!</v>
      </c>
    </row>
    <row r="279" spans="1:153">
      <c r="T279" s="201">
        <v>0.42857142857142855</v>
      </c>
      <c r="U279" s="109">
        <f t="shared" ca="1" si="357"/>
        <v>-3.9150174182567357</v>
      </c>
      <c r="V279" s="109">
        <f t="shared" ca="1" si="357"/>
        <v>-4.7639228426515947</v>
      </c>
      <c r="W279" s="109">
        <f t="shared" ca="1" si="357"/>
        <v>-5.4769246749993954</v>
      </c>
      <c r="X279" s="109">
        <f t="shared" ca="1" si="357"/>
        <v>-6.6170093924327382</v>
      </c>
      <c r="Y279" s="109">
        <f t="shared" ca="1" si="357"/>
        <v>-8.7587573439075666</v>
      </c>
      <c r="Z279" s="109">
        <f t="shared" ca="1" si="357"/>
        <v>-9.9729022946973807</v>
      </c>
      <c r="AA279" s="109">
        <f t="shared" ca="1" si="357"/>
        <v>-14.416784185556045</v>
      </c>
      <c r="AB279" s="109">
        <f t="shared" ca="1" si="357"/>
        <v>-23.423492097160665</v>
      </c>
      <c r="AC279" s="109" t="e">
        <f t="shared" si="357"/>
        <v>#DIV/0!</v>
      </c>
      <c r="AD279" s="109" t="e">
        <f t="shared" si="357"/>
        <v>#DIV/0!</v>
      </c>
      <c r="AE279" s="109" t="e">
        <f t="shared" si="357"/>
        <v>#DIV/0!</v>
      </c>
      <c r="AF279" s="109" t="e">
        <f t="shared" si="357"/>
        <v>#DIV/0!</v>
      </c>
      <c r="AG279" s="109"/>
      <c r="AI279" s="200">
        <v>0.42857142857142855</v>
      </c>
      <c r="AJ279" s="111">
        <f t="shared" ca="1" si="358"/>
        <v>-3.7755027038130784</v>
      </c>
      <c r="AK279" s="111">
        <f t="shared" ca="1" si="358"/>
        <v>-4.5587270720413464</v>
      </c>
      <c r="AL279" s="111">
        <f t="shared" ca="1" si="358"/>
        <v>-5.2172703329822276</v>
      </c>
      <c r="AM279" s="111">
        <f t="shared" ca="1" si="358"/>
        <v>-6.2712523964156937</v>
      </c>
      <c r="AN279" s="111">
        <f t="shared" ca="1" si="358"/>
        <v>-8.2533802822454341</v>
      </c>
      <c r="AO279" s="111">
        <f t="shared" ca="1" si="358"/>
        <v>-9.377828210078718</v>
      </c>
      <c r="AP279" s="111">
        <f t="shared" ca="1" si="358"/>
        <v>-13.495992444023157</v>
      </c>
      <c r="AQ279" s="111">
        <f t="shared" ca="1" si="358"/>
        <v>-21.847748314057252</v>
      </c>
      <c r="AR279" s="111" t="e">
        <f t="shared" si="358"/>
        <v>#DIV/0!</v>
      </c>
      <c r="AS279" s="111" t="e">
        <f t="shared" si="358"/>
        <v>#DIV/0!</v>
      </c>
      <c r="AT279" s="111" t="e">
        <f t="shared" si="358"/>
        <v>#DIV/0!</v>
      </c>
      <c r="AU279" s="111" t="e">
        <f t="shared" si="358"/>
        <v>#DIV/0!</v>
      </c>
      <c r="AV279" s="111" t="e">
        <f t="shared" si="358"/>
        <v>#DIV/0!</v>
      </c>
      <c r="AX279" s="201">
        <v>0.42857142857142855</v>
      </c>
      <c r="AY279" s="111">
        <f t="shared" ca="1" si="359"/>
        <v>-2.5057805807028104</v>
      </c>
      <c r="AZ279" s="111">
        <f t="shared" ca="1" si="359"/>
        <v>-3.174509853472478</v>
      </c>
      <c r="BA279" s="111">
        <f t="shared" ca="1" si="359"/>
        <v>-3.7336767003586395</v>
      </c>
      <c r="BB279" s="111">
        <f t="shared" ca="1" si="359"/>
        <v>-4.6243254083926155</v>
      </c>
      <c r="BC279" s="111">
        <f t="shared" ca="1" si="359"/>
        <v>-6.2899433128686431</v>
      </c>
      <c r="BD279" s="111">
        <f t="shared" ca="1" si="359"/>
        <v>-7.2313743413498637</v>
      </c>
      <c r="BE279" s="111">
        <f t="shared" ca="1" si="359"/>
        <v>-10.667961164057157</v>
      </c>
      <c r="BF279" s="111">
        <f t="shared" ca="1" si="359"/>
        <v>-17.614709102378409</v>
      </c>
      <c r="BG279" s="111" t="e">
        <f t="shared" si="359"/>
        <v>#DIV/0!</v>
      </c>
      <c r="BH279" s="111" t="e">
        <f t="shared" si="359"/>
        <v>#DIV/0!</v>
      </c>
      <c r="BI279" s="111" t="e">
        <f t="shared" si="359"/>
        <v>#DIV/0!</v>
      </c>
      <c r="BJ279" s="111" t="e">
        <f t="shared" si="359"/>
        <v>#DIV/0!</v>
      </c>
      <c r="BK279" s="111" t="e">
        <f t="shared" si="359"/>
        <v>#DIV/0!</v>
      </c>
      <c r="BM279" s="200">
        <v>0.42857142857142855</v>
      </c>
      <c r="BN279" s="111">
        <f t="shared" ca="1" si="360"/>
        <v>-3.2103989994797728</v>
      </c>
      <c r="BO279" s="111">
        <f t="shared" ca="1" si="360"/>
        <v>-3.9692163480620373</v>
      </c>
      <c r="BP279" s="111">
        <f t="shared" ca="1" si="360"/>
        <v>-4.6053006876790175</v>
      </c>
      <c r="BQ279" s="111">
        <f t="shared" ca="1" si="360"/>
        <v>-5.6206674004126764</v>
      </c>
      <c r="BR279" s="111">
        <f t="shared" ca="1" si="360"/>
        <v>-7.5243503283881044</v>
      </c>
      <c r="BS279" s="111">
        <f t="shared" ca="1" si="360"/>
        <v>-8.6021383180236235</v>
      </c>
      <c r="BT279" s="111">
        <f t="shared" ca="1" si="360"/>
        <v>-12.542372674806604</v>
      </c>
      <c r="BU279" s="111">
        <f t="shared" ca="1" si="360"/>
        <v>-20.519100599769537</v>
      </c>
      <c r="BV279" s="111" t="e">
        <f t="shared" si="360"/>
        <v>#DIV/0!</v>
      </c>
      <c r="BW279" s="111" t="e">
        <f t="shared" si="360"/>
        <v>#DIV/0!</v>
      </c>
      <c r="BX279" s="111" t="e">
        <f t="shared" si="360"/>
        <v>#DIV/0!</v>
      </c>
      <c r="BY279" s="111" t="e">
        <f t="shared" si="360"/>
        <v>#DIV/0!</v>
      </c>
      <c r="BZ279" s="111" t="e">
        <f t="shared" si="360"/>
        <v>#DIV/0!</v>
      </c>
      <c r="CB279" s="200">
        <v>0.42857142857142855</v>
      </c>
      <c r="CC279" s="111">
        <f t="shared" ca="1" si="361"/>
        <v>-3.4447070290104285</v>
      </c>
      <c r="CD279" s="111">
        <f t="shared" ca="1" si="361"/>
        <v>-3.81545439900703</v>
      </c>
      <c r="CE279" s="111">
        <f t="shared" ca="1" si="361"/>
        <v>-4.1343589889223891</v>
      </c>
      <c r="CF279" s="111">
        <f t="shared" ca="1" si="361"/>
        <v>-4.654650073633821</v>
      </c>
      <c r="CG279" s="111">
        <f t="shared" ca="1" si="361"/>
        <v>-5.654690624335263</v>
      </c>
      <c r="CH279" s="111">
        <f t="shared" ca="1" si="361"/>
        <v>-6.2300034011030743</v>
      </c>
      <c r="CI279" s="111">
        <f t="shared" ca="1" si="361"/>
        <v>-8.3631122273854608</v>
      </c>
      <c r="CJ279" s="111">
        <f t="shared" ca="1" si="361"/>
        <v>-12.741650564914636</v>
      </c>
      <c r="CK279" s="111" t="e">
        <f t="shared" si="361"/>
        <v>#DIV/0!</v>
      </c>
      <c r="CL279" s="111" t="e">
        <f t="shared" si="361"/>
        <v>#DIV/0!</v>
      </c>
      <c r="CM279" s="111" t="e">
        <f t="shared" si="361"/>
        <v>#DIV/0!</v>
      </c>
      <c r="CN279" s="111" t="e">
        <f t="shared" si="361"/>
        <v>#DIV/0!</v>
      </c>
      <c r="CO279" s="111" t="e">
        <f t="shared" si="361"/>
        <v>#DIV/0!</v>
      </c>
      <c r="CQ279" s="200">
        <v>0.42857142857142855</v>
      </c>
      <c r="CR279" s="111">
        <f t="shared" ca="1" si="362"/>
        <v>-1.5660069673026946</v>
      </c>
      <c r="CS279" s="111">
        <f t="shared" ca="1" si="362"/>
        <v>-1.9055691370606378</v>
      </c>
      <c r="CT279" s="111">
        <f t="shared" ca="1" si="362"/>
        <v>-2.1907698699997584</v>
      </c>
      <c r="CU279" s="111">
        <f t="shared" ca="1" si="362"/>
        <v>-2.6468037569730951</v>
      </c>
      <c r="CV279" s="111">
        <f t="shared" ca="1" si="362"/>
        <v>-3.5035029375630264</v>
      </c>
      <c r="CW279" s="111">
        <f t="shared" ca="1" si="362"/>
        <v>-3.989160917878952</v>
      </c>
      <c r="CX279" s="111">
        <f t="shared" ca="1" si="362"/>
        <v>-5.7667136742224194</v>
      </c>
      <c r="CY279" s="111">
        <f t="shared" ca="1" si="362"/>
        <v>-9.3693968388642652</v>
      </c>
      <c r="CZ279" s="111" t="e">
        <f t="shared" si="362"/>
        <v>#DIV/0!</v>
      </c>
      <c r="DA279" s="111" t="e">
        <f t="shared" si="362"/>
        <v>#DIV/0!</v>
      </c>
      <c r="DB279" s="111" t="e">
        <f t="shared" si="362"/>
        <v>#DIV/0!</v>
      </c>
      <c r="DC279" s="111" t="e">
        <f t="shared" si="362"/>
        <v>#DIV/0!</v>
      </c>
      <c r="DD279" s="111" t="e">
        <f t="shared" si="362"/>
        <v>#DIV/0!</v>
      </c>
      <c r="DF279" s="200">
        <v>0.42857142857142855</v>
      </c>
      <c r="DG279" s="111">
        <f t="shared" ca="1" si="364"/>
        <v>4.8539438665643537</v>
      </c>
      <c r="DH279" s="111">
        <f t="shared" ca="1" si="364"/>
        <v>5.4048673881861466</v>
      </c>
      <c r="DI279" s="111">
        <f t="shared" ca="1" si="364"/>
        <v>5.8776069635631449</v>
      </c>
      <c r="DJ279" s="111">
        <f t="shared" ca="1" si="364"/>
        <v>6.6473340576739428</v>
      </c>
      <c r="DK279" s="111">
        <f t="shared" ca="1" si="364"/>
        <v>8.1235046553741892</v>
      </c>
      <c r="DL279" s="111">
        <f t="shared" ca="1" si="364"/>
        <v>8.9715313544505904</v>
      </c>
      <c r="DM279" s="111">
        <f t="shared" ca="1" si="364"/>
        <v>12.11193524888435</v>
      </c>
      <c r="DN279" s="111">
        <f t="shared" ca="1" si="364"/>
        <v>18.550433559696888</v>
      </c>
      <c r="DO279" s="111" t="e">
        <f t="shared" si="364"/>
        <v>#DIV/0!</v>
      </c>
      <c r="DP279" s="111" t="e">
        <f t="shared" si="364"/>
        <v>#DIV/0!</v>
      </c>
      <c r="DQ279" s="111" t="e">
        <f t="shared" si="364"/>
        <v>#DIV/0!</v>
      </c>
      <c r="DR279" s="111" t="e">
        <f t="shared" si="364"/>
        <v>#DIV/0!</v>
      </c>
      <c r="DS279" s="111" t="e">
        <f t="shared" si="364"/>
        <v>#DIV/0!</v>
      </c>
      <c r="DU279" s="200">
        <v>0.42857142857142855</v>
      </c>
      <c r="DV279" s="111">
        <f t="shared" ca="1" si="365"/>
        <v>6.2623335390257813</v>
      </c>
      <c r="DW279" s="111">
        <f t="shared" ca="1" si="365"/>
        <v>6.3662842064879746</v>
      </c>
      <c r="DX279" s="111">
        <f t="shared" ca="1" si="365"/>
        <v>6.4786303964087697</v>
      </c>
      <c r="DY279" s="111">
        <f t="shared" ca="1" si="365"/>
        <v>6.6928210555357515</v>
      </c>
      <c r="DZ279" s="111">
        <f t="shared" ca="1" si="365"/>
        <v>7.1706256225741205</v>
      </c>
      <c r="EA279" s="111">
        <f t="shared" ca="1" si="365"/>
        <v>7.4694749440804076</v>
      </c>
      <c r="EB279" s="111">
        <f t="shared" ca="1" si="365"/>
        <v>8.6546618438768022</v>
      </c>
      <c r="EC279" s="111">
        <f t="shared" ca="1" si="365"/>
        <v>11.24084575350123</v>
      </c>
      <c r="ED279" s="111" t="e">
        <f t="shared" si="365"/>
        <v>#DIV/0!</v>
      </c>
      <c r="EE279" s="111" t="e">
        <f t="shared" si="365"/>
        <v>#DIV/0!</v>
      </c>
      <c r="EF279" s="111" t="e">
        <f t="shared" si="365"/>
        <v>#DIV/0!</v>
      </c>
      <c r="EG279" s="111" t="e">
        <f t="shared" si="365"/>
        <v>#DIV/0!</v>
      </c>
      <c r="EH279" s="111" t="e">
        <f t="shared" si="365"/>
        <v>#DIV/0!</v>
      </c>
      <c r="EJ279" s="200">
        <v>0.42857142857142855</v>
      </c>
      <c r="EK279" s="111">
        <f t="shared" ca="1" si="366"/>
        <v>-6.2623335390257813</v>
      </c>
      <c r="EL279" s="111">
        <f t="shared" ca="1" si="366"/>
        <v>-6.3662842064879746</v>
      </c>
      <c r="EM279" s="111">
        <f t="shared" ca="1" si="366"/>
        <v>-6.4786303964087697</v>
      </c>
      <c r="EN279" s="111">
        <f t="shared" ca="1" si="366"/>
        <v>-6.6928210555357515</v>
      </c>
      <c r="EO279" s="111">
        <f t="shared" ca="1" si="366"/>
        <v>-7.1706256225741205</v>
      </c>
      <c r="EP279" s="111">
        <f t="shared" ca="1" si="366"/>
        <v>-7.4694749440804076</v>
      </c>
      <c r="EQ279" s="111">
        <f t="shared" ca="1" si="366"/>
        <v>-8.6546618438768022</v>
      </c>
      <c r="ER279" s="111">
        <f t="shared" ca="1" si="366"/>
        <v>-11.24084575350123</v>
      </c>
      <c r="ES279" s="111" t="e">
        <f t="shared" si="366"/>
        <v>#DIV/0!</v>
      </c>
      <c r="ET279" s="111" t="e">
        <f t="shared" si="366"/>
        <v>#DIV/0!</v>
      </c>
      <c r="EU279" s="111" t="e">
        <f t="shared" si="366"/>
        <v>#DIV/0!</v>
      </c>
      <c r="EV279" s="111" t="e">
        <f t="shared" si="367"/>
        <v>#DIV/0!</v>
      </c>
      <c r="EW279" s="111" t="e">
        <f t="shared" si="367"/>
        <v>#DIV/0!</v>
      </c>
    </row>
    <row r="280" spans="1:153">
      <c r="T280" s="201">
        <v>0.5</v>
      </c>
      <c r="U280" s="109">
        <f t="shared" ca="1" si="357"/>
        <v>-5.6417264238624005</v>
      </c>
      <c r="V280" s="109">
        <f t="shared" ca="1" si="357"/>
        <v>-6.8079630603534635</v>
      </c>
      <c r="W280" s="109">
        <f t="shared" ca="1" si="357"/>
        <v>-7.8342745444462363</v>
      </c>
      <c r="X280" s="109">
        <f t="shared" ca="1" si="357"/>
        <v>-9.5680430676742247</v>
      </c>
      <c r="Y280" s="109">
        <f t="shared" ca="1" si="357"/>
        <v>-13.16148112659546</v>
      </c>
      <c r="Z280" s="109">
        <f t="shared" ca="1" si="357"/>
        <v>-15.417195260311928</v>
      </c>
      <c r="AA280" s="109">
        <f t="shared" ca="1" si="357"/>
        <v>-25.38012734753358</v>
      </c>
      <c r="AB280" s="109" t="e">
        <f t="shared" si="357"/>
        <v>#DIV/0!</v>
      </c>
      <c r="AC280" s="109" t="e">
        <f t="shared" si="357"/>
        <v>#DIV/0!</v>
      </c>
      <c r="AD280" s="109" t="e">
        <f t="shared" si="357"/>
        <v>#DIV/0!</v>
      </c>
      <c r="AE280" s="109" t="e">
        <f t="shared" si="357"/>
        <v>#DIV/0!</v>
      </c>
      <c r="AF280" s="109" t="e">
        <f t="shared" si="357"/>
        <v>#DIV/0!</v>
      </c>
      <c r="AG280" s="109"/>
      <c r="AI280" s="200">
        <v>0.5</v>
      </c>
      <c r="AJ280" s="111">
        <f t="shared" ca="1" si="358"/>
        <v>-5.4955533062581985</v>
      </c>
      <c r="AK280" s="111">
        <f t="shared" ca="1" si="358"/>
        <v>-6.5877848899491749</v>
      </c>
      <c r="AL280" s="111">
        <f t="shared" ca="1" si="358"/>
        <v>-7.549974623238902</v>
      </c>
      <c r="AM280" s="111">
        <f t="shared" ca="1" si="358"/>
        <v>-9.1768491605377456</v>
      </c>
      <c r="AN280" s="111">
        <f t="shared" ca="1" si="358"/>
        <v>-12.552053626804692</v>
      </c>
      <c r="AO280" s="111">
        <f t="shared" ca="1" si="358"/>
        <v>-14.67205118792795</v>
      </c>
      <c r="AP280" s="111">
        <f t="shared" ca="1" si="358"/>
        <v>-24.040393310671604</v>
      </c>
      <c r="AQ280" s="111" t="e">
        <f t="shared" si="358"/>
        <v>#DIV/0!</v>
      </c>
      <c r="AR280" s="111" t="e">
        <f t="shared" si="358"/>
        <v>#DIV/0!</v>
      </c>
      <c r="AS280" s="111" t="e">
        <f t="shared" si="358"/>
        <v>#DIV/0!</v>
      </c>
      <c r="AT280" s="111" t="e">
        <f t="shared" si="358"/>
        <v>#DIV/0!</v>
      </c>
      <c r="AU280" s="111" t="e">
        <f t="shared" si="358"/>
        <v>#DIV/0!</v>
      </c>
      <c r="AV280" s="111" t="e">
        <f t="shared" si="358"/>
        <v>#DIV/0!</v>
      </c>
      <c r="AX280" s="201">
        <v>0.5</v>
      </c>
      <c r="AY280" s="111">
        <f t="shared" ca="1" si="359"/>
        <v>-3.9599180483849739</v>
      </c>
      <c r="AZ280" s="111">
        <f t="shared" ca="1" si="359"/>
        <v>-4.8763386206103174</v>
      </c>
      <c r="BA280" s="111">
        <f t="shared" ca="1" si="359"/>
        <v>-5.6805632785942013</v>
      </c>
      <c r="BB280" s="111">
        <f t="shared" ca="1" si="359"/>
        <v>-7.0359649907851907</v>
      </c>
      <c r="BC280" s="111">
        <f t="shared" ca="1" si="359"/>
        <v>-9.8377827785517873</v>
      </c>
      <c r="BD280" s="111">
        <f t="shared" ca="1" si="359"/>
        <v>-11.59372194912282</v>
      </c>
      <c r="BE280" s="111">
        <f t="shared" ca="1" si="359"/>
        <v>-19.338464605384637</v>
      </c>
      <c r="BF280" s="111" t="e">
        <f t="shared" si="359"/>
        <v>#DIV/0!</v>
      </c>
      <c r="BG280" s="111" t="e">
        <f t="shared" si="359"/>
        <v>#DIV/0!</v>
      </c>
      <c r="BH280" s="111" t="e">
        <f t="shared" si="359"/>
        <v>#DIV/0!</v>
      </c>
      <c r="BI280" s="111" t="e">
        <f t="shared" si="359"/>
        <v>#DIV/0!</v>
      </c>
      <c r="BJ280" s="111" t="e">
        <f t="shared" si="359"/>
        <v>#DIV/0!</v>
      </c>
      <c r="BK280" s="111" t="e">
        <f t="shared" si="359"/>
        <v>#DIV/0!</v>
      </c>
      <c r="BM280" s="200">
        <v>0.5</v>
      </c>
      <c r="BN280" s="111">
        <f t="shared" ca="1" si="360"/>
        <v>-4.8008222361236879</v>
      </c>
      <c r="BO280" s="111">
        <f t="shared" ca="1" si="360"/>
        <v>-5.8421508404818905</v>
      </c>
      <c r="BP280" s="111">
        <f t="shared" ca="1" si="360"/>
        <v>-6.7574189115202197</v>
      </c>
      <c r="BQ280" s="111">
        <f t="shared" ca="1" si="360"/>
        <v>-8.3020040292297086</v>
      </c>
      <c r="BR280" s="111">
        <f t="shared" ca="1" si="360"/>
        <v>-11.499631952573624</v>
      </c>
      <c r="BS280" s="111">
        <f t="shared" ca="1" si="360"/>
        <v>-13.505458604717372</v>
      </c>
      <c r="BT280" s="111">
        <f t="shared" ca="1" si="360"/>
        <v>-22.359295976459112</v>
      </c>
      <c r="BU280" s="111" t="e">
        <f t="shared" si="360"/>
        <v>#DIV/0!</v>
      </c>
      <c r="BV280" s="111" t="e">
        <f t="shared" si="360"/>
        <v>#DIV/0!</v>
      </c>
      <c r="BW280" s="111" t="e">
        <f t="shared" si="360"/>
        <v>#DIV/0!</v>
      </c>
      <c r="BX280" s="111" t="e">
        <f t="shared" si="360"/>
        <v>#DIV/0!</v>
      </c>
      <c r="BY280" s="111" t="e">
        <f t="shared" si="360"/>
        <v>#DIV/0!</v>
      </c>
      <c r="BZ280" s="111" t="e">
        <f t="shared" si="360"/>
        <v>#DIV/0!</v>
      </c>
      <c r="CB280" s="200">
        <v>0.5</v>
      </c>
      <c r="CC280" s="111">
        <f t="shared" ca="1" si="361"/>
        <v>-3.9170798416598052</v>
      </c>
      <c r="CD280" s="111">
        <f t="shared" ca="1" si="361"/>
        <v>-4.4332807071587421</v>
      </c>
      <c r="CE280" s="111">
        <f t="shared" ca="1" si="361"/>
        <v>-4.8942788886668582</v>
      </c>
      <c r="CF280" s="111">
        <f t="shared" ca="1" si="361"/>
        <v>-5.6826256171322536</v>
      </c>
      <c r="CG280" s="111">
        <f t="shared" ca="1" si="361"/>
        <v>-7.3387988188119264</v>
      </c>
      <c r="CH280" s="111">
        <f t="shared" ca="1" si="361"/>
        <v>-8.3869808815049431</v>
      </c>
      <c r="CI280" s="111">
        <f t="shared" ca="1" si="361"/>
        <v>-13.04896275694011</v>
      </c>
      <c r="CJ280" s="111" t="e">
        <f t="shared" si="361"/>
        <v>#DIV/0!</v>
      </c>
      <c r="CK280" s="111" t="e">
        <f t="shared" si="361"/>
        <v>#DIV/0!</v>
      </c>
      <c r="CL280" s="111" t="e">
        <f t="shared" si="361"/>
        <v>#DIV/0!</v>
      </c>
      <c r="CM280" s="111" t="e">
        <f t="shared" si="361"/>
        <v>#DIV/0!</v>
      </c>
      <c r="CN280" s="111" t="e">
        <f t="shared" si="361"/>
        <v>#DIV/0!</v>
      </c>
      <c r="CO280" s="111" t="e">
        <f t="shared" si="361"/>
        <v>#DIV/0!</v>
      </c>
      <c r="CQ280" s="200">
        <v>0.5</v>
      </c>
      <c r="CR280" s="111">
        <f t="shared" ca="1" si="362"/>
        <v>-2.2566905695449608</v>
      </c>
      <c r="CS280" s="111">
        <f t="shared" ca="1" si="362"/>
        <v>-2.723185224141385</v>
      </c>
      <c r="CT280" s="111">
        <f t="shared" ca="1" si="362"/>
        <v>-3.1337098177784948</v>
      </c>
      <c r="CU280" s="111">
        <f t="shared" ca="1" si="362"/>
        <v>-3.8272172270696903</v>
      </c>
      <c r="CV280" s="111">
        <f t="shared" ca="1" si="362"/>
        <v>-5.2645924506381849</v>
      </c>
      <c r="CW280" s="111">
        <f t="shared" ca="1" si="362"/>
        <v>-6.1668781041247707</v>
      </c>
      <c r="CX280" s="111">
        <f t="shared" ca="1" si="362"/>
        <v>-10.152050939013431</v>
      </c>
      <c r="CY280" s="111" t="e">
        <f t="shared" si="362"/>
        <v>#DIV/0!</v>
      </c>
      <c r="CZ280" s="111" t="e">
        <f t="shared" si="362"/>
        <v>#DIV/0!</v>
      </c>
      <c r="DA280" s="111" t="e">
        <f t="shared" si="362"/>
        <v>#DIV/0!</v>
      </c>
      <c r="DB280" s="111" t="e">
        <f t="shared" si="362"/>
        <v>#DIV/0!</v>
      </c>
      <c r="DC280" s="111" t="e">
        <f t="shared" si="362"/>
        <v>#DIV/0!</v>
      </c>
      <c r="DD280" s="111" t="e">
        <f t="shared" si="362"/>
        <v>#DIV/0!</v>
      </c>
      <c r="DF280" s="200">
        <v>0.5</v>
      </c>
      <c r="DG280" s="111">
        <f t="shared" ca="1" si="364"/>
        <v>5.5988882171372332</v>
      </c>
      <c r="DH280" s="111">
        <f t="shared" ca="1" si="364"/>
        <v>6.3649051469018874</v>
      </c>
      <c r="DI280" s="111">
        <f t="shared" ca="1" si="364"/>
        <v>7.0479901545188923</v>
      </c>
      <c r="DJ280" s="111">
        <f t="shared" ca="1" si="364"/>
        <v>8.2147036940212868</v>
      </c>
      <c r="DK280" s="111">
        <f t="shared" ca="1" si="364"/>
        <v>10.662497166855598</v>
      </c>
      <c r="DL280" s="111">
        <f t="shared" ca="1" si="364"/>
        <v>12.210454192694053</v>
      </c>
      <c r="DM280" s="111">
        <f t="shared" ca="1" si="364"/>
        <v>19.09062549908905</v>
      </c>
      <c r="DN280" s="111" t="e">
        <f t="shared" si="364"/>
        <v>#DIV/0!</v>
      </c>
      <c r="DO280" s="111" t="e">
        <f t="shared" si="364"/>
        <v>#DIV/0!</v>
      </c>
      <c r="DP280" s="111" t="e">
        <f t="shared" si="364"/>
        <v>#DIV/0!</v>
      </c>
      <c r="DQ280" s="111" t="e">
        <f t="shared" si="364"/>
        <v>#DIV/0!</v>
      </c>
      <c r="DR280" s="111" t="e">
        <f t="shared" si="364"/>
        <v>#DIV/0!</v>
      </c>
      <c r="DS280" s="111" t="e">
        <f t="shared" si="364"/>
        <v>#DIV/0!</v>
      </c>
      <c r="DU280" s="200">
        <v>0.5</v>
      </c>
      <c r="DV280" s="111">
        <f t="shared" ca="1" si="365"/>
        <v>5.5346309070494817</v>
      </c>
      <c r="DW280" s="111">
        <f t="shared" ca="1" si="365"/>
        <v>5.7003182767245253</v>
      </c>
      <c r="DX280" s="111">
        <f t="shared" ca="1" si="365"/>
        <v>5.8685635696278746</v>
      </c>
      <c r="DY280" s="111">
        <f t="shared" ca="1" si="365"/>
        <v>6.1846946335418771</v>
      </c>
      <c r="DZ280" s="111">
        <f t="shared" ca="1" si="365"/>
        <v>6.914021227245807</v>
      </c>
      <c r="EA280" s="111">
        <f t="shared" ca="1" si="365"/>
        <v>7.4003425912672398</v>
      </c>
      <c r="EB280" s="111">
        <f t="shared" ca="1" si="365"/>
        <v>9.6563727264222656</v>
      </c>
      <c r="EC280" s="111" t="e">
        <f t="shared" si="365"/>
        <v>#DIV/0!</v>
      </c>
      <c r="ED280" s="111" t="e">
        <f t="shared" si="365"/>
        <v>#DIV/0!</v>
      </c>
      <c r="EE280" s="111" t="e">
        <f t="shared" si="365"/>
        <v>#DIV/0!</v>
      </c>
      <c r="EF280" s="111" t="e">
        <f t="shared" si="365"/>
        <v>#DIV/0!</v>
      </c>
      <c r="EG280" s="111" t="e">
        <f t="shared" si="365"/>
        <v>#DIV/0!</v>
      </c>
      <c r="EH280" s="111" t="e">
        <f t="shared" si="365"/>
        <v>#DIV/0!</v>
      </c>
      <c r="EJ280" s="200">
        <v>0.5</v>
      </c>
      <c r="EK280" s="111">
        <f t="shared" ca="1" si="366"/>
        <v>-5.5346309070494817</v>
      </c>
      <c r="EL280" s="111">
        <f t="shared" ca="1" si="366"/>
        <v>-5.7003182767245253</v>
      </c>
      <c r="EM280" s="111">
        <f t="shared" ca="1" si="366"/>
        <v>-5.8685635696278746</v>
      </c>
      <c r="EN280" s="111">
        <f t="shared" ca="1" si="366"/>
        <v>-6.1846946335418771</v>
      </c>
      <c r="EO280" s="111">
        <f t="shared" ca="1" si="366"/>
        <v>-6.914021227245807</v>
      </c>
      <c r="EP280" s="111">
        <f t="shared" ca="1" si="366"/>
        <v>-7.4003425912672398</v>
      </c>
      <c r="EQ280" s="111">
        <f t="shared" ca="1" si="366"/>
        <v>-9.6563727264222656</v>
      </c>
      <c r="ER280" s="111" t="e">
        <f t="shared" si="366"/>
        <v>#DIV/0!</v>
      </c>
      <c r="ES280" s="111" t="e">
        <f t="shared" si="366"/>
        <v>#DIV/0!</v>
      </c>
      <c r="ET280" s="111" t="e">
        <f t="shared" si="366"/>
        <v>#DIV/0!</v>
      </c>
      <c r="EU280" s="111" t="e">
        <f t="shared" si="366"/>
        <v>#DIV/0!</v>
      </c>
      <c r="EV280" s="111" t="e">
        <f t="shared" si="367"/>
        <v>#DIV/0!</v>
      </c>
      <c r="EW280" s="111" t="e">
        <f t="shared" si="367"/>
        <v>#DIV/0!</v>
      </c>
    </row>
    <row r="281" spans="1:153">
      <c r="T281" s="201">
        <v>0.5714285714285714</v>
      </c>
      <c r="U281" s="109">
        <f t="shared" ca="1" si="357"/>
        <v>-7.9862321834549386</v>
      </c>
      <c r="V281" s="109">
        <f t="shared" ca="1" si="357"/>
        <v>-9.7909644550474439</v>
      </c>
      <c r="W281" s="109">
        <f t="shared" ca="1" si="357"/>
        <v>-11.489322907377311</v>
      </c>
      <c r="X281" s="109">
        <f t="shared" ca="1" si="357"/>
        <v>-14.618406640991264</v>
      </c>
      <c r="Y281" s="109">
        <f t="shared" ca="1" si="357"/>
        <v>-22.368654175680291</v>
      </c>
      <c r="Z281" s="109">
        <f t="shared" ca="1" si="357"/>
        <v>-28.358897175505287</v>
      </c>
      <c r="AA281" s="109" t="e">
        <f t="shared" si="357"/>
        <v>#DIV/0!</v>
      </c>
      <c r="AB281" s="109" t="e">
        <f t="shared" si="357"/>
        <v>#DIV/0!</v>
      </c>
      <c r="AC281" s="109" t="e">
        <f t="shared" si="357"/>
        <v>#DIV/0!</v>
      </c>
      <c r="AD281" s="109" t="e">
        <f t="shared" si="357"/>
        <v>#DIV/0!</v>
      </c>
      <c r="AE281" s="109" t="e">
        <f t="shared" si="357"/>
        <v>#DIV/0!</v>
      </c>
      <c r="AF281" s="109" t="e">
        <f t="shared" si="357"/>
        <v>#DIV/0!</v>
      </c>
      <c r="AG281" s="109"/>
      <c r="AI281" s="200">
        <v>0.5714285714285714</v>
      </c>
      <c r="AJ281" s="111">
        <f t="shared" ca="1" si="358"/>
        <v>-7.823681474406408</v>
      </c>
      <c r="AK281" s="111">
        <f t="shared" ca="1" si="358"/>
        <v>-9.5374702312396575</v>
      </c>
      <c r="AL281" s="111">
        <f t="shared" ca="1" si="358"/>
        <v>-11.151596412693598</v>
      </c>
      <c r="AM281" s="111">
        <f t="shared" ca="1" si="358"/>
        <v>-14.127516610414297</v>
      </c>
      <c r="AN281" s="111">
        <f t="shared" ca="1" si="358"/>
        <v>-21.503723927158038</v>
      </c>
      <c r="AO281" s="111">
        <f t="shared" ca="1" si="358"/>
        <v>-27.207095999353132</v>
      </c>
      <c r="AP281" s="111" t="e">
        <f t="shared" si="358"/>
        <v>#DIV/0!</v>
      </c>
      <c r="AQ281" s="111" t="e">
        <f t="shared" si="358"/>
        <v>#DIV/0!</v>
      </c>
      <c r="AR281" s="111" t="e">
        <f t="shared" si="358"/>
        <v>#DIV/0!</v>
      </c>
      <c r="AS281" s="111" t="e">
        <f t="shared" si="358"/>
        <v>#DIV/0!</v>
      </c>
      <c r="AT281" s="111" t="e">
        <f t="shared" si="358"/>
        <v>#DIV/0!</v>
      </c>
      <c r="AU281" s="111" t="e">
        <f t="shared" si="358"/>
        <v>#DIV/0!</v>
      </c>
      <c r="AV281" s="111" t="e">
        <f t="shared" si="358"/>
        <v>#DIV/0!</v>
      </c>
      <c r="AX281" s="201">
        <v>0.5714285714285714</v>
      </c>
      <c r="AY281" s="111">
        <f t="shared" ca="1" si="359"/>
        <v>-5.887670840302361</v>
      </c>
      <c r="AZ281" s="111">
        <f t="shared" ca="1" si="359"/>
        <v>-7.3066766280372235</v>
      </c>
      <c r="BA281" s="111">
        <f t="shared" ca="1" si="359"/>
        <v>-8.6398383845851168</v>
      </c>
      <c r="BB281" s="111">
        <f t="shared" ca="1" si="359"/>
        <v>-11.092767615895026</v>
      </c>
      <c r="BC281" s="111">
        <f t="shared" ca="1" si="359"/>
        <v>-17.159598323361109</v>
      </c>
      <c r="BD281" s="111">
        <f t="shared" ca="1" si="359"/>
        <v>-21.845073469705046</v>
      </c>
      <c r="BE281" s="111" t="e">
        <f t="shared" si="359"/>
        <v>#DIV/0!</v>
      </c>
      <c r="BF281" s="111" t="e">
        <f t="shared" si="359"/>
        <v>#DIV/0!</v>
      </c>
      <c r="BG281" s="111" t="e">
        <f t="shared" si="359"/>
        <v>#DIV/0!</v>
      </c>
      <c r="BH281" s="111" t="e">
        <f t="shared" si="359"/>
        <v>#DIV/0!</v>
      </c>
      <c r="BI281" s="111" t="e">
        <f t="shared" si="359"/>
        <v>#DIV/0!</v>
      </c>
      <c r="BJ281" s="111" t="e">
        <f t="shared" si="359"/>
        <v>#DIV/0!</v>
      </c>
      <c r="BK281" s="111" t="e">
        <f t="shared" si="359"/>
        <v>#DIV/0!</v>
      </c>
      <c r="BM281" s="200">
        <v>0.5714285714285714</v>
      </c>
      <c r="BN281" s="111">
        <f t="shared" ca="1" si="360"/>
        <v>-6.9369515118786502</v>
      </c>
      <c r="BO281" s="111">
        <f t="shared" ca="1" si="360"/>
        <v>-8.5488205415423337</v>
      </c>
      <c r="BP281" s="111">
        <f t="shared" ca="1" si="360"/>
        <v>-10.064580645981215</v>
      </c>
      <c r="BQ281" s="111">
        <f t="shared" ca="1" si="360"/>
        <v>-12.855587128443144</v>
      </c>
      <c r="BR281" s="111">
        <f t="shared" ca="1" si="360"/>
        <v>-19.7641262495207</v>
      </c>
      <c r="BS281" s="111">
        <f t="shared" ca="1" si="360"/>
        <v>-25.101985322605159</v>
      </c>
      <c r="BT281" s="111" t="e">
        <f t="shared" si="360"/>
        <v>#DIV/0!</v>
      </c>
      <c r="BU281" s="111" t="e">
        <f t="shared" si="360"/>
        <v>#DIV/0!</v>
      </c>
      <c r="BV281" s="111" t="e">
        <f t="shared" si="360"/>
        <v>#DIV/0!</v>
      </c>
      <c r="BW281" s="111" t="e">
        <f t="shared" si="360"/>
        <v>#DIV/0!</v>
      </c>
      <c r="BX281" s="111" t="e">
        <f t="shared" si="360"/>
        <v>#DIV/0!</v>
      </c>
      <c r="BY281" s="111" t="e">
        <f t="shared" si="360"/>
        <v>#DIV/0!</v>
      </c>
      <c r="BZ281" s="111" t="e">
        <f t="shared" si="360"/>
        <v>#DIV/0!</v>
      </c>
      <c r="CB281" s="200">
        <v>0.5714285714285714</v>
      </c>
      <c r="CC281" s="111">
        <f t="shared" ca="1" si="361"/>
        <v>-4.6984375927667452</v>
      </c>
      <c r="CD281" s="111">
        <f t="shared" ca="1" si="361"/>
        <v>-5.4946705900211814</v>
      </c>
      <c r="CE281" s="111">
        <f t="shared" ca="1" si="361"/>
        <v>-6.2505889869011204</v>
      </c>
      <c r="CF281" s="111">
        <f t="shared" ca="1" si="361"/>
        <v>-7.6532357470904682</v>
      </c>
      <c r="CG281" s="111">
        <f t="shared" ca="1" si="361"/>
        <v>-11.153436721821496</v>
      </c>
      <c r="CH281" s="111">
        <f t="shared" ca="1" si="361"/>
        <v>-13.869691682299681</v>
      </c>
      <c r="CI281" s="111" t="e">
        <f t="shared" si="361"/>
        <v>#DIV/0!</v>
      </c>
      <c r="CJ281" s="111" t="e">
        <f t="shared" si="361"/>
        <v>#DIV/0!</v>
      </c>
      <c r="CK281" s="111" t="e">
        <f t="shared" si="361"/>
        <v>#DIV/0!</v>
      </c>
      <c r="CL281" s="111" t="e">
        <f t="shared" si="361"/>
        <v>#DIV/0!</v>
      </c>
      <c r="CM281" s="111" t="e">
        <f t="shared" si="361"/>
        <v>#DIV/0!</v>
      </c>
      <c r="CN281" s="111" t="e">
        <f t="shared" si="361"/>
        <v>#DIV/0!</v>
      </c>
      <c r="CO281" s="111" t="e">
        <f t="shared" si="361"/>
        <v>#DIV/0!</v>
      </c>
      <c r="CQ281" s="200">
        <v>0.5714285714285714</v>
      </c>
      <c r="CR281" s="111">
        <f t="shared" ca="1" si="362"/>
        <v>-3.1944928733819755</v>
      </c>
      <c r="CS281" s="111">
        <f t="shared" ca="1" si="362"/>
        <v>-3.916385782018978</v>
      </c>
      <c r="CT281" s="111">
        <f t="shared" ca="1" si="362"/>
        <v>-4.5957291629509252</v>
      </c>
      <c r="CU281" s="111">
        <f t="shared" ca="1" si="362"/>
        <v>-5.8473626563965064</v>
      </c>
      <c r="CV281" s="111">
        <f t="shared" ca="1" si="362"/>
        <v>-8.9474616702721175</v>
      </c>
      <c r="CW281" s="111">
        <f t="shared" ca="1" si="362"/>
        <v>-11.343558870202116</v>
      </c>
      <c r="CX281" s="111" t="e">
        <f t="shared" si="362"/>
        <v>#DIV/0!</v>
      </c>
      <c r="CY281" s="111" t="e">
        <f t="shared" si="362"/>
        <v>#DIV/0!</v>
      </c>
      <c r="CZ281" s="111" t="e">
        <f t="shared" si="362"/>
        <v>#DIV/0!</v>
      </c>
      <c r="DA281" s="111" t="e">
        <f t="shared" si="362"/>
        <v>#DIV/0!</v>
      </c>
      <c r="DB281" s="111" t="e">
        <f t="shared" si="362"/>
        <v>#DIV/0!</v>
      </c>
      <c r="DC281" s="111" t="e">
        <f t="shared" si="362"/>
        <v>#DIV/0!</v>
      </c>
      <c r="DD281" s="111" t="e">
        <f t="shared" si="362"/>
        <v>#DIV/0!</v>
      </c>
      <c r="DF281" s="200">
        <v>0.5714285714285714</v>
      </c>
      <c r="DG281" s="111">
        <f t="shared" ca="1" si="364"/>
        <v>6.796998935919321</v>
      </c>
      <c r="DH281" s="111">
        <f t="shared" ca="1" si="364"/>
        <v>7.9789584170314036</v>
      </c>
      <c r="DI281" s="111">
        <f t="shared" ca="1" si="364"/>
        <v>9.100073509693317</v>
      </c>
      <c r="DJ281" s="111">
        <f t="shared" ca="1" si="364"/>
        <v>11.17887477218671</v>
      </c>
      <c r="DK281" s="111">
        <f t="shared" ca="1" si="364"/>
        <v>16.362492574140678</v>
      </c>
      <c r="DL281" s="111">
        <f t="shared" ca="1" si="364"/>
        <v>20.383515388099923</v>
      </c>
      <c r="DM281" s="111" t="e">
        <f t="shared" si="364"/>
        <v>#DIV/0!</v>
      </c>
      <c r="DN281" s="111" t="e">
        <f t="shared" si="364"/>
        <v>#DIV/0!</v>
      </c>
      <c r="DO281" s="111" t="e">
        <f t="shared" si="364"/>
        <v>#DIV/0!</v>
      </c>
      <c r="DP281" s="111" t="e">
        <f t="shared" si="364"/>
        <v>#DIV/0!</v>
      </c>
      <c r="DQ281" s="111" t="e">
        <f t="shared" si="364"/>
        <v>#DIV/0!</v>
      </c>
      <c r="DR281" s="111" t="e">
        <f t="shared" si="364"/>
        <v>#DIV/0!</v>
      </c>
      <c r="DS281" s="111" t="e">
        <f t="shared" si="364"/>
        <v>#DIV/0!</v>
      </c>
      <c r="DU281" s="200">
        <v>0.5714285714285714</v>
      </c>
      <c r="DV281" s="111">
        <f t="shared" ca="1" si="365"/>
        <v>5.0131490646158969</v>
      </c>
      <c r="DW281" s="111">
        <f t="shared" ca="1" si="365"/>
        <v>5.2609493600073414</v>
      </c>
      <c r="DX281" s="111">
        <f t="shared" ca="1" si="365"/>
        <v>5.5161994131673202</v>
      </c>
      <c r="DY281" s="111">
        <f t="shared" ca="1" si="365"/>
        <v>6.0195769689798748</v>
      </c>
      <c r="DZ281" s="111">
        <f t="shared" ca="1" si="365"/>
        <v>7.3532501718312613</v>
      </c>
      <c r="EA281" s="111">
        <f t="shared" ca="1" si="365"/>
        <v>8.4204427069918832</v>
      </c>
      <c r="EB281" s="111" t="e">
        <f t="shared" si="365"/>
        <v>#DIV/0!</v>
      </c>
      <c r="EC281" s="111" t="e">
        <f t="shared" si="365"/>
        <v>#DIV/0!</v>
      </c>
      <c r="ED281" s="111" t="e">
        <f t="shared" si="365"/>
        <v>#DIV/0!</v>
      </c>
      <c r="EE281" s="111" t="e">
        <f t="shared" si="365"/>
        <v>#DIV/0!</v>
      </c>
      <c r="EF281" s="111" t="e">
        <f t="shared" si="365"/>
        <v>#DIV/0!</v>
      </c>
      <c r="EG281" s="111" t="e">
        <f t="shared" si="365"/>
        <v>#DIV/0!</v>
      </c>
      <c r="EH281" s="111" t="e">
        <f t="shared" si="365"/>
        <v>#DIV/0!</v>
      </c>
      <c r="EJ281" s="200">
        <v>0.5714285714285714</v>
      </c>
      <c r="EK281" s="111">
        <f t="shared" ca="1" si="366"/>
        <v>-5.0131490646158969</v>
      </c>
      <c r="EL281" s="111">
        <f t="shared" ca="1" si="366"/>
        <v>-5.2609493600073414</v>
      </c>
      <c r="EM281" s="111">
        <f t="shared" ca="1" si="366"/>
        <v>-5.5161994131673202</v>
      </c>
      <c r="EN281" s="111">
        <f t="shared" ca="1" si="366"/>
        <v>-6.0195769689798748</v>
      </c>
      <c r="EO281" s="111">
        <f t="shared" ca="1" si="366"/>
        <v>-7.3532501718312613</v>
      </c>
      <c r="EP281" s="111">
        <f t="shared" ca="1" si="366"/>
        <v>-8.4204427069918832</v>
      </c>
      <c r="EQ281" s="111" t="e">
        <f t="shared" si="366"/>
        <v>#DIV/0!</v>
      </c>
      <c r="ER281" s="111" t="e">
        <f t="shared" si="366"/>
        <v>#DIV/0!</v>
      </c>
      <c r="ES281" s="111" t="e">
        <f t="shared" si="366"/>
        <v>#DIV/0!</v>
      </c>
      <c r="ET281" s="111" t="e">
        <f t="shared" si="366"/>
        <v>#DIV/0!</v>
      </c>
      <c r="EU281" s="111" t="e">
        <f t="shared" si="366"/>
        <v>#DIV/0!</v>
      </c>
      <c r="EV281" s="111" t="e">
        <f t="shared" si="367"/>
        <v>#DIV/0!</v>
      </c>
      <c r="EW281" s="111" t="e">
        <f t="shared" si="367"/>
        <v>#DIV/0!</v>
      </c>
    </row>
    <row r="282" spans="1:153">
      <c r="T282" s="201">
        <v>0.6</v>
      </c>
      <c r="U282" s="109">
        <f t="shared" ca="1" si="357"/>
        <v>-9.2377251084008059</v>
      </c>
      <c r="V282" s="109">
        <f t="shared" ca="1" si="357"/>
        <v>-11.483381980243687</v>
      </c>
      <c r="W282" s="109">
        <f t="shared" ca="1" si="357"/>
        <v>-13.678550474254237</v>
      </c>
      <c r="X282" s="109">
        <f t="shared" ca="1" si="357"/>
        <v>-17.944371865672903</v>
      </c>
      <c r="Y282" s="109">
        <f t="shared" ca="1" si="357"/>
        <v>-29.927866052102402</v>
      </c>
      <c r="Z282" s="109" t="e">
        <f t="shared" si="357"/>
        <v>#DIV/0!</v>
      </c>
      <c r="AA282" s="109" t="e">
        <f t="shared" si="357"/>
        <v>#DIV/0!</v>
      </c>
      <c r="AB282" s="109" t="e">
        <f t="shared" si="357"/>
        <v>#DIV/0!</v>
      </c>
      <c r="AC282" s="109" t="e">
        <f t="shared" si="357"/>
        <v>#DIV/0!</v>
      </c>
      <c r="AD282" s="109" t="e">
        <f t="shared" si="357"/>
        <v>#DIV/0!</v>
      </c>
      <c r="AE282" s="109" t="e">
        <f t="shared" si="357"/>
        <v>#DIV/0!</v>
      </c>
      <c r="AF282" s="109" t="e">
        <f t="shared" si="357"/>
        <v>#DIV/0!</v>
      </c>
      <c r="AG282" s="109"/>
      <c r="AI282" s="200">
        <v>0.6</v>
      </c>
      <c r="AJ282" s="111">
        <f t="shared" ca="1" si="358"/>
        <v>-9.0645540820449586</v>
      </c>
      <c r="AK282" s="111">
        <f t="shared" ca="1" si="358"/>
        <v>-11.208037575598244</v>
      </c>
      <c r="AL282" s="111">
        <f t="shared" ca="1" si="358"/>
        <v>-13.304869635307901</v>
      </c>
      <c r="AM282" s="111">
        <f t="shared" ca="1" si="358"/>
        <v>-17.381988494329438</v>
      </c>
      <c r="AN282" s="111">
        <f t="shared" ca="1" si="358"/>
        <v>-28.842261842425351</v>
      </c>
      <c r="AO282" s="111" t="e">
        <f t="shared" si="358"/>
        <v>#DIV/0!</v>
      </c>
      <c r="AP282" s="111" t="e">
        <f t="shared" si="358"/>
        <v>#DIV/0!</v>
      </c>
      <c r="AQ282" s="111" t="e">
        <f t="shared" si="358"/>
        <v>#DIV/0!</v>
      </c>
      <c r="AR282" s="111" t="e">
        <f t="shared" si="358"/>
        <v>#DIV/0!</v>
      </c>
      <c r="AS282" s="111" t="e">
        <f t="shared" si="358"/>
        <v>#DIV/0!</v>
      </c>
      <c r="AT282" s="111" t="e">
        <f t="shared" si="358"/>
        <v>#DIV/0!</v>
      </c>
      <c r="AU282" s="111" t="e">
        <f t="shared" si="358"/>
        <v>#DIV/0!</v>
      </c>
      <c r="AV282" s="111" t="e">
        <f t="shared" si="358"/>
        <v>#DIV/0!</v>
      </c>
      <c r="AX282" s="201">
        <v>0.6</v>
      </c>
      <c r="AY282" s="111">
        <f t="shared" ca="1" si="359"/>
        <v>-6.9047588428193585</v>
      </c>
      <c r="AZ282" s="111">
        <f t="shared" ca="1" si="359"/>
        <v>-8.6718284398027343</v>
      </c>
      <c r="BA282" s="111">
        <f t="shared" ca="1" si="359"/>
        <v>-10.396900000778068</v>
      </c>
      <c r="BB282" s="111">
        <f t="shared" ca="1" si="359"/>
        <v>-13.745666333932737</v>
      </c>
      <c r="BC282" s="111">
        <f t="shared" ca="1" si="359"/>
        <v>-23.142839741620833</v>
      </c>
      <c r="BD282" s="111" t="e">
        <f t="shared" si="359"/>
        <v>#DIV/0!</v>
      </c>
      <c r="BE282" s="111" t="e">
        <f t="shared" si="359"/>
        <v>#DIV/0!</v>
      </c>
      <c r="BF282" s="111" t="e">
        <f t="shared" si="359"/>
        <v>#DIV/0!</v>
      </c>
      <c r="BG282" s="111" t="e">
        <f t="shared" si="359"/>
        <v>#DIV/0!</v>
      </c>
      <c r="BH282" s="111" t="e">
        <f t="shared" si="359"/>
        <v>#DIV/0!</v>
      </c>
      <c r="BI282" s="111" t="e">
        <f t="shared" si="359"/>
        <v>#DIV/0!</v>
      </c>
      <c r="BJ282" s="111" t="e">
        <f t="shared" si="359"/>
        <v>#DIV/0!</v>
      </c>
      <c r="BK282" s="111" t="e">
        <f t="shared" si="359"/>
        <v>#DIV/0!</v>
      </c>
      <c r="BM282" s="200">
        <v>0.6</v>
      </c>
      <c r="BN282" s="111">
        <f t="shared" ca="1" si="360"/>
        <v>-8.0712419756100804</v>
      </c>
      <c r="BO282" s="111">
        <f t="shared" ca="1" si="360"/>
        <v>-10.077605210023211</v>
      </c>
      <c r="BP282" s="111">
        <f t="shared" ca="1" si="360"/>
        <v>-12.037725237516153</v>
      </c>
      <c r="BQ282" s="111">
        <f t="shared" ca="1" si="360"/>
        <v>-15.845019099802819</v>
      </c>
      <c r="BR282" s="111">
        <f t="shared" ca="1" si="360"/>
        <v>-26.535352896861617</v>
      </c>
      <c r="BS282" s="111" t="e">
        <f t="shared" si="360"/>
        <v>#DIV/0!</v>
      </c>
      <c r="BT282" s="111" t="e">
        <f t="shared" si="360"/>
        <v>#DIV/0!</v>
      </c>
      <c r="BU282" s="111" t="e">
        <f t="shared" si="360"/>
        <v>#DIV/0!</v>
      </c>
      <c r="BV282" s="111" t="e">
        <f t="shared" si="360"/>
        <v>#DIV/0!</v>
      </c>
      <c r="BW282" s="111" t="e">
        <f t="shared" si="360"/>
        <v>#DIV/0!</v>
      </c>
      <c r="BX282" s="111" t="e">
        <f t="shared" si="360"/>
        <v>#DIV/0!</v>
      </c>
      <c r="BY282" s="111" t="e">
        <f t="shared" si="360"/>
        <v>#DIV/0!</v>
      </c>
      <c r="BZ282" s="111" t="e">
        <f t="shared" si="360"/>
        <v>#DIV/0!</v>
      </c>
      <c r="CB282" s="200">
        <v>0.6</v>
      </c>
      <c r="CC282" s="111">
        <f t="shared" ca="1" si="361"/>
        <v>-5.1513537750641865</v>
      </c>
      <c r="CD282" s="111">
        <f t="shared" ca="1" si="361"/>
        <v>-6.1379842252741197</v>
      </c>
      <c r="CE282" s="111">
        <f t="shared" ca="1" si="361"/>
        <v>-7.1092413255776616</v>
      </c>
      <c r="CF282" s="111">
        <f t="shared" ca="1" si="361"/>
        <v>-9.0072422220859227</v>
      </c>
      <c r="CG282" s="111">
        <f t="shared" ca="1" si="361"/>
        <v>-14.369505721024229</v>
      </c>
      <c r="CH282" s="111" t="e">
        <f t="shared" si="361"/>
        <v>#DIV/0!</v>
      </c>
      <c r="CI282" s="111" t="e">
        <f t="shared" si="361"/>
        <v>#DIV/0!</v>
      </c>
      <c r="CJ282" s="111" t="e">
        <f t="shared" si="361"/>
        <v>#DIV/0!</v>
      </c>
      <c r="CK282" s="111" t="e">
        <f t="shared" si="361"/>
        <v>#DIV/0!</v>
      </c>
      <c r="CL282" s="111" t="e">
        <f t="shared" si="361"/>
        <v>#DIV/0!</v>
      </c>
      <c r="CM282" s="111" t="e">
        <f t="shared" si="361"/>
        <v>#DIV/0!</v>
      </c>
      <c r="CN282" s="111" t="e">
        <f t="shared" si="361"/>
        <v>#DIV/0!</v>
      </c>
      <c r="CO282" s="111" t="e">
        <f t="shared" si="361"/>
        <v>#DIV/0!</v>
      </c>
      <c r="CQ282" s="200">
        <v>0.6</v>
      </c>
      <c r="CR282" s="111">
        <f t="shared" ca="1" si="362"/>
        <v>-3.6950900433603224</v>
      </c>
      <c r="CS282" s="111">
        <f t="shared" ca="1" si="362"/>
        <v>-4.5933527920974742</v>
      </c>
      <c r="CT282" s="111">
        <f t="shared" ca="1" si="362"/>
        <v>-5.4714201897016954</v>
      </c>
      <c r="CU282" s="111">
        <f t="shared" ca="1" si="362"/>
        <v>-7.1777487462691614</v>
      </c>
      <c r="CV282" s="111">
        <f t="shared" ca="1" si="362"/>
        <v>-11.971146420840963</v>
      </c>
      <c r="CW282" s="111" t="e">
        <f t="shared" si="362"/>
        <v>#DIV/0!</v>
      </c>
      <c r="CX282" s="111" t="e">
        <f t="shared" si="362"/>
        <v>#DIV/0!</v>
      </c>
      <c r="CY282" s="111" t="e">
        <f t="shared" si="362"/>
        <v>#DIV/0!</v>
      </c>
      <c r="CZ282" s="111" t="e">
        <f t="shared" si="362"/>
        <v>#DIV/0!</v>
      </c>
      <c r="DA282" s="111" t="e">
        <f t="shared" si="362"/>
        <v>#DIV/0!</v>
      </c>
      <c r="DB282" s="111" t="e">
        <f t="shared" si="362"/>
        <v>#DIV/0!</v>
      </c>
      <c r="DC282" s="111" t="e">
        <f t="shared" si="362"/>
        <v>#DIV/0!</v>
      </c>
      <c r="DD282" s="111" t="e">
        <f t="shared" si="362"/>
        <v>#DIV/0!</v>
      </c>
      <c r="DF282" s="200">
        <v>0.6</v>
      </c>
      <c r="DG282" s="111">
        <f t="shared" ca="1" si="364"/>
        <v>7.4843200406456347</v>
      </c>
      <c r="DH282" s="111">
        <f t="shared" ca="1" si="364"/>
        <v>8.9495377657150694</v>
      </c>
      <c r="DI282" s="111">
        <f t="shared" ca="1" si="364"/>
        <v>10.390891799053833</v>
      </c>
      <c r="DJ282" s="111">
        <f t="shared" ca="1" si="364"/>
        <v>13.205947753826091</v>
      </c>
      <c r="DK282" s="111">
        <f t="shared" ca="1" si="364"/>
        <v>21.154532031505799</v>
      </c>
      <c r="DL282" s="111" t="e">
        <f t="shared" si="364"/>
        <v>#DIV/0!</v>
      </c>
      <c r="DM282" s="111" t="e">
        <f t="shared" si="364"/>
        <v>#DIV/0!</v>
      </c>
      <c r="DN282" s="111" t="e">
        <f t="shared" si="364"/>
        <v>#DIV/0!</v>
      </c>
      <c r="DO282" s="111" t="e">
        <f t="shared" si="364"/>
        <v>#DIV/0!</v>
      </c>
      <c r="DP282" s="111" t="e">
        <f t="shared" si="364"/>
        <v>#DIV/0!</v>
      </c>
      <c r="DQ282" s="111" t="e">
        <f t="shared" si="364"/>
        <v>#DIV/0!</v>
      </c>
      <c r="DR282" s="111" t="e">
        <f t="shared" si="364"/>
        <v>#DIV/0!</v>
      </c>
      <c r="DS282" s="111" t="e">
        <f t="shared" si="364"/>
        <v>#DIV/0!</v>
      </c>
      <c r="DU282" s="200">
        <v>0.6</v>
      </c>
      <c r="DV282" s="111">
        <f t="shared" ca="1" si="365"/>
        <v>4.8542124390128798</v>
      </c>
      <c r="DW282" s="111">
        <f t="shared" ca="1" si="365"/>
        <v>5.1487714439221479</v>
      </c>
      <c r="DX282" s="111">
        <f t="shared" ca="1" si="365"/>
        <v>5.4594037862532243</v>
      </c>
      <c r="DY282" s="111">
        <f t="shared" ca="1" si="365"/>
        <v>6.0983115860558712</v>
      </c>
      <c r="DZ282" s="111">
        <f t="shared" ca="1" si="365"/>
        <v>7.9945310006108929</v>
      </c>
      <c r="EA282" s="111" t="e">
        <f t="shared" si="365"/>
        <v>#DIV/0!</v>
      </c>
      <c r="EB282" s="111" t="e">
        <f t="shared" si="365"/>
        <v>#DIV/0!</v>
      </c>
      <c r="EC282" s="111" t="e">
        <f t="shared" si="365"/>
        <v>#DIV/0!</v>
      </c>
      <c r="ED282" s="111" t="e">
        <f t="shared" si="365"/>
        <v>#DIV/0!</v>
      </c>
      <c r="EE282" s="111" t="e">
        <f t="shared" si="365"/>
        <v>#DIV/0!</v>
      </c>
      <c r="EF282" s="111" t="e">
        <f t="shared" si="365"/>
        <v>#DIV/0!</v>
      </c>
      <c r="EG282" s="111" t="e">
        <f t="shared" si="365"/>
        <v>#DIV/0!</v>
      </c>
      <c r="EH282" s="111" t="e">
        <f t="shared" si="365"/>
        <v>#DIV/0!</v>
      </c>
      <c r="EJ282" s="200">
        <v>0.6</v>
      </c>
      <c r="EK282" s="111">
        <f t="shared" ca="1" si="366"/>
        <v>-4.8542124390128798</v>
      </c>
      <c r="EL282" s="111">
        <f t="shared" ca="1" si="366"/>
        <v>-5.1487714439221479</v>
      </c>
      <c r="EM282" s="111">
        <f t="shared" ca="1" si="366"/>
        <v>-5.4594037862532243</v>
      </c>
      <c r="EN282" s="111">
        <f t="shared" ca="1" si="366"/>
        <v>-6.0983115860558712</v>
      </c>
      <c r="EO282" s="111">
        <f t="shared" ca="1" si="366"/>
        <v>-7.9945310006108929</v>
      </c>
      <c r="EP282" s="111" t="e">
        <f t="shared" si="366"/>
        <v>#DIV/0!</v>
      </c>
      <c r="EQ282" s="111" t="e">
        <f t="shared" si="366"/>
        <v>#DIV/0!</v>
      </c>
      <c r="ER282" s="111" t="e">
        <f t="shared" si="366"/>
        <v>#DIV/0!</v>
      </c>
      <c r="ES282" s="111" t="e">
        <f t="shared" si="366"/>
        <v>#DIV/0!</v>
      </c>
      <c r="ET282" s="111" t="e">
        <f t="shared" si="366"/>
        <v>#DIV/0!</v>
      </c>
      <c r="EU282" s="111" t="e">
        <f t="shared" si="366"/>
        <v>#DIV/0!</v>
      </c>
      <c r="EV282" s="111" t="e">
        <f t="shared" si="367"/>
        <v>#DIV/0!</v>
      </c>
      <c r="EW282" s="111" t="e">
        <f t="shared" si="367"/>
        <v>#DIV/0!</v>
      </c>
    </row>
    <row r="283" spans="1:15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T283" s="201">
        <v>0.66666666666666663</v>
      </c>
      <c r="U283" s="109">
        <f t="shared" ca="1" si="357"/>
        <v>-13.532350778257404</v>
      </c>
      <c r="V283" s="109">
        <f t="shared" ca="1" si="357"/>
        <v>-17.869291417430915</v>
      </c>
      <c r="W283" s="109">
        <f t="shared" ca="1" si="357"/>
        <v>-22.766171446084222</v>
      </c>
      <c r="X283" s="109">
        <f t="shared" ca="1" si="357"/>
        <v>-34.790823900004796</v>
      </c>
      <c r="Y283" s="109" t="e">
        <f t="shared" si="357"/>
        <v>#DIV/0!</v>
      </c>
      <c r="Z283" s="109" t="e">
        <f t="shared" si="357"/>
        <v>#DIV/0!</v>
      </c>
      <c r="AA283" s="109" t="e">
        <f t="shared" si="357"/>
        <v>#DIV/0!</v>
      </c>
      <c r="AB283" s="109" t="e">
        <f t="shared" si="357"/>
        <v>#DIV/0!</v>
      </c>
      <c r="AC283" s="109" t="e">
        <f t="shared" si="357"/>
        <v>#DIV/0!</v>
      </c>
      <c r="AD283" s="109" t="e">
        <f t="shared" si="357"/>
        <v>#DIV/0!</v>
      </c>
      <c r="AE283" s="109" t="e">
        <f t="shared" si="357"/>
        <v>#DIV/0!</v>
      </c>
      <c r="AF283" s="109" t="e">
        <f t="shared" si="357"/>
        <v>#DIV/0!</v>
      </c>
      <c r="AG283" s="109"/>
      <c r="AI283" s="200">
        <v>0.66666666666666663</v>
      </c>
      <c r="AJ283" s="111">
        <f t="shared" ca="1" si="358"/>
        <v>-13.318152449720539</v>
      </c>
      <c r="AK283" s="111">
        <f t="shared" ca="1" si="358"/>
        <v>-17.503834140010433</v>
      </c>
      <c r="AL283" s="111">
        <f t="shared" ca="1" si="358"/>
        <v>-22.23222123051729</v>
      </c>
      <c r="AM283" s="111">
        <f t="shared" ca="1" si="358"/>
        <v>-33.847313813646139</v>
      </c>
      <c r="AN283" s="111" t="e">
        <f t="shared" si="358"/>
        <v>#DIV/0!</v>
      </c>
      <c r="AO283" s="111" t="e">
        <f t="shared" si="358"/>
        <v>#DIV/0!</v>
      </c>
      <c r="AP283" s="111" t="e">
        <f t="shared" si="358"/>
        <v>#DIV/0!</v>
      </c>
      <c r="AQ283" s="111" t="e">
        <f t="shared" si="358"/>
        <v>#DIV/0!</v>
      </c>
      <c r="AR283" s="111" t="e">
        <f t="shared" si="358"/>
        <v>#DIV/0!</v>
      </c>
      <c r="AS283" s="111" t="e">
        <f t="shared" si="358"/>
        <v>#DIV/0!</v>
      </c>
      <c r="AT283" s="111" t="e">
        <f t="shared" si="358"/>
        <v>#DIV/0!</v>
      </c>
      <c r="AU283" s="111" t="e">
        <f t="shared" si="358"/>
        <v>#DIV/0!</v>
      </c>
      <c r="AV283" s="111" t="e">
        <f t="shared" si="358"/>
        <v>#DIV/0!</v>
      </c>
      <c r="AX283" s="201">
        <v>0.66666666666666663</v>
      </c>
      <c r="AY283" s="111">
        <f t="shared" ca="1" si="359"/>
        <v>-10.365857366687823</v>
      </c>
      <c r="AZ283" s="111">
        <f t="shared" ca="1" si="359"/>
        <v>-13.787230784975558</v>
      </c>
      <c r="BA283" s="111">
        <f t="shared" ca="1" si="359"/>
        <v>-17.647578105090624</v>
      </c>
      <c r="BB283" s="111">
        <f t="shared" ca="1" si="359"/>
        <v>-27.121917058716715</v>
      </c>
      <c r="BC283" s="111" t="e">
        <f t="shared" si="359"/>
        <v>#DIV/0!</v>
      </c>
      <c r="BD283" s="111" t="e">
        <f t="shared" si="359"/>
        <v>#DIV/0!</v>
      </c>
      <c r="BE283" s="111" t="e">
        <f t="shared" si="359"/>
        <v>#DIV/0!</v>
      </c>
      <c r="BF283" s="111" t="e">
        <f t="shared" si="359"/>
        <v>#DIV/0!</v>
      </c>
      <c r="BG283" s="111" t="e">
        <f t="shared" si="359"/>
        <v>#DIV/0!</v>
      </c>
      <c r="BH283" s="111" t="e">
        <f t="shared" si="359"/>
        <v>#DIV/0!</v>
      </c>
      <c r="BI283" s="111" t="e">
        <f t="shared" si="359"/>
        <v>#DIV/0!</v>
      </c>
      <c r="BJ283" s="111" t="e">
        <f t="shared" si="359"/>
        <v>#DIV/0!</v>
      </c>
      <c r="BK283" s="111" t="e">
        <f t="shared" si="359"/>
        <v>#DIV/0!</v>
      </c>
      <c r="BM283" s="200">
        <v>0.66666666666666663</v>
      </c>
      <c r="BN283" s="111">
        <f t="shared" ca="1" si="360"/>
        <v>-11.949104072472617</v>
      </c>
      <c r="BO283" s="111">
        <f t="shared" ca="1" si="360"/>
        <v>-15.828261101203237</v>
      </c>
      <c r="BP283" s="111">
        <f t="shared" ca="1" si="360"/>
        <v>-20.206874775587423</v>
      </c>
      <c r="BQ283" s="111">
        <f t="shared" ca="1" si="360"/>
        <v>-30.956370479360753</v>
      </c>
      <c r="BR283" s="111" t="e">
        <f t="shared" si="360"/>
        <v>#DIV/0!</v>
      </c>
      <c r="BS283" s="111" t="e">
        <f t="shared" si="360"/>
        <v>#DIV/0!</v>
      </c>
      <c r="BT283" s="111" t="e">
        <f t="shared" si="360"/>
        <v>#DIV/0!</v>
      </c>
      <c r="BU283" s="111" t="e">
        <f t="shared" si="360"/>
        <v>#DIV/0!</v>
      </c>
      <c r="BV283" s="111" t="e">
        <f t="shared" si="360"/>
        <v>#DIV/0!</v>
      </c>
      <c r="BW283" s="111" t="e">
        <f t="shared" si="360"/>
        <v>#DIV/0!</v>
      </c>
      <c r="BX283" s="111" t="e">
        <f t="shared" si="360"/>
        <v>#DIV/0!</v>
      </c>
      <c r="BY283" s="111" t="e">
        <f t="shared" si="360"/>
        <v>#DIV/0!</v>
      </c>
      <c r="BZ283" s="111" t="e">
        <f t="shared" si="360"/>
        <v>#DIV/0!</v>
      </c>
      <c r="CB283" s="200">
        <v>0.66666666666666663</v>
      </c>
      <c r="CC283" s="111">
        <f t="shared" ca="1" si="361"/>
        <v>-6.7930100790572592</v>
      </c>
      <c r="CD283" s="111">
        <f t="shared" ca="1" si="361"/>
        <v>-8.6723236138798985</v>
      </c>
      <c r="CE283" s="111">
        <f t="shared" ca="1" si="361"/>
        <v>-10.802545733763948</v>
      </c>
      <c r="CF283" s="111">
        <f t="shared" ca="1" si="361"/>
        <v>-16.0485557438633</v>
      </c>
      <c r="CG283" s="111" t="e">
        <f t="shared" si="361"/>
        <v>#DIV/0!</v>
      </c>
      <c r="CH283" s="111" t="e">
        <f t="shared" si="361"/>
        <v>#DIV/0!</v>
      </c>
      <c r="CI283" s="111" t="e">
        <f t="shared" si="361"/>
        <v>#DIV/0!</v>
      </c>
      <c r="CJ283" s="111" t="e">
        <f t="shared" si="361"/>
        <v>#DIV/0!</v>
      </c>
      <c r="CK283" s="111" t="e">
        <f t="shared" si="361"/>
        <v>#DIV/0!</v>
      </c>
      <c r="CL283" s="111" t="e">
        <f t="shared" si="361"/>
        <v>#DIV/0!</v>
      </c>
      <c r="CM283" s="111" t="e">
        <f t="shared" si="361"/>
        <v>#DIV/0!</v>
      </c>
      <c r="CN283" s="111" t="e">
        <f t="shared" si="361"/>
        <v>#DIV/0!</v>
      </c>
      <c r="CO283" s="111" t="e">
        <f t="shared" si="361"/>
        <v>#DIV/0!</v>
      </c>
      <c r="CQ283" s="200">
        <v>0.66666666666666663</v>
      </c>
      <c r="CR283" s="111">
        <f t="shared" ca="1" si="362"/>
        <v>-5.4129403113029619</v>
      </c>
      <c r="CS283" s="111">
        <f t="shared" ca="1" si="362"/>
        <v>-7.1477165669723668</v>
      </c>
      <c r="CT283" s="111">
        <f t="shared" ca="1" si="362"/>
        <v>-9.1064685784336916</v>
      </c>
      <c r="CU283" s="111">
        <f t="shared" ca="1" si="362"/>
        <v>-13.916329560001921</v>
      </c>
      <c r="CV283" s="111" t="e">
        <f t="shared" si="362"/>
        <v>#DIV/0!</v>
      </c>
      <c r="CW283" s="111" t="e">
        <f t="shared" si="362"/>
        <v>#DIV/0!</v>
      </c>
      <c r="CX283" s="111" t="e">
        <f t="shared" si="362"/>
        <v>#DIV/0!</v>
      </c>
      <c r="CY283" s="111" t="e">
        <f t="shared" si="362"/>
        <v>#DIV/0!</v>
      </c>
      <c r="CZ283" s="111" t="e">
        <f t="shared" si="362"/>
        <v>#DIV/0!</v>
      </c>
      <c r="DA283" s="111" t="e">
        <f t="shared" si="362"/>
        <v>#DIV/0!</v>
      </c>
      <c r="DB283" s="111" t="e">
        <f t="shared" si="362"/>
        <v>#DIV/0!</v>
      </c>
      <c r="DC283" s="111" t="e">
        <f t="shared" si="362"/>
        <v>#DIV/0!</v>
      </c>
      <c r="DD283" s="111" t="e">
        <f t="shared" si="362"/>
        <v>#DIV/0!</v>
      </c>
      <c r="DF283" s="200">
        <v>0.66666666666666663</v>
      </c>
      <c r="DG283" s="111">
        <f t="shared" ca="1" si="364"/>
        <v>9.9595034906268385</v>
      </c>
      <c r="DH283" s="111">
        <f t="shared" ca="1" si="364"/>
        <v>12.754384246335258</v>
      </c>
      <c r="DI283" s="111">
        <f t="shared" ca="1" si="364"/>
        <v>15.921139074757543</v>
      </c>
      <c r="DJ283" s="111">
        <f t="shared" ca="1" si="364"/>
        <v>23.717462585151381</v>
      </c>
      <c r="DK283" s="111" t="e">
        <f t="shared" si="364"/>
        <v>#DIV/0!</v>
      </c>
      <c r="DL283" s="111" t="e">
        <f t="shared" si="364"/>
        <v>#DIV/0!</v>
      </c>
      <c r="DM283" s="111" t="e">
        <f t="shared" si="364"/>
        <v>#DIV/0!</v>
      </c>
      <c r="DN283" s="111" t="e">
        <f t="shared" si="364"/>
        <v>#DIV/0!</v>
      </c>
      <c r="DO283" s="111" t="e">
        <f t="shared" si="364"/>
        <v>#DIV/0!</v>
      </c>
      <c r="DP283" s="111" t="e">
        <f t="shared" si="364"/>
        <v>#DIV/0!</v>
      </c>
      <c r="DQ283" s="111" t="e">
        <f t="shared" si="364"/>
        <v>#DIV/0!</v>
      </c>
      <c r="DR283" s="111" t="e">
        <f t="shared" si="364"/>
        <v>#DIV/0!</v>
      </c>
      <c r="DS283" s="111" t="e">
        <f t="shared" si="364"/>
        <v>#DIV/0!</v>
      </c>
      <c r="DU283" s="200">
        <v>0.66666666666666663</v>
      </c>
      <c r="DV283" s="111">
        <f t="shared" ca="1" si="365"/>
        <v>4.6002325591809905</v>
      </c>
      <c r="DW283" s="111">
        <f t="shared" ca="1" si="365"/>
        <v>5.0820234896917702</v>
      </c>
      <c r="DX283" s="111">
        <f t="shared" ca="1" si="365"/>
        <v>5.6535905177675252</v>
      </c>
      <c r="DY283" s="111">
        <f t="shared" ca="1" si="365"/>
        <v>7.1074206128712607</v>
      </c>
      <c r="DZ283" s="111" t="e">
        <f t="shared" si="365"/>
        <v>#DIV/0!</v>
      </c>
      <c r="EA283" s="111" t="e">
        <f t="shared" si="365"/>
        <v>#DIV/0!</v>
      </c>
      <c r="EB283" s="111" t="e">
        <f t="shared" si="365"/>
        <v>#DIV/0!</v>
      </c>
      <c r="EC283" s="111" t="e">
        <f t="shared" si="365"/>
        <v>#DIV/0!</v>
      </c>
      <c r="ED283" s="111" t="e">
        <f t="shared" si="365"/>
        <v>#DIV/0!</v>
      </c>
      <c r="EE283" s="111" t="e">
        <f t="shared" si="365"/>
        <v>#DIV/0!</v>
      </c>
      <c r="EF283" s="111" t="e">
        <f t="shared" si="365"/>
        <v>#DIV/0!</v>
      </c>
      <c r="EG283" s="111" t="e">
        <f t="shared" si="365"/>
        <v>#DIV/0!</v>
      </c>
      <c r="EH283" s="111" t="e">
        <f t="shared" si="365"/>
        <v>#DIV/0!</v>
      </c>
      <c r="EJ283" s="200">
        <v>0.66666666666666663</v>
      </c>
      <c r="EK283" s="111">
        <f t="shared" ca="1" si="366"/>
        <v>-4.6002325591809905</v>
      </c>
      <c r="EL283" s="111">
        <f t="shared" ca="1" si="366"/>
        <v>-5.0820234896917702</v>
      </c>
      <c r="EM283" s="111">
        <f t="shared" ca="1" si="366"/>
        <v>-5.6535905177675252</v>
      </c>
      <c r="EN283" s="111">
        <f t="shared" ca="1" si="366"/>
        <v>-7.1074206128712607</v>
      </c>
      <c r="EO283" s="111" t="e">
        <f t="shared" si="366"/>
        <v>#DIV/0!</v>
      </c>
      <c r="EP283" s="111" t="e">
        <f t="shared" si="366"/>
        <v>#DIV/0!</v>
      </c>
      <c r="EQ283" s="111" t="e">
        <f t="shared" si="366"/>
        <v>#DIV/0!</v>
      </c>
      <c r="ER283" s="111" t="e">
        <f t="shared" si="366"/>
        <v>#DIV/0!</v>
      </c>
      <c r="ES283" s="111" t="e">
        <f t="shared" si="366"/>
        <v>#DIV/0!</v>
      </c>
      <c r="ET283" s="111" t="e">
        <f t="shared" si="366"/>
        <v>#DIV/0!</v>
      </c>
      <c r="EU283" s="111" t="e">
        <f t="shared" si="366"/>
        <v>#DIV/0!</v>
      </c>
      <c r="EV283" s="111" t="e">
        <f t="shared" si="367"/>
        <v>#DIV/0!</v>
      </c>
      <c r="EW283" s="111" t="e">
        <f t="shared" si="367"/>
        <v>#DIV/0!</v>
      </c>
    </row>
    <row r="284" spans="1:153">
      <c r="T284" s="201">
        <v>0.7142857142857143</v>
      </c>
      <c r="U284" s="109">
        <f t="shared" ca="1" si="357"/>
        <v>-19.049921907491175</v>
      </c>
      <c r="V284" s="109">
        <f t="shared" ca="1" si="357"/>
        <v>-27.635470508877884</v>
      </c>
      <c r="W284" s="109">
        <f t="shared" ca="1" si="357"/>
        <v>-39.772013605851555</v>
      </c>
      <c r="X284" s="109" t="e">
        <f t="shared" si="357"/>
        <v>#DIV/0!</v>
      </c>
      <c r="Y284" s="109" t="e">
        <f t="shared" si="357"/>
        <v>#DIV/0!</v>
      </c>
      <c r="Z284" s="109" t="e">
        <f t="shared" si="357"/>
        <v>#DIV/0!</v>
      </c>
      <c r="AA284" s="109" t="e">
        <f t="shared" si="357"/>
        <v>#DIV/0!</v>
      </c>
      <c r="AB284" s="109" t="e">
        <f t="shared" si="357"/>
        <v>#DIV/0!</v>
      </c>
      <c r="AC284" s="109" t="e">
        <f t="shared" si="357"/>
        <v>#DIV/0!</v>
      </c>
      <c r="AD284" s="109" t="e">
        <f t="shared" si="357"/>
        <v>#DIV/0!</v>
      </c>
      <c r="AE284" s="109" t="e">
        <f t="shared" si="357"/>
        <v>#DIV/0!</v>
      </c>
      <c r="AF284" s="109" t="e">
        <f t="shared" si="357"/>
        <v>#DIV/0!</v>
      </c>
      <c r="AG284" s="109"/>
      <c r="AI284" s="200">
        <v>0.7142857142857143</v>
      </c>
      <c r="AJ284" s="111">
        <f t="shared" ca="1" si="358"/>
        <v>-18.77855451021572</v>
      </c>
      <c r="AK284" s="111">
        <f t="shared" ca="1" si="358"/>
        <v>-27.124001379102868</v>
      </c>
      <c r="AL284" s="111">
        <f t="shared" ca="1" si="358"/>
        <v>-38.924828602657051</v>
      </c>
      <c r="AM284" s="111" t="e">
        <f t="shared" si="358"/>
        <v>#DIV/0!</v>
      </c>
      <c r="AN284" s="111" t="e">
        <f t="shared" si="358"/>
        <v>#DIV/0!</v>
      </c>
      <c r="AO284" s="111" t="e">
        <f t="shared" si="358"/>
        <v>#DIV/0!</v>
      </c>
      <c r="AP284" s="111" t="e">
        <f t="shared" si="358"/>
        <v>#DIV/0!</v>
      </c>
      <c r="AQ284" s="111" t="e">
        <f t="shared" si="358"/>
        <v>#DIV/0!</v>
      </c>
      <c r="AR284" s="111" t="e">
        <f t="shared" si="358"/>
        <v>#DIV/0!</v>
      </c>
      <c r="AS284" s="111" t="e">
        <f t="shared" si="358"/>
        <v>#DIV/0!</v>
      </c>
      <c r="AT284" s="111" t="e">
        <f t="shared" si="358"/>
        <v>#DIV/0!</v>
      </c>
      <c r="AU284" s="111" t="e">
        <f t="shared" si="358"/>
        <v>#DIV/0!</v>
      </c>
      <c r="AV284" s="111" t="e">
        <f t="shared" si="358"/>
        <v>#DIV/0!</v>
      </c>
      <c r="AX284" s="201">
        <v>0.7142857142857143</v>
      </c>
      <c r="AY284" s="111">
        <f t="shared" ca="1" si="359"/>
        <v>-14.784189468248449</v>
      </c>
      <c r="AZ284" s="111">
        <f t="shared" ca="1" si="359"/>
        <v>-21.572252761869251</v>
      </c>
      <c r="BA284" s="111">
        <f t="shared" ca="1" si="359"/>
        <v>-31.163949514569413</v>
      </c>
      <c r="BB284" s="111" t="e">
        <f t="shared" si="359"/>
        <v>#DIV/0!</v>
      </c>
      <c r="BC284" s="111" t="e">
        <f t="shared" si="359"/>
        <v>#DIV/0!</v>
      </c>
      <c r="BD284" s="111" t="e">
        <f t="shared" si="359"/>
        <v>#DIV/0!</v>
      </c>
      <c r="BE284" s="111" t="e">
        <f t="shared" si="359"/>
        <v>#DIV/0!</v>
      </c>
      <c r="BF284" s="111" t="e">
        <f t="shared" si="359"/>
        <v>#DIV/0!</v>
      </c>
      <c r="BG284" s="111" t="e">
        <f t="shared" si="359"/>
        <v>#DIV/0!</v>
      </c>
      <c r="BH284" s="111" t="e">
        <f t="shared" si="359"/>
        <v>#DIV/0!</v>
      </c>
      <c r="BI284" s="111" t="e">
        <f t="shared" si="359"/>
        <v>#DIV/0!</v>
      </c>
      <c r="BJ284" s="111" t="e">
        <f t="shared" si="359"/>
        <v>#DIV/0!</v>
      </c>
      <c r="BK284" s="111" t="e">
        <f t="shared" si="359"/>
        <v>#DIV/0!</v>
      </c>
      <c r="BM284" s="200">
        <v>0.7142857142857143</v>
      </c>
      <c r="BN284" s="111">
        <f t="shared" ca="1" si="360"/>
        <v>-16.917055687869812</v>
      </c>
      <c r="BO284" s="111">
        <f t="shared" ca="1" si="360"/>
        <v>-24.603861635373573</v>
      </c>
      <c r="BP284" s="111">
        <f t="shared" ca="1" si="360"/>
        <v>-35.467981560210482</v>
      </c>
      <c r="BQ284" s="111" t="e">
        <f t="shared" si="360"/>
        <v>#DIV/0!</v>
      </c>
      <c r="BR284" s="111" t="e">
        <f t="shared" si="360"/>
        <v>#DIV/0!</v>
      </c>
      <c r="BS284" s="111" t="e">
        <f t="shared" si="360"/>
        <v>#DIV/0!</v>
      </c>
      <c r="BT284" s="111" t="e">
        <f t="shared" si="360"/>
        <v>#DIV/0!</v>
      </c>
      <c r="BU284" s="111" t="e">
        <f t="shared" si="360"/>
        <v>#DIV/0!</v>
      </c>
      <c r="BV284" s="111" t="e">
        <f t="shared" si="360"/>
        <v>#DIV/0!</v>
      </c>
      <c r="BW284" s="111" t="e">
        <f t="shared" si="360"/>
        <v>#DIV/0!</v>
      </c>
      <c r="BX284" s="111" t="e">
        <f t="shared" si="360"/>
        <v>#DIV/0!</v>
      </c>
      <c r="BY284" s="111" t="e">
        <f t="shared" si="360"/>
        <v>#DIV/0!</v>
      </c>
      <c r="BZ284" s="111" t="e">
        <f t="shared" si="360"/>
        <v>#DIV/0!</v>
      </c>
      <c r="CB284" s="200">
        <v>0.7142857142857143</v>
      </c>
      <c r="CC284" s="111">
        <f t="shared" ca="1" si="361"/>
        <v>-8.9872129362299429</v>
      </c>
      <c r="CD284" s="111">
        <f t="shared" ca="1" si="361"/>
        <v>-12.662559139250325</v>
      </c>
      <c r="CE284" s="111">
        <f t="shared" ca="1" si="361"/>
        <v>-17.869789552676128</v>
      </c>
      <c r="CF284" s="111" t="e">
        <f t="shared" si="361"/>
        <v>#DIV/0!</v>
      </c>
      <c r="CG284" s="111" t="e">
        <f t="shared" si="361"/>
        <v>#DIV/0!</v>
      </c>
      <c r="CH284" s="111" t="e">
        <f t="shared" si="361"/>
        <v>#DIV/0!</v>
      </c>
      <c r="CI284" s="111" t="e">
        <f t="shared" si="361"/>
        <v>#DIV/0!</v>
      </c>
      <c r="CJ284" s="111" t="e">
        <f t="shared" si="361"/>
        <v>#DIV/0!</v>
      </c>
      <c r="CK284" s="111" t="e">
        <f t="shared" si="361"/>
        <v>#DIV/0!</v>
      </c>
      <c r="CL284" s="111" t="e">
        <f t="shared" si="361"/>
        <v>#DIV/0!</v>
      </c>
      <c r="CM284" s="111" t="e">
        <f t="shared" si="361"/>
        <v>#DIV/0!</v>
      </c>
      <c r="CN284" s="111" t="e">
        <f t="shared" si="361"/>
        <v>#DIV/0!</v>
      </c>
      <c r="CO284" s="111" t="e">
        <f t="shared" si="361"/>
        <v>#DIV/0!</v>
      </c>
      <c r="CQ284" s="200">
        <v>0.7142857142857143</v>
      </c>
      <c r="CR284" s="111">
        <f t="shared" ca="1" si="362"/>
        <v>-7.6199687629964696</v>
      </c>
      <c r="CS284" s="111">
        <f t="shared" ca="1" si="362"/>
        <v>-11.054188203551155</v>
      </c>
      <c r="CT284" s="111">
        <f t="shared" ca="1" si="362"/>
        <v>-15.908805442340626</v>
      </c>
      <c r="CU284" s="111" t="e">
        <f t="shared" si="362"/>
        <v>#DIV/0!</v>
      </c>
      <c r="CV284" s="111" t="e">
        <f t="shared" si="362"/>
        <v>#DIV/0!</v>
      </c>
      <c r="CW284" s="111" t="e">
        <f t="shared" si="362"/>
        <v>#DIV/0!</v>
      </c>
      <c r="CX284" s="111" t="e">
        <f t="shared" si="362"/>
        <v>#DIV/0!</v>
      </c>
      <c r="CY284" s="111" t="e">
        <f t="shared" si="362"/>
        <v>#DIV/0!</v>
      </c>
      <c r="CZ284" s="111" t="e">
        <f t="shared" si="362"/>
        <v>#DIV/0!</v>
      </c>
      <c r="DA284" s="111" t="e">
        <f t="shared" si="362"/>
        <v>#DIV/0!</v>
      </c>
      <c r="DB284" s="111" t="e">
        <f t="shared" si="362"/>
        <v>#DIV/0!</v>
      </c>
      <c r="DC284" s="111" t="e">
        <f t="shared" si="362"/>
        <v>#DIV/0!</v>
      </c>
      <c r="DD284" s="111" t="e">
        <f t="shared" si="362"/>
        <v>#DIV/0!</v>
      </c>
      <c r="DF284" s="200">
        <v>0.7142857142857143</v>
      </c>
      <c r="DG284" s="111">
        <f t="shared" ca="1" si="364"/>
        <v>13.252945375472668</v>
      </c>
      <c r="DH284" s="111">
        <f t="shared" ca="1" si="364"/>
        <v>18.725776886258956</v>
      </c>
      <c r="DI284" s="111">
        <f t="shared" ca="1" si="364"/>
        <v>26.477853643958269</v>
      </c>
      <c r="DJ284" s="111" t="e">
        <f t="shared" si="364"/>
        <v>#DIV/0!</v>
      </c>
      <c r="DK284" s="111" t="e">
        <f t="shared" si="364"/>
        <v>#DIV/0!</v>
      </c>
      <c r="DL284" s="111" t="e">
        <f t="shared" si="364"/>
        <v>#DIV/0!</v>
      </c>
      <c r="DM284" s="111" t="e">
        <f t="shared" si="364"/>
        <v>#DIV/0!</v>
      </c>
      <c r="DN284" s="111" t="e">
        <f t="shared" si="364"/>
        <v>#DIV/0!</v>
      </c>
      <c r="DO284" s="111" t="e">
        <f t="shared" si="364"/>
        <v>#DIV/0!</v>
      </c>
      <c r="DP284" s="111" t="e">
        <f t="shared" si="364"/>
        <v>#DIV/0!</v>
      </c>
      <c r="DQ284" s="111" t="e">
        <f t="shared" si="364"/>
        <v>#DIV/0!</v>
      </c>
      <c r="DR284" s="111" t="e">
        <f t="shared" si="364"/>
        <v>#DIV/0!</v>
      </c>
      <c r="DS284" s="111" t="e">
        <f t="shared" si="364"/>
        <v>#DIV/0!</v>
      </c>
      <c r="DU284" s="200">
        <v>0.7142857142857143</v>
      </c>
      <c r="DV284" s="111">
        <f t="shared" ca="1" si="365"/>
        <v>4.5574805774449096</v>
      </c>
      <c r="DW284" s="111">
        <f t="shared" ca="1" si="365"/>
        <v>5.3612364523305658</v>
      </c>
      <c r="DX284" s="111">
        <f t="shared" ca="1" si="365"/>
        <v>6.5366137011183394</v>
      </c>
      <c r="DY284" s="111" t="e">
        <f t="shared" si="365"/>
        <v>#DIV/0!</v>
      </c>
      <c r="DZ284" s="111" t="e">
        <f t="shared" si="365"/>
        <v>#DIV/0!</v>
      </c>
      <c r="EA284" s="111" t="e">
        <f t="shared" si="365"/>
        <v>#DIV/0!</v>
      </c>
      <c r="EB284" s="111" t="e">
        <f t="shared" si="365"/>
        <v>#DIV/0!</v>
      </c>
      <c r="EC284" s="111" t="e">
        <f t="shared" si="365"/>
        <v>#DIV/0!</v>
      </c>
      <c r="ED284" s="111" t="e">
        <f t="shared" si="365"/>
        <v>#DIV/0!</v>
      </c>
      <c r="EE284" s="111" t="e">
        <f t="shared" si="365"/>
        <v>#DIV/0!</v>
      </c>
      <c r="EF284" s="111" t="e">
        <f t="shared" si="365"/>
        <v>#DIV/0!</v>
      </c>
      <c r="EG284" s="111" t="e">
        <f t="shared" si="365"/>
        <v>#DIV/0!</v>
      </c>
      <c r="EH284" s="111" t="e">
        <f t="shared" si="365"/>
        <v>#DIV/0!</v>
      </c>
      <c r="EJ284" s="200">
        <v>0.7142857142857143</v>
      </c>
      <c r="EK284" s="111">
        <f t="shared" ca="1" si="366"/>
        <v>-4.5574805774449096</v>
      </c>
      <c r="EL284" s="111">
        <f t="shared" ca="1" si="366"/>
        <v>-5.3612364523305658</v>
      </c>
      <c r="EM284" s="111">
        <f t="shared" ca="1" si="366"/>
        <v>-6.5366137011183394</v>
      </c>
      <c r="EN284" s="111" t="e">
        <f t="shared" si="366"/>
        <v>#DIV/0!</v>
      </c>
      <c r="EO284" s="111" t="e">
        <f t="shared" si="366"/>
        <v>#DIV/0!</v>
      </c>
      <c r="EP284" s="111" t="e">
        <f t="shared" si="366"/>
        <v>#DIV/0!</v>
      </c>
      <c r="EQ284" s="111" t="e">
        <f t="shared" si="366"/>
        <v>#DIV/0!</v>
      </c>
      <c r="ER284" s="111" t="e">
        <f t="shared" si="366"/>
        <v>#DIV/0!</v>
      </c>
      <c r="ES284" s="111" t="e">
        <f t="shared" si="366"/>
        <v>#DIV/0!</v>
      </c>
      <c r="ET284" s="111" t="e">
        <f t="shared" si="366"/>
        <v>#DIV/0!</v>
      </c>
      <c r="EU284" s="111" t="e">
        <f t="shared" si="366"/>
        <v>#DIV/0!</v>
      </c>
      <c r="EV284" s="111" t="e">
        <f t="shared" si="367"/>
        <v>#DIV/0!</v>
      </c>
      <c r="EW284" s="111" t="e">
        <f t="shared" si="367"/>
        <v>#DIV/0!</v>
      </c>
    </row>
    <row r="285" spans="1:153">
      <c r="T285" s="201">
        <v>0.75</v>
      </c>
      <c r="U285" s="109">
        <f t="shared" ca="1" si="357"/>
        <v>-26.558076091767845</v>
      </c>
      <c r="V285" s="109">
        <f t="shared" ca="1" si="357"/>
        <v>-44.804359343071212</v>
      </c>
      <c r="W285" s="109" t="e">
        <f t="shared" si="357"/>
        <v>#DIV/0!</v>
      </c>
      <c r="X285" s="109" t="e">
        <f t="shared" si="357"/>
        <v>#DIV/0!</v>
      </c>
      <c r="Y285" s="109" t="e">
        <f t="shared" si="357"/>
        <v>#DIV/0!</v>
      </c>
      <c r="Z285" s="109" t="e">
        <f t="shared" si="357"/>
        <v>#DIV/0!</v>
      </c>
      <c r="AA285" s="109" t="e">
        <f t="shared" si="357"/>
        <v>#DIV/0!</v>
      </c>
      <c r="AB285" s="109" t="e">
        <f t="shared" si="357"/>
        <v>#DIV/0!</v>
      </c>
      <c r="AC285" s="109" t="e">
        <f t="shared" si="357"/>
        <v>#DIV/0!</v>
      </c>
      <c r="AD285" s="109" t="e">
        <f t="shared" si="357"/>
        <v>#DIV/0!</v>
      </c>
      <c r="AE285" s="109" t="e">
        <f t="shared" si="357"/>
        <v>#DIV/0!</v>
      </c>
      <c r="AF285" s="109" t="e">
        <f t="shared" si="357"/>
        <v>#DIV/0!</v>
      </c>
      <c r="AG285" s="109"/>
      <c r="AI285" s="200">
        <v>0.75</v>
      </c>
      <c r="AJ285" s="111">
        <f t="shared" ca="1" si="358"/>
        <v>-26.206159687187263</v>
      </c>
      <c r="AK285" s="111">
        <f t="shared" ca="1" si="358"/>
        <v>-44.030314767244974</v>
      </c>
      <c r="AL285" s="111" t="e">
        <f t="shared" si="358"/>
        <v>#DIV/0!</v>
      </c>
      <c r="AM285" s="111" t="e">
        <f t="shared" si="358"/>
        <v>#DIV/0!</v>
      </c>
      <c r="AN285" s="111" t="e">
        <f t="shared" si="358"/>
        <v>#DIV/0!</v>
      </c>
      <c r="AO285" s="111" t="e">
        <f t="shared" si="358"/>
        <v>#DIV/0!</v>
      </c>
      <c r="AP285" s="111" t="e">
        <f t="shared" si="358"/>
        <v>#DIV/0!</v>
      </c>
      <c r="AQ285" s="111" t="e">
        <f t="shared" si="358"/>
        <v>#DIV/0!</v>
      </c>
      <c r="AR285" s="111" t="e">
        <f t="shared" si="358"/>
        <v>#DIV/0!</v>
      </c>
      <c r="AS285" s="111" t="e">
        <f t="shared" si="358"/>
        <v>#DIV/0!</v>
      </c>
      <c r="AT285" s="111" t="e">
        <f t="shared" si="358"/>
        <v>#DIV/0!</v>
      </c>
      <c r="AU285" s="111" t="e">
        <f t="shared" si="358"/>
        <v>#DIV/0!</v>
      </c>
      <c r="AV285" s="111" t="e">
        <f t="shared" si="358"/>
        <v>#DIV/0!</v>
      </c>
      <c r="AX285" s="201">
        <v>0.75</v>
      </c>
      <c r="AY285" s="111">
        <f t="shared" ca="1" si="359"/>
        <v>-20.779010391938392</v>
      </c>
      <c r="AZ285" s="111">
        <f t="shared" ca="1" si="359"/>
        <v>-35.230900049416569</v>
      </c>
      <c r="BA285" s="111" t="e">
        <f t="shared" si="359"/>
        <v>#DIV/0!</v>
      </c>
      <c r="BB285" s="111" t="e">
        <f t="shared" si="359"/>
        <v>#DIV/0!</v>
      </c>
      <c r="BC285" s="111" t="e">
        <f t="shared" si="359"/>
        <v>#DIV/0!</v>
      </c>
      <c r="BD285" s="111" t="e">
        <f t="shared" si="359"/>
        <v>#DIV/0!</v>
      </c>
      <c r="BE285" s="111" t="e">
        <f t="shared" si="359"/>
        <v>#DIV/0!</v>
      </c>
      <c r="BF285" s="111" t="e">
        <f t="shared" si="359"/>
        <v>#DIV/0!</v>
      </c>
      <c r="BG285" s="111" t="e">
        <f t="shared" si="359"/>
        <v>#DIV/0!</v>
      </c>
      <c r="BH285" s="111" t="e">
        <f t="shared" si="359"/>
        <v>#DIV/0!</v>
      </c>
      <c r="BI285" s="111" t="e">
        <f t="shared" si="359"/>
        <v>#DIV/0!</v>
      </c>
      <c r="BJ285" s="111" t="e">
        <f t="shared" si="359"/>
        <v>#DIV/0!</v>
      </c>
      <c r="BK285" s="111" t="e">
        <f t="shared" si="359"/>
        <v>#DIV/0!</v>
      </c>
      <c r="BM285" s="200">
        <v>0.75</v>
      </c>
      <c r="BN285" s="111">
        <f t="shared" ca="1" si="360"/>
        <v>-23.668543241853119</v>
      </c>
      <c r="BO285" s="111">
        <f t="shared" ca="1" si="360"/>
        <v>-40.017629696243887</v>
      </c>
      <c r="BP285" s="111" t="e">
        <f t="shared" si="360"/>
        <v>#DIV/0!</v>
      </c>
      <c r="BQ285" s="111" t="e">
        <f t="shared" si="360"/>
        <v>#DIV/0!</v>
      </c>
      <c r="BR285" s="111" t="e">
        <f t="shared" si="360"/>
        <v>#DIV/0!</v>
      </c>
      <c r="BS285" s="111" t="e">
        <f t="shared" si="360"/>
        <v>#DIV/0!</v>
      </c>
      <c r="BT285" s="111" t="e">
        <f t="shared" si="360"/>
        <v>#DIV/0!</v>
      </c>
      <c r="BU285" s="111" t="e">
        <f t="shared" si="360"/>
        <v>#DIV/0!</v>
      </c>
      <c r="BV285" s="111" t="e">
        <f t="shared" si="360"/>
        <v>#DIV/0!</v>
      </c>
      <c r="BW285" s="111" t="e">
        <f t="shared" si="360"/>
        <v>#DIV/0!</v>
      </c>
      <c r="BX285" s="111" t="e">
        <f t="shared" si="360"/>
        <v>#DIV/0!</v>
      </c>
      <c r="BY285" s="111" t="e">
        <f t="shared" si="360"/>
        <v>#DIV/0!</v>
      </c>
      <c r="BZ285" s="111" t="e">
        <f t="shared" si="360"/>
        <v>#DIV/0!</v>
      </c>
      <c r="CB285" s="200">
        <v>0.75</v>
      </c>
      <c r="CC285" s="111">
        <f t="shared" ca="1" si="361"/>
        <v>-12.025581881134796</v>
      </c>
      <c r="CD285" s="111">
        <f t="shared" ca="1" si="361"/>
        <v>-19.759506012349689</v>
      </c>
      <c r="CE285" s="111" t="e">
        <f t="shared" si="361"/>
        <v>#DIV/0!</v>
      </c>
      <c r="CF285" s="111" t="e">
        <f t="shared" si="361"/>
        <v>#DIV/0!</v>
      </c>
      <c r="CG285" s="111" t="e">
        <f t="shared" si="361"/>
        <v>#DIV/0!</v>
      </c>
      <c r="CH285" s="111" t="e">
        <f t="shared" si="361"/>
        <v>#DIV/0!</v>
      </c>
      <c r="CI285" s="111" t="e">
        <f t="shared" si="361"/>
        <v>#DIV/0!</v>
      </c>
      <c r="CJ285" s="111" t="e">
        <f t="shared" si="361"/>
        <v>#DIV/0!</v>
      </c>
      <c r="CK285" s="111" t="e">
        <f t="shared" si="361"/>
        <v>#DIV/0!</v>
      </c>
      <c r="CL285" s="111" t="e">
        <f t="shared" si="361"/>
        <v>#DIV/0!</v>
      </c>
      <c r="CM285" s="111" t="e">
        <f t="shared" si="361"/>
        <v>#DIV/0!</v>
      </c>
      <c r="CN285" s="111" t="e">
        <f t="shared" si="361"/>
        <v>#DIV/0!</v>
      </c>
      <c r="CO285" s="111" t="e">
        <f t="shared" si="361"/>
        <v>#DIV/0!</v>
      </c>
      <c r="CQ285" s="200">
        <v>0.75</v>
      </c>
      <c r="CR285" s="111">
        <f t="shared" ca="1" si="362"/>
        <v>-10.623230436707139</v>
      </c>
      <c r="CS285" s="111">
        <f t="shared" ca="1" si="362"/>
        <v>-17.921743737228489</v>
      </c>
      <c r="CT285" s="111" t="e">
        <f t="shared" si="362"/>
        <v>#DIV/0!</v>
      </c>
      <c r="CU285" s="111" t="e">
        <f t="shared" si="362"/>
        <v>#DIV/0!</v>
      </c>
      <c r="CV285" s="111" t="e">
        <f t="shared" si="362"/>
        <v>#DIV/0!</v>
      </c>
      <c r="CW285" s="111" t="e">
        <f t="shared" si="362"/>
        <v>#DIV/0!</v>
      </c>
      <c r="CX285" s="111" t="e">
        <f t="shared" si="362"/>
        <v>#DIV/0!</v>
      </c>
      <c r="CY285" s="111" t="e">
        <f t="shared" si="362"/>
        <v>#DIV/0!</v>
      </c>
      <c r="CZ285" s="111" t="e">
        <f t="shared" si="362"/>
        <v>#DIV/0!</v>
      </c>
      <c r="DA285" s="111" t="e">
        <f t="shared" si="362"/>
        <v>#DIV/0!</v>
      </c>
      <c r="DB285" s="111" t="e">
        <f t="shared" si="362"/>
        <v>#DIV/0!</v>
      </c>
      <c r="DC285" s="111" t="e">
        <f t="shared" si="362"/>
        <v>#DIV/0!</v>
      </c>
      <c r="DD285" s="111" t="e">
        <f t="shared" si="362"/>
        <v>#DIV/0!</v>
      </c>
      <c r="DF285" s="200">
        <v>0.75</v>
      </c>
      <c r="DG285" s="111">
        <f t="shared" ca="1" si="364"/>
        <v>17.80464758096425</v>
      </c>
      <c r="DH285" s="111">
        <f t="shared" ca="1" si="364"/>
        <v>29.332965306004333</v>
      </c>
      <c r="DI285" s="111" t="e">
        <f t="shared" si="364"/>
        <v>#DIV/0!</v>
      </c>
      <c r="DJ285" s="111" t="e">
        <f t="shared" si="364"/>
        <v>#DIV/0!</v>
      </c>
      <c r="DK285" s="111" t="e">
        <f t="shared" si="364"/>
        <v>#DIV/0!</v>
      </c>
      <c r="DL285" s="111" t="e">
        <f t="shared" si="364"/>
        <v>#DIV/0!</v>
      </c>
      <c r="DM285" s="111" t="e">
        <f t="shared" si="364"/>
        <v>#DIV/0!</v>
      </c>
      <c r="DN285" s="111" t="e">
        <f t="shared" si="364"/>
        <v>#DIV/0!</v>
      </c>
      <c r="DO285" s="111" t="e">
        <f t="shared" si="364"/>
        <v>#DIV/0!</v>
      </c>
      <c r="DP285" s="111" t="e">
        <f t="shared" si="364"/>
        <v>#DIV/0!</v>
      </c>
      <c r="DQ285" s="111" t="e">
        <f t="shared" si="364"/>
        <v>#DIV/0!</v>
      </c>
      <c r="DR285" s="111" t="e">
        <f t="shared" si="364"/>
        <v>#DIV/0!</v>
      </c>
      <c r="DS285" s="111" t="e">
        <f t="shared" si="364"/>
        <v>#DIV/0!</v>
      </c>
      <c r="DU285" s="200">
        <v>0.75</v>
      </c>
      <c r="DV285" s="111">
        <f t="shared" ca="1" si="365"/>
        <v>4.6745048147588575</v>
      </c>
      <c r="DW285" s="111">
        <f t="shared" ca="1" si="365"/>
        <v>6.1258742504040118</v>
      </c>
      <c r="DX285" s="111" t="e">
        <f t="shared" si="365"/>
        <v>#DIV/0!</v>
      </c>
      <c r="DY285" s="111" t="e">
        <f t="shared" si="365"/>
        <v>#DIV/0!</v>
      </c>
      <c r="DZ285" s="111" t="e">
        <f t="shared" si="365"/>
        <v>#DIV/0!</v>
      </c>
      <c r="EA285" s="111" t="e">
        <f t="shared" si="365"/>
        <v>#DIV/0!</v>
      </c>
      <c r="EB285" s="111" t="e">
        <f t="shared" si="365"/>
        <v>#DIV/0!</v>
      </c>
      <c r="EC285" s="111" t="e">
        <f t="shared" si="365"/>
        <v>#DIV/0!</v>
      </c>
      <c r="ED285" s="111" t="e">
        <f t="shared" si="365"/>
        <v>#DIV/0!</v>
      </c>
      <c r="EE285" s="111" t="e">
        <f t="shared" si="365"/>
        <v>#DIV/0!</v>
      </c>
      <c r="EF285" s="111" t="e">
        <f t="shared" si="365"/>
        <v>#DIV/0!</v>
      </c>
      <c r="EG285" s="111" t="e">
        <f t="shared" si="365"/>
        <v>#DIV/0!</v>
      </c>
      <c r="EH285" s="111" t="e">
        <f t="shared" si="365"/>
        <v>#DIV/0!</v>
      </c>
      <c r="EJ285" s="200">
        <v>0.75</v>
      </c>
      <c r="EK285" s="111">
        <f t="shared" ca="1" si="366"/>
        <v>-4.6745048147588575</v>
      </c>
      <c r="EL285" s="111">
        <f t="shared" ca="1" si="366"/>
        <v>-6.1258742504040118</v>
      </c>
      <c r="EM285" s="111" t="e">
        <f t="shared" si="366"/>
        <v>#DIV/0!</v>
      </c>
      <c r="EN285" s="111" t="e">
        <f t="shared" si="366"/>
        <v>#DIV/0!</v>
      </c>
      <c r="EO285" s="111" t="e">
        <f t="shared" si="366"/>
        <v>#DIV/0!</v>
      </c>
      <c r="EP285" s="111" t="e">
        <f t="shared" si="366"/>
        <v>#DIV/0!</v>
      </c>
      <c r="EQ285" s="111" t="e">
        <f t="shared" si="366"/>
        <v>#DIV/0!</v>
      </c>
      <c r="ER285" s="111" t="e">
        <f t="shared" si="366"/>
        <v>#DIV/0!</v>
      </c>
      <c r="ES285" s="111" t="e">
        <f t="shared" si="366"/>
        <v>#DIV/0!</v>
      </c>
      <c r="ET285" s="111" t="e">
        <f t="shared" si="366"/>
        <v>#DIV/0!</v>
      </c>
      <c r="EU285" s="111" t="e">
        <f t="shared" si="366"/>
        <v>#DIV/0!</v>
      </c>
      <c r="EV285" s="111" t="e">
        <f t="shared" si="367"/>
        <v>#DIV/0!</v>
      </c>
      <c r="EW285" s="111" t="e">
        <f t="shared" si="367"/>
        <v>#DIV/0!</v>
      </c>
    </row>
    <row r="286" spans="1:153">
      <c r="T286" s="201">
        <v>0.8</v>
      </c>
      <c r="U286" s="109">
        <f t="shared" ca="1" si="357"/>
        <v>-54.920709801061975</v>
      </c>
      <c r="V286" s="109" t="e">
        <f>(V225-#REF!)/2</f>
        <v>#DIV/0!</v>
      </c>
      <c r="W286" s="109" t="e">
        <f>(W225-#REF!)/2</f>
        <v>#DIV/0!</v>
      </c>
      <c r="X286" s="109" t="e">
        <f>(X225-#REF!)/2</f>
        <v>#DIV/0!</v>
      </c>
      <c r="Y286" s="109" t="e">
        <f>(Y225-#REF!)/2</f>
        <v>#DIV/0!</v>
      </c>
      <c r="Z286" s="109" t="e">
        <f>(Z225-#REF!)/2</f>
        <v>#DIV/0!</v>
      </c>
      <c r="AA286" s="109" t="e">
        <f>(AA225-#REF!)/2</f>
        <v>#DIV/0!</v>
      </c>
      <c r="AB286" s="109" t="e">
        <f>(AB225-#REF!)/2</f>
        <v>#DIV/0!</v>
      </c>
      <c r="AC286" s="109" t="e">
        <f>(AC225-#REF!)/2</f>
        <v>#DIV/0!</v>
      </c>
      <c r="AD286" s="109" t="e">
        <f>(AD225-#REF!)/2</f>
        <v>#DIV/0!</v>
      </c>
      <c r="AE286" s="109" t="e">
        <f>(AE225-#REF!)/2</f>
        <v>#DIV/0!</v>
      </c>
      <c r="AF286" s="109" t="e">
        <f>(AF225-#REF!)/2</f>
        <v>#DIV/0!</v>
      </c>
      <c r="AG286" s="109"/>
      <c r="AI286" s="200">
        <v>0.8</v>
      </c>
      <c r="AJ286" s="111">
        <f t="shared" ca="1" si="358"/>
        <v>-54.257745791311102</v>
      </c>
      <c r="AK286" s="111" t="e">
        <f>(#REF!-#REF!)/2</f>
        <v>#REF!</v>
      </c>
      <c r="AL286" s="111" t="e">
        <f>(#REF!-#REF!)/2</f>
        <v>#REF!</v>
      </c>
      <c r="AM286" s="111" t="e">
        <f>(#REF!-#REF!)/2</f>
        <v>#REF!</v>
      </c>
      <c r="AN286" s="111" t="e">
        <f>(#REF!-#REF!)/2</f>
        <v>#REF!</v>
      </c>
      <c r="AO286" s="111" t="e">
        <f>(#REF!-#REF!)/2</f>
        <v>#REF!</v>
      </c>
      <c r="AP286" s="111" t="e">
        <f>(#REF!-#REF!)/2</f>
        <v>#REF!</v>
      </c>
      <c r="AQ286" s="111" t="e">
        <f>(#REF!-#REF!)/2</f>
        <v>#REF!</v>
      </c>
      <c r="AR286" s="111" t="e">
        <f>(#REF!-#REF!)/2</f>
        <v>#REF!</v>
      </c>
      <c r="AS286" s="111" t="e">
        <f>(#REF!-#REF!)/2</f>
        <v>#REF!</v>
      </c>
      <c r="AT286" s="111" t="e">
        <f>(#REF!-#REF!)/2</f>
        <v>#REF!</v>
      </c>
      <c r="AU286" s="111" t="e">
        <f>(#REF!-#REF!)/2</f>
        <v>#REF!</v>
      </c>
      <c r="AV286" s="111" t="e">
        <f>(#REF!-#REF!)/2</f>
        <v>#REF!</v>
      </c>
      <c r="AX286" s="201">
        <v>0.8</v>
      </c>
      <c r="AY286" s="111">
        <f t="shared" ca="1" si="359"/>
        <v>-43.381873121281743</v>
      </c>
      <c r="AZ286" s="111" t="e">
        <f>(#REF!-#REF!)/2</f>
        <v>#REF!</v>
      </c>
      <c r="BA286" s="111" t="e">
        <f>(#REF!-#REF!)/2</f>
        <v>#REF!</v>
      </c>
      <c r="BB286" s="111" t="e">
        <f>(#REF!-#REF!)/2</f>
        <v>#REF!</v>
      </c>
      <c r="BC286" s="111" t="e">
        <f>(#REF!-#REF!)/2</f>
        <v>#REF!</v>
      </c>
      <c r="BD286" s="111" t="e">
        <f>(#REF!-#REF!)/2</f>
        <v>#REF!</v>
      </c>
      <c r="BE286" s="111" t="e">
        <f>(#REF!-#REF!)/2</f>
        <v>#REF!</v>
      </c>
      <c r="BF286" s="111" t="e">
        <f>(#REF!-#REF!)/2</f>
        <v>#REF!</v>
      </c>
      <c r="BG286" s="111" t="e">
        <f>(#REF!-#REF!)/2</f>
        <v>#REF!</v>
      </c>
      <c r="BH286" s="111" t="e">
        <f>(#REF!-#REF!)/2</f>
        <v>#REF!</v>
      </c>
      <c r="BI286" s="111" t="e">
        <f>(#REF!-#REF!)/2</f>
        <v>#REF!</v>
      </c>
      <c r="BJ286" s="111" t="e">
        <f>(#REF!-#REF!)/2</f>
        <v>#REF!</v>
      </c>
      <c r="BK286" s="111" t="e">
        <f>(#REF!-#REF!)/2</f>
        <v>#REF!</v>
      </c>
      <c r="BM286" s="200">
        <v>0.8</v>
      </c>
      <c r="BN286" s="111">
        <f t="shared" ca="1" si="360"/>
        <v>-49.151291461171859</v>
      </c>
      <c r="BO286" s="111" t="e">
        <f>(#REF!-#REF!)/2</f>
        <v>#REF!</v>
      </c>
      <c r="BP286" s="111" t="e">
        <f>(#REF!-#REF!)/2</f>
        <v>#REF!</v>
      </c>
      <c r="BQ286" s="111" t="e">
        <f>(#REF!-#REF!)/2</f>
        <v>#REF!</v>
      </c>
      <c r="BR286" s="111" t="e">
        <f>(#REF!-#REF!)/2</f>
        <v>#REF!</v>
      </c>
      <c r="BS286" s="111" t="e">
        <f>(#REF!-#REF!)/2</f>
        <v>#REF!</v>
      </c>
      <c r="BT286" s="111" t="e">
        <f>(#REF!-#REF!)/2</f>
        <v>#REF!</v>
      </c>
      <c r="BU286" s="111" t="e">
        <f>(#REF!-#REF!)/2</f>
        <v>#REF!</v>
      </c>
      <c r="BV286" s="111" t="e">
        <f>(#REF!-#REF!)/2</f>
        <v>#REF!</v>
      </c>
      <c r="BW286" s="111" t="e">
        <f>(#REF!-#REF!)/2</f>
        <v>#REF!</v>
      </c>
      <c r="BX286" s="111" t="e">
        <f>(#REF!-#REF!)/2</f>
        <v>#REF!</v>
      </c>
      <c r="BY286" s="111" t="e">
        <f>(#REF!-#REF!)/2</f>
        <v>#REF!</v>
      </c>
      <c r="BZ286" s="111" t="e">
        <f>(#REF!-#REF!)/2</f>
        <v>#REF!</v>
      </c>
      <c r="CB286" s="200">
        <v>0.8</v>
      </c>
      <c r="CC286" s="111">
        <f t="shared" ca="1" si="361"/>
        <v>-23.632368079128316</v>
      </c>
      <c r="CD286" s="111" t="e">
        <f>(#REF!-#REF!)/2</f>
        <v>#REF!</v>
      </c>
      <c r="CE286" s="111" t="e">
        <f>(#REF!-#REF!)/2</f>
        <v>#REF!</v>
      </c>
      <c r="CF286" s="111" t="e">
        <f>(#REF!-#REF!)/2</f>
        <v>#REF!</v>
      </c>
      <c r="CG286" s="111" t="e">
        <f>(#REF!-#REF!)/2</f>
        <v>#REF!</v>
      </c>
      <c r="CH286" s="111" t="e">
        <f>(#REF!-#REF!)/2</f>
        <v>#REF!</v>
      </c>
      <c r="CI286" s="111" t="e">
        <f>(#REF!-#REF!)/2</f>
        <v>#REF!</v>
      </c>
      <c r="CJ286" s="111" t="e">
        <f>(#REF!-#REF!)/2</f>
        <v>#REF!</v>
      </c>
      <c r="CK286" s="111" t="e">
        <f>(#REF!-#REF!)/2</f>
        <v>#REF!</v>
      </c>
      <c r="CL286" s="111" t="e">
        <f>(#REF!-#REF!)/2</f>
        <v>#REF!</v>
      </c>
      <c r="CM286" s="111" t="e">
        <f>(#REF!-#REF!)/2</f>
        <v>#REF!</v>
      </c>
      <c r="CN286" s="111" t="e">
        <f>(#REF!-#REF!)/2</f>
        <v>#REF!</v>
      </c>
      <c r="CO286" s="111" t="e">
        <f>(#REF!-#REF!)/2</f>
        <v>#REF!</v>
      </c>
      <c r="CQ286" s="200">
        <v>0.8</v>
      </c>
      <c r="CR286" s="111">
        <f t="shared" ca="1" si="362"/>
        <v>-21.968283920424792</v>
      </c>
      <c r="CS286" s="111" t="e">
        <f>(#REF!-#REF!)/2</f>
        <v>#REF!</v>
      </c>
      <c r="CT286" s="111" t="e">
        <f>(#REF!-#REF!)/2</f>
        <v>#REF!</v>
      </c>
      <c r="CU286" s="111" t="e">
        <f>(#REF!-#REF!)/2</f>
        <v>#REF!</v>
      </c>
      <c r="CV286" s="111" t="e">
        <f>(#REF!-#REF!)/2</f>
        <v>#REF!</v>
      </c>
      <c r="CW286" s="111" t="e">
        <f>(#REF!-#REF!)/2</f>
        <v>#REF!</v>
      </c>
      <c r="CX286" s="111" t="e">
        <f>(#REF!-#REF!)/2</f>
        <v>#REF!</v>
      </c>
      <c r="CY286" s="111" t="e">
        <f>(#REF!-#REF!)/2</f>
        <v>#REF!</v>
      </c>
      <c r="CZ286" s="111" t="e">
        <f>(#REF!-#REF!)/2</f>
        <v>#REF!</v>
      </c>
      <c r="DA286" s="111" t="e">
        <f>(#REF!-#REF!)/2</f>
        <v>#REF!</v>
      </c>
      <c r="DB286" s="111" t="e">
        <f>(#REF!-#REF!)/2</f>
        <v>#REF!</v>
      </c>
      <c r="DC286" s="111" t="e">
        <f>(#REF!-#REF!)/2</f>
        <v>#REF!</v>
      </c>
      <c r="DD286" s="111" t="e">
        <f>(#REF!-#REF!)/2</f>
        <v>#REF!</v>
      </c>
      <c r="DF286" s="200">
        <v>0.8</v>
      </c>
      <c r="DG286" s="111">
        <f t="shared" ca="1" si="364"/>
        <v>35.171204758908544</v>
      </c>
      <c r="DH286" s="111" t="e">
        <f>(#REF!-#REF!)/2</f>
        <v>#REF!</v>
      </c>
      <c r="DI286" s="111" t="e">
        <f>(#REF!-#REF!)/2</f>
        <v>#REF!</v>
      </c>
      <c r="DJ286" s="111" t="e">
        <f>(#REF!-#REF!)/2</f>
        <v>#REF!</v>
      </c>
      <c r="DK286" s="111" t="e">
        <f>(#REF!-#REF!)/2</f>
        <v>#REF!</v>
      </c>
      <c r="DL286" s="111" t="e">
        <f>(#REF!-#REF!)/2</f>
        <v>#REF!</v>
      </c>
      <c r="DM286" s="111" t="e">
        <f>(#REF!-#REF!)/2</f>
        <v>#REF!</v>
      </c>
      <c r="DN286" s="111" t="e">
        <f>(#REF!-#REF!)/2</f>
        <v>#REF!</v>
      </c>
      <c r="DO286" s="111" t="e">
        <f>(#REF!-#REF!)/2</f>
        <v>#REF!</v>
      </c>
      <c r="DP286" s="111" t="e">
        <f>(#REF!-#REF!)/2</f>
        <v>#REF!</v>
      </c>
      <c r="DQ286" s="111" t="e">
        <f>(#REF!-#REF!)/2</f>
        <v>#REF!</v>
      </c>
      <c r="DR286" s="111" t="e">
        <f>(#REF!-#REF!)/2</f>
        <v>#REF!</v>
      </c>
      <c r="DS286" s="111" t="e">
        <f>(#REF!-#REF!)/2</f>
        <v>#REF!</v>
      </c>
      <c r="DU286" s="200">
        <v>0.8</v>
      </c>
      <c r="DV286" s="111">
        <f t="shared" ca="1" si="365"/>
        <v>5.5469471956784169</v>
      </c>
      <c r="DW286" s="111" t="e">
        <f>(#REF!-#REF!)/2</f>
        <v>#REF!</v>
      </c>
      <c r="DX286" s="111" t="e">
        <f>(#REF!-#REF!)/2</f>
        <v>#REF!</v>
      </c>
      <c r="DY286" s="111" t="e">
        <f>(#REF!-#REF!)/2</f>
        <v>#REF!</v>
      </c>
      <c r="DZ286" s="111" t="e">
        <f>(#REF!-#REF!)/2</f>
        <v>#REF!</v>
      </c>
      <c r="EA286" s="111" t="e">
        <f>(#REF!-#REF!)/2</f>
        <v>#REF!</v>
      </c>
      <c r="EB286" s="111" t="e">
        <f>(#REF!-#REF!)/2</f>
        <v>#REF!</v>
      </c>
      <c r="EC286" s="111" t="e">
        <f>(#REF!-#REF!)/2</f>
        <v>#REF!</v>
      </c>
      <c r="ED286" s="111" t="e">
        <f>(#REF!-#REF!)/2</f>
        <v>#REF!</v>
      </c>
      <c r="EE286" s="111" t="e">
        <f>(#REF!-#REF!)/2</f>
        <v>#REF!</v>
      </c>
      <c r="EF286" s="111" t="e">
        <f>(#REF!-#REF!)/2</f>
        <v>#REF!</v>
      </c>
      <c r="EG286" s="111" t="e">
        <f>(#REF!-#REF!)/2</f>
        <v>#REF!</v>
      </c>
      <c r="EH286" s="111" t="e">
        <f>(#REF!-#REF!)/2</f>
        <v>#REF!</v>
      </c>
      <c r="EJ286" s="200">
        <v>0.8</v>
      </c>
      <c r="EK286" s="111">
        <f t="shared" ca="1" si="366"/>
        <v>-5.5469471956784169</v>
      </c>
      <c r="EL286" s="111" t="e">
        <f>(#REF!-#REF!)/2</f>
        <v>#REF!</v>
      </c>
      <c r="EM286" s="111" t="e">
        <f>(#REF!-#REF!)/2</f>
        <v>#REF!</v>
      </c>
      <c r="EN286" s="111" t="e">
        <f>(#REF!-#REF!)/2</f>
        <v>#REF!</v>
      </c>
      <c r="EO286" s="111" t="e">
        <f>(#REF!-#REF!)/2</f>
        <v>#REF!</v>
      </c>
      <c r="EP286" s="111" t="e">
        <f>(#REF!-#REF!)/2</f>
        <v>#REF!</v>
      </c>
      <c r="EQ286" s="111" t="e">
        <f>(#REF!-#REF!)/2</f>
        <v>#REF!</v>
      </c>
      <c r="ER286" s="111" t="e">
        <f>(#REF!-#REF!)/2</f>
        <v>#REF!</v>
      </c>
      <c r="ES286" s="111" t="e">
        <f>(#REF!-#REF!)/2</f>
        <v>#REF!</v>
      </c>
      <c r="ET286" s="111" t="e">
        <f>(#REF!-#REF!)/2</f>
        <v>#REF!</v>
      </c>
      <c r="EU286" s="111" t="e">
        <f>(#REF!-#REF!)/2</f>
        <v>#REF!</v>
      </c>
      <c r="EV286" s="111" t="e">
        <f>(#REF!-EV239)/2</f>
        <v>#REF!</v>
      </c>
      <c r="EW286" s="111" t="e">
        <f>(#REF!-EW239)/2</f>
        <v>#REF!</v>
      </c>
    </row>
    <row r="287" spans="1:153">
      <c r="T287" s="14"/>
      <c r="U287" s="109"/>
      <c r="V287" s="109"/>
      <c r="W287" s="109"/>
      <c r="X287" s="109"/>
      <c r="Y287" s="109"/>
      <c r="Z287" s="109"/>
      <c r="AA287" s="109"/>
      <c r="AB287" s="109"/>
      <c r="AC287" s="109"/>
      <c r="AD287" s="109"/>
      <c r="AE287" s="109"/>
      <c r="AF287" s="109"/>
      <c r="AG287" s="109"/>
      <c r="AI287" s="14"/>
      <c r="AV287" s="111"/>
      <c r="AX287" s="14"/>
      <c r="AY287" s="111"/>
      <c r="AZ287" s="111"/>
      <c r="BA287" s="111"/>
      <c r="BB287" s="111"/>
      <c r="BC287" s="111"/>
      <c r="BD287" s="111"/>
      <c r="BE287" s="111"/>
      <c r="BF287" s="111"/>
      <c r="BG287" s="111"/>
      <c r="BH287" s="111"/>
      <c r="BI287" s="111"/>
      <c r="BJ287" s="116"/>
      <c r="BK287" s="111"/>
      <c r="BM287" s="14"/>
      <c r="BN287" s="111"/>
      <c r="BO287" s="111"/>
      <c r="BP287" s="111"/>
      <c r="BQ287" s="111"/>
      <c r="BR287" s="111"/>
      <c r="BS287" s="111"/>
      <c r="BT287" s="111"/>
      <c r="BU287" s="111"/>
      <c r="BV287" s="111"/>
      <c r="BW287" s="111"/>
      <c r="BX287" s="111"/>
      <c r="BY287" s="111"/>
      <c r="BZ287" s="111"/>
      <c r="CB287" s="14"/>
      <c r="CC287" s="111"/>
      <c r="CD287" s="111"/>
      <c r="CE287" s="111"/>
      <c r="CF287" s="111"/>
      <c r="CG287" s="111"/>
      <c r="CH287" s="111"/>
      <c r="CI287" s="111"/>
      <c r="CJ287" s="111"/>
      <c r="CK287" s="111"/>
      <c r="CL287" s="111"/>
      <c r="CM287" s="111"/>
      <c r="CN287" s="111"/>
      <c r="CO287" s="111"/>
      <c r="CQ287" s="14"/>
      <c r="CR287" s="111"/>
      <c r="CS287" s="111"/>
      <c r="CT287" s="111"/>
      <c r="CU287" s="111"/>
      <c r="CV287" s="111"/>
      <c r="CW287" s="111"/>
      <c r="CX287" s="111"/>
      <c r="CY287" s="111"/>
      <c r="CZ287" s="111"/>
      <c r="DA287" s="111"/>
      <c r="DB287" s="111"/>
      <c r="DC287" s="111"/>
      <c r="DD287" s="111"/>
      <c r="DF287" s="14"/>
      <c r="DG287" s="111"/>
      <c r="DH287" s="111"/>
      <c r="DI287" s="111"/>
      <c r="DJ287" s="111"/>
      <c r="DK287" s="111"/>
      <c r="DL287" s="111"/>
      <c r="DM287" s="111"/>
      <c r="DN287" s="111"/>
      <c r="DO287" s="111"/>
      <c r="DP287" s="111"/>
      <c r="DQ287" s="111"/>
      <c r="DR287" s="111"/>
      <c r="DS287" s="111"/>
      <c r="DU287" s="14"/>
      <c r="DV287" s="111"/>
      <c r="DW287" s="111"/>
      <c r="DX287" s="111"/>
      <c r="DY287" s="111"/>
      <c r="DZ287" s="111"/>
      <c r="EA287" s="111"/>
      <c r="EB287" s="111"/>
      <c r="EC287" s="111"/>
      <c r="ED287" s="111"/>
      <c r="EE287" s="111"/>
      <c r="EF287" s="111"/>
      <c r="EG287" s="111"/>
      <c r="EH287" s="111"/>
      <c r="EJ287" s="14"/>
      <c r="EK287" s="111"/>
      <c r="EL287" s="111"/>
      <c r="EM287" s="111"/>
      <c r="EN287" s="111"/>
      <c r="EO287" s="111"/>
      <c r="EP287" s="111"/>
      <c r="EQ287" s="111"/>
      <c r="ER287" s="111"/>
      <c r="ES287" s="111"/>
      <c r="ET287" s="111"/>
      <c r="EU287" s="111"/>
      <c r="EV287" s="111"/>
      <c r="EW287" s="111"/>
    </row>
    <row r="288" spans="1:153"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</row>
    <row r="289" spans="17:157">
      <c r="Q289" t="s">
        <v>95</v>
      </c>
      <c r="T289" s="85" t="s">
        <v>92</v>
      </c>
      <c r="U289" s="200">
        <v>0.2</v>
      </c>
      <c r="V289" s="200">
        <v>0.25</v>
      </c>
      <c r="W289" s="200">
        <v>0.2857142857142857</v>
      </c>
      <c r="X289" s="200">
        <v>0.33333333333333331</v>
      </c>
      <c r="Y289" s="200">
        <v>0.4</v>
      </c>
      <c r="Z289" s="200">
        <v>0.42857142857142855</v>
      </c>
      <c r="AA289" s="200">
        <v>0.5</v>
      </c>
      <c r="AB289" s="200">
        <v>0.5714285714285714</v>
      </c>
      <c r="AC289" s="200">
        <v>0.6</v>
      </c>
      <c r="AD289" s="200">
        <v>0.66666666666666663</v>
      </c>
      <c r="AE289" s="200">
        <v>0.7142857142857143</v>
      </c>
      <c r="AF289" s="200">
        <v>0.75</v>
      </c>
      <c r="AG289" s="200">
        <v>0.8</v>
      </c>
      <c r="AI289" s="85" t="s">
        <v>92</v>
      </c>
      <c r="AJ289" s="86">
        <f t="shared" ref="AJ289:AT289" si="368">AJ273</f>
        <v>0</v>
      </c>
      <c r="AK289" s="86">
        <f t="shared" si="368"/>
        <v>10</v>
      </c>
      <c r="AL289" s="86">
        <f t="shared" si="368"/>
        <v>20</v>
      </c>
      <c r="AM289" s="86">
        <f t="shared" si="368"/>
        <v>30</v>
      </c>
      <c r="AN289" s="86">
        <f t="shared" si="368"/>
        <v>40</v>
      </c>
      <c r="AO289" s="86">
        <f t="shared" si="368"/>
        <v>50</v>
      </c>
      <c r="AP289" s="86">
        <f t="shared" si="368"/>
        <v>60</v>
      </c>
      <c r="AQ289" s="86">
        <f t="shared" si="368"/>
        <v>70</v>
      </c>
      <c r="AR289" s="86">
        <f t="shared" si="368"/>
        <v>80</v>
      </c>
      <c r="AS289" s="86">
        <f t="shared" si="368"/>
        <v>90</v>
      </c>
      <c r="AT289" s="86">
        <f t="shared" si="368"/>
        <v>100</v>
      </c>
      <c r="AU289" s="111">
        <f t="shared" ref="AU289:AV301" si="369">(AU273^2+(AU242/2)^2)^0.5</f>
        <v>0.375</v>
      </c>
      <c r="AV289" s="14">
        <f>AV273</f>
        <v>0.8</v>
      </c>
      <c r="AX289" s="85" t="s">
        <v>92</v>
      </c>
      <c r="AY289" s="14">
        <f t="shared" ref="AY289:BK289" si="370">AY273</f>
        <v>0.2</v>
      </c>
      <c r="AZ289" s="14">
        <f t="shared" si="370"/>
        <v>0.25</v>
      </c>
      <c r="BA289" s="14">
        <f t="shared" si="370"/>
        <v>0.2857142857142857</v>
      </c>
      <c r="BB289" s="14">
        <f t="shared" si="370"/>
        <v>0.33333333333333331</v>
      </c>
      <c r="BC289" s="14">
        <f t="shared" si="370"/>
        <v>0.4</v>
      </c>
      <c r="BD289" s="14">
        <f t="shared" si="370"/>
        <v>0.42857142857142855</v>
      </c>
      <c r="BE289" s="14">
        <f t="shared" si="370"/>
        <v>0.5</v>
      </c>
      <c r="BF289" s="14">
        <f t="shared" si="370"/>
        <v>0.5714285714285714</v>
      </c>
      <c r="BG289" s="14">
        <f t="shared" si="370"/>
        <v>0.6</v>
      </c>
      <c r="BH289" s="14">
        <f t="shared" si="370"/>
        <v>0.66666666666666663</v>
      </c>
      <c r="BI289" s="14">
        <f t="shared" si="370"/>
        <v>0.7142857142857143</v>
      </c>
      <c r="BJ289" s="14">
        <f t="shared" si="370"/>
        <v>0.75</v>
      </c>
      <c r="BK289" s="14">
        <f t="shared" si="370"/>
        <v>0.8</v>
      </c>
      <c r="BM289" s="85" t="s">
        <v>92</v>
      </c>
      <c r="BN289" s="14">
        <f t="shared" ref="BN289:BZ289" si="371">BN273</f>
        <v>0.2</v>
      </c>
      <c r="BO289" s="14">
        <f t="shared" si="371"/>
        <v>0.25</v>
      </c>
      <c r="BP289" s="14">
        <f t="shared" si="371"/>
        <v>0.2857142857142857</v>
      </c>
      <c r="BQ289" s="14">
        <f t="shared" si="371"/>
        <v>0.33333333333333331</v>
      </c>
      <c r="BR289" s="14">
        <f t="shared" si="371"/>
        <v>0.4</v>
      </c>
      <c r="BS289" s="14">
        <f t="shared" si="371"/>
        <v>0.42857142857142855</v>
      </c>
      <c r="BT289" s="14">
        <f t="shared" si="371"/>
        <v>0.5</v>
      </c>
      <c r="BU289" s="14">
        <f t="shared" si="371"/>
        <v>0.5714285714285714</v>
      </c>
      <c r="BV289" s="14">
        <f t="shared" si="371"/>
        <v>0.6</v>
      </c>
      <c r="BW289" s="14">
        <f t="shared" si="371"/>
        <v>0.66666666666666663</v>
      </c>
      <c r="BX289" s="14">
        <f t="shared" si="371"/>
        <v>0.7142857142857143</v>
      </c>
      <c r="BY289" s="14">
        <f t="shared" si="371"/>
        <v>0.75</v>
      </c>
      <c r="BZ289" s="14">
        <f t="shared" si="371"/>
        <v>0.8</v>
      </c>
      <c r="CB289" s="85" t="s">
        <v>92</v>
      </c>
      <c r="CC289" s="14">
        <f t="shared" ref="CC289:CO289" si="372">CC273</f>
        <v>0.2</v>
      </c>
      <c r="CD289" s="14">
        <f t="shared" si="372"/>
        <v>0.25</v>
      </c>
      <c r="CE289" s="14">
        <f t="shared" si="372"/>
        <v>0.2857142857142857</v>
      </c>
      <c r="CF289" s="14">
        <f t="shared" si="372"/>
        <v>0.33333333333333331</v>
      </c>
      <c r="CG289" s="14">
        <f t="shared" si="372"/>
        <v>0.4</v>
      </c>
      <c r="CH289" s="14">
        <f t="shared" si="372"/>
        <v>0.42857142857142855</v>
      </c>
      <c r="CI289" s="14">
        <f t="shared" si="372"/>
        <v>0.5</v>
      </c>
      <c r="CJ289" s="14">
        <f t="shared" si="372"/>
        <v>0.5714285714285714</v>
      </c>
      <c r="CK289" s="14">
        <f t="shared" si="372"/>
        <v>0.6</v>
      </c>
      <c r="CL289" s="14">
        <f t="shared" si="372"/>
        <v>0.66666666666666663</v>
      </c>
      <c r="CM289" s="14">
        <f t="shared" si="372"/>
        <v>0.7142857142857143</v>
      </c>
      <c r="CN289" s="14">
        <f t="shared" si="372"/>
        <v>0.75</v>
      </c>
      <c r="CO289" s="14">
        <f t="shared" si="372"/>
        <v>0.8</v>
      </c>
      <c r="CQ289" s="85" t="s">
        <v>92</v>
      </c>
      <c r="CR289" s="14">
        <f t="shared" ref="CR289:DD289" si="373">CR273</f>
        <v>0.2</v>
      </c>
      <c r="CS289" s="14">
        <f t="shared" si="373"/>
        <v>0.25</v>
      </c>
      <c r="CT289" s="14">
        <f t="shared" si="373"/>
        <v>0.2857142857142857</v>
      </c>
      <c r="CU289" s="14">
        <f t="shared" si="373"/>
        <v>0.33333333333333331</v>
      </c>
      <c r="CV289" s="14">
        <f t="shared" si="373"/>
        <v>0.4</v>
      </c>
      <c r="CW289" s="14">
        <f t="shared" si="373"/>
        <v>0.42857142857142855</v>
      </c>
      <c r="CX289" s="14">
        <f t="shared" si="373"/>
        <v>0.5</v>
      </c>
      <c r="CY289" s="14">
        <f t="shared" si="373"/>
        <v>0.5714285714285714</v>
      </c>
      <c r="CZ289" s="14">
        <f t="shared" si="373"/>
        <v>0.6</v>
      </c>
      <c r="DA289" s="14">
        <f t="shared" si="373"/>
        <v>0.66666666666666663</v>
      </c>
      <c r="DB289" s="14">
        <f t="shared" si="373"/>
        <v>0.7142857142857143</v>
      </c>
      <c r="DC289" s="14">
        <f t="shared" si="373"/>
        <v>0.75</v>
      </c>
      <c r="DD289" s="14">
        <f t="shared" si="373"/>
        <v>0.8</v>
      </c>
      <c r="DF289" s="85" t="s">
        <v>92</v>
      </c>
      <c r="DG289" s="14">
        <f t="shared" ref="DG289:DS289" si="374">DG273</f>
        <v>0.2</v>
      </c>
      <c r="DH289" s="14">
        <f t="shared" si="374"/>
        <v>0.25</v>
      </c>
      <c r="DI289" s="14">
        <f t="shared" si="374"/>
        <v>0.2857142857142857</v>
      </c>
      <c r="DJ289" s="14">
        <f t="shared" si="374"/>
        <v>0.33333333333333331</v>
      </c>
      <c r="DK289" s="14">
        <f t="shared" si="374"/>
        <v>0.4</v>
      </c>
      <c r="DL289" s="14">
        <f t="shared" si="374"/>
        <v>0.42857142857142855</v>
      </c>
      <c r="DM289" s="14">
        <f t="shared" si="374"/>
        <v>0.5</v>
      </c>
      <c r="DN289" s="14">
        <f t="shared" si="374"/>
        <v>0.5714285714285714</v>
      </c>
      <c r="DO289" s="14">
        <f t="shared" si="374"/>
        <v>0.6</v>
      </c>
      <c r="DP289" s="14">
        <f t="shared" si="374"/>
        <v>0.66666666666666663</v>
      </c>
      <c r="DQ289" s="14">
        <f t="shared" si="374"/>
        <v>0.7142857142857143</v>
      </c>
      <c r="DR289" s="14">
        <f t="shared" si="374"/>
        <v>0.75</v>
      </c>
      <c r="DS289" s="14">
        <f t="shared" si="374"/>
        <v>0.8</v>
      </c>
      <c r="DU289" s="85" t="s">
        <v>92</v>
      </c>
      <c r="DV289" s="14">
        <f t="shared" ref="DV289:EH289" si="375">DV273</f>
        <v>0.2</v>
      </c>
      <c r="DW289" s="14">
        <f t="shared" si="375"/>
        <v>0.25</v>
      </c>
      <c r="DX289" s="14">
        <f t="shared" si="375"/>
        <v>0.2857142857142857</v>
      </c>
      <c r="DY289" s="14">
        <f t="shared" si="375"/>
        <v>0.33333333333333331</v>
      </c>
      <c r="DZ289" s="14">
        <f t="shared" si="375"/>
        <v>0.4</v>
      </c>
      <c r="EA289" s="14">
        <f t="shared" si="375"/>
        <v>0.42857142857142855</v>
      </c>
      <c r="EB289" s="14">
        <f t="shared" si="375"/>
        <v>0.5</v>
      </c>
      <c r="EC289" s="14">
        <f t="shared" si="375"/>
        <v>0.5714285714285714</v>
      </c>
      <c r="ED289" s="14">
        <f t="shared" si="375"/>
        <v>0.6</v>
      </c>
      <c r="EE289" s="14">
        <f t="shared" si="375"/>
        <v>0.66666666666666663</v>
      </c>
      <c r="EF289" s="14">
        <f t="shared" si="375"/>
        <v>0.7142857142857143</v>
      </c>
      <c r="EG289" s="14">
        <f t="shared" si="375"/>
        <v>0.75</v>
      </c>
      <c r="EH289" s="14">
        <f t="shared" si="375"/>
        <v>0.8</v>
      </c>
      <c r="EJ289" s="85" t="s">
        <v>92</v>
      </c>
      <c r="EK289" s="14">
        <f t="shared" ref="EK289:EW289" si="376">EK273</f>
        <v>0.2</v>
      </c>
      <c r="EL289" s="14">
        <f t="shared" si="376"/>
        <v>0.25</v>
      </c>
      <c r="EM289" s="14">
        <f t="shared" si="376"/>
        <v>0.2857142857142857</v>
      </c>
      <c r="EN289" s="14">
        <f t="shared" si="376"/>
        <v>0.33333333333333331</v>
      </c>
      <c r="EO289" s="14">
        <f t="shared" si="376"/>
        <v>0.4</v>
      </c>
      <c r="EP289" s="14">
        <f t="shared" si="376"/>
        <v>0.42857142857142855</v>
      </c>
      <c r="EQ289" s="14">
        <f t="shared" si="376"/>
        <v>0.5</v>
      </c>
      <c r="ER289" s="14">
        <f t="shared" si="376"/>
        <v>0.5714285714285714</v>
      </c>
      <c r="ES289" s="14">
        <f t="shared" si="376"/>
        <v>0.6</v>
      </c>
      <c r="ET289" s="14">
        <f t="shared" si="376"/>
        <v>0.66666666666666663</v>
      </c>
      <c r="EU289" s="14">
        <f t="shared" si="376"/>
        <v>0.7142857142857143</v>
      </c>
      <c r="EV289" s="14">
        <f t="shared" si="376"/>
        <v>0.75</v>
      </c>
      <c r="EW289" s="14">
        <f t="shared" si="376"/>
        <v>0.8</v>
      </c>
    </row>
    <row r="290" spans="17:157">
      <c r="T290" s="201">
        <v>0.2</v>
      </c>
      <c r="U290" s="109">
        <f t="shared" ref="U290:AG302" ca="1" si="377">(U274^2+(U243/2)^2)^0.5</f>
        <v>0.97820322494074574</v>
      </c>
      <c r="V290" s="109">
        <f t="shared" ca="1" si="377"/>
        <v>0.34577418124358772</v>
      </c>
      <c r="W290" s="109">
        <f t="shared" ca="1" si="377"/>
        <v>0.11997447676152895</v>
      </c>
      <c r="X290" s="109">
        <f t="shared" ca="1" si="377"/>
        <v>0.77164847709299123</v>
      </c>
      <c r="Y290" s="109">
        <f t="shared" ca="1" si="377"/>
        <v>1.7764350156472886</v>
      </c>
      <c r="Z290" s="109">
        <f t="shared" ca="1" si="377"/>
        <v>2.2546185951405531</v>
      </c>
      <c r="AA290" s="109">
        <f t="shared" ca="1" si="377"/>
        <v>3.6386084493217337</v>
      </c>
      <c r="AB290" s="109">
        <f t="shared" ca="1" si="377"/>
        <v>5.4433411232399385</v>
      </c>
      <c r="AC290" s="109">
        <f t="shared" ca="1" si="377"/>
        <v>6.3504159522448713</v>
      </c>
      <c r="AD290" s="109">
        <f t="shared" ca="1" si="377"/>
        <v>9.1548473905076069</v>
      </c>
      <c r="AE290" s="109">
        <f t="shared" ca="1" si="377"/>
        <v>12.154247023265892</v>
      </c>
      <c r="AF290" s="109">
        <f t="shared" ca="1" si="377"/>
        <v>15.417676633765582</v>
      </c>
      <c r="AG290" s="109">
        <f t="shared" ca="1" si="377"/>
        <v>22.995810748678004</v>
      </c>
      <c r="AI290" s="200">
        <v>0.2</v>
      </c>
      <c r="AJ290" s="111">
        <f t="shared" ref="AJ290:AT302" ca="1" si="378">(AJ274^2+(AJ243/2)^2)^0.5</f>
        <v>1.151374251296593</v>
      </c>
      <c r="AK290" s="111">
        <f t="shared" ca="1" si="378"/>
        <v>0.58663397416113039</v>
      </c>
      <c r="AL290" s="111">
        <f t="shared" ca="1" si="378"/>
        <v>0.17208749530710676</v>
      </c>
      <c r="AM290" s="111">
        <f t="shared" ca="1" si="378"/>
        <v>0.40613077741736348</v>
      </c>
      <c r="AN290" s="111">
        <f t="shared" ca="1" si="378"/>
        <v>1.2939788637962168</v>
      </c>
      <c r="AO290" s="111">
        <f t="shared" ca="1" si="378"/>
        <v>1.715169974217353</v>
      </c>
      <c r="AP290" s="111">
        <f t="shared" ca="1" si="378"/>
        <v>2.9304146173036107</v>
      </c>
      <c r="AQ290" s="111">
        <f t="shared" ca="1" si="378"/>
        <v>4.5090990332596439</v>
      </c>
      <c r="AR290" s="111">
        <f t="shared" ca="1" si="378"/>
        <v>5.3008540102548931</v>
      </c>
      <c r="AS290" s="111">
        <f t="shared" ca="1" si="378"/>
        <v>7.7444001463209844</v>
      </c>
      <c r="AT290" s="111">
        <f t="shared" ca="1" si="378"/>
        <v>10.353595537477181</v>
      </c>
      <c r="AU290" s="111">
        <f t="shared" ca="1" si="369"/>
        <v>11.531895495642086</v>
      </c>
      <c r="AV290" s="111">
        <f t="shared" ca="1" si="369"/>
        <v>12.789335535704753</v>
      </c>
      <c r="AX290" s="14">
        <f t="shared" ref="AX290:AX302" si="379">AX274</f>
        <v>0.2</v>
      </c>
      <c r="AY290" s="111">
        <f t="shared" ref="AY290:BK302" ca="1" si="380">(AY274^2+(AY243/2)^2)^0.5</f>
        <v>5.7656278956723348</v>
      </c>
      <c r="AZ290" s="111">
        <f t="shared" ca="1" si="380"/>
        <v>4.5857400521101228</v>
      </c>
      <c r="BA290" s="111">
        <f t="shared" ca="1" si="380"/>
        <v>3.9616582597286407</v>
      </c>
      <c r="BB290" s="111">
        <f t="shared" ca="1" si="380"/>
        <v>3.3236600307073614</v>
      </c>
      <c r="BC290" s="111">
        <f t="shared" ca="1" si="380"/>
        <v>2.7598164585124541</v>
      </c>
      <c r="BD290" s="111">
        <f t="shared" ca="1" si="380"/>
        <v>2.6499285756655784</v>
      </c>
      <c r="BE290" s="111">
        <f t="shared" ca="1" si="380"/>
        <v>2.8102294336517546</v>
      </c>
      <c r="BF290" s="111">
        <f t="shared" ca="1" si="380"/>
        <v>3.671666796649391</v>
      </c>
      <c r="BG290" s="111">
        <f t="shared" ca="1" si="380"/>
        <v>4.2295515641084016</v>
      </c>
      <c r="BH290" s="111">
        <f t="shared" ca="1" si="380"/>
        <v>6.1373356106801058</v>
      </c>
      <c r="BI290" s="111">
        <f t="shared" ca="1" si="380"/>
        <v>8.2844152410964824</v>
      </c>
      <c r="BJ290" s="111">
        <f t="shared" ca="1" si="380"/>
        <v>10.65593500868045</v>
      </c>
      <c r="BK290" s="111">
        <f t="shared" ca="1" si="380"/>
        <v>16.200591526103079</v>
      </c>
      <c r="BM290" s="14">
        <f t="shared" ref="BM290:BM302" si="381">BM274</f>
        <v>0.2</v>
      </c>
      <c r="BN290" s="111">
        <f t="shared" ref="BN290:BZ302" ca="1" si="382">(BN274^2+(BN243/2)^2)^0.5</f>
        <v>5.6201318869564787</v>
      </c>
      <c r="BO290" s="111">
        <f t="shared" ca="1" si="382"/>
        <v>4.4488880193214033</v>
      </c>
      <c r="BP290" s="111">
        <f t="shared" ca="1" si="382"/>
        <v>3.8512479061074911</v>
      </c>
      <c r="BQ290" s="111">
        <f t="shared" ca="1" si="382"/>
        <v>3.2877550224641254</v>
      </c>
      <c r="BR290" s="111">
        <f t="shared" ca="1" si="382"/>
        <v>2.9331599568402904</v>
      </c>
      <c r="BS290" s="111">
        <f t="shared" ca="1" si="382"/>
        <v>2.9516209892815493</v>
      </c>
      <c r="BT290" s="111">
        <f t="shared" ca="1" si="382"/>
        <v>3.4778275474915623</v>
      </c>
      <c r="BU290" s="111">
        <f t="shared" ca="1" si="382"/>
        <v>4.6977763541023245</v>
      </c>
      <c r="BV290" s="111">
        <f t="shared" ca="1" si="382"/>
        <v>5.4019335064474028</v>
      </c>
      <c r="BW290" s="111">
        <f t="shared" ca="1" si="382"/>
        <v>7.7119855311986507</v>
      </c>
      <c r="BX290" s="111">
        <f t="shared" ca="1" si="382"/>
        <v>10.26356423033995</v>
      </c>
      <c r="BY290" s="111">
        <f t="shared" ca="1" si="382"/>
        <v>13.068848579950364</v>
      </c>
      <c r="BZ290" s="111">
        <f t="shared" ca="1" si="382"/>
        <v>19.61734890069263</v>
      </c>
      <c r="CB290" s="14">
        <f t="shared" ref="CB290:CB302" si="383">CB274</f>
        <v>0.2</v>
      </c>
      <c r="CC290" s="111">
        <f t="shared" ref="CC290:CO302" ca="1" si="384">(CC274^2+(CC243/2)^2)^0.5</f>
        <v>6.2533506883143115</v>
      </c>
      <c r="CD290" s="111">
        <f t="shared" ca="1" si="384"/>
        <v>5.4630050338410268</v>
      </c>
      <c r="CE290" s="111">
        <f t="shared" ca="1" si="384"/>
        <v>5.1450732799074128</v>
      </c>
      <c r="CF290" s="111">
        <f t="shared" ca="1" si="384"/>
        <v>4.9299386190469585</v>
      </c>
      <c r="CG290" s="111">
        <f t="shared" ca="1" si="384"/>
        <v>4.9177546672434538</v>
      </c>
      <c r="CH290" s="111">
        <f t="shared" ca="1" si="384"/>
        <v>4.997543949694089</v>
      </c>
      <c r="CI290" s="111">
        <f t="shared" ca="1" si="384"/>
        <v>5.4097942025454264</v>
      </c>
      <c r="CJ290" s="111">
        <f t="shared" ca="1" si="384"/>
        <v>6.1740205209343637</v>
      </c>
      <c r="CK290" s="111">
        <f t="shared" ca="1" si="384"/>
        <v>6.6105133994288652</v>
      </c>
      <c r="CL290" s="111">
        <f t="shared" ca="1" si="384"/>
        <v>8.073715478806303</v>
      </c>
      <c r="CM290" s="111">
        <f t="shared" ca="1" si="384"/>
        <v>9.7374058072126228</v>
      </c>
      <c r="CN290" s="111">
        <f t="shared" ca="1" si="384"/>
        <v>11.601423613033266</v>
      </c>
      <c r="CO290" s="111">
        <f t="shared" ca="1" si="384"/>
        <v>16.022561954254748</v>
      </c>
      <c r="CQ290" s="14">
        <f t="shared" ref="CQ290:CQ302" si="385">CQ274</f>
        <v>0.2</v>
      </c>
      <c r="CR290" s="111">
        <f t="shared" ref="CR290:DD302" ca="1" si="386">(CR274^2+(CR243/2)^2)^0.5</f>
        <v>16.283312734723612</v>
      </c>
      <c r="CS290" s="111">
        <f t="shared" ca="1" si="386"/>
        <v>13.082018477701434</v>
      </c>
      <c r="CT290" s="111">
        <f t="shared" ca="1" si="386"/>
        <v>11.471948411848173</v>
      </c>
      <c r="CU290" s="111">
        <f t="shared" ca="1" si="386"/>
        <v>9.8599913821347531</v>
      </c>
      <c r="CV290" s="111">
        <f t="shared" ca="1" si="386"/>
        <v>8.2617851989996804</v>
      </c>
      <c r="CW290" s="111">
        <f t="shared" ca="1" si="386"/>
        <v>7.740925233695279</v>
      </c>
      <c r="CX290" s="111">
        <f t="shared" ca="1" si="386"/>
        <v>6.758412351526677</v>
      </c>
      <c r="CY290" s="111">
        <f t="shared" ca="1" si="386"/>
        <v>6.1778094737931353</v>
      </c>
      <c r="CZ290" s="111">
        <f t="shared" ca="1" si="386"/>
        <v>6.0656728382073073</v>
      </c>
      <c r="DA290" s="111">
        <f t="shared" ca="1" si="386"/>
        <v>6.1662236997886737</v>
      </c>
      <c r="DB290" s="111">
        <f t="shared" ca="1" si="386"/>
        <v>6.7153416296224151</v>
      </c>
      <c r="DC290" s="111">
        <f t="shared" ca="1" si="386"/>
        <v>6.167070653506233</v>
      </c>
      <c r="DD290" s="111">
        <f t="shared" ca="1" si="386"/>
        <v>9.1983242994712029</v>
      </c>
      <c r="DF290" s="14">
        <f t="shared" ref="DF290:DF302" si="387">DF274</f>
        <v>0.2</v>
      </c>
      <c r="DG290" s="111">
        <f t="shared" ref="DG290:DS302" ca="1" si="388">(DG274^2+(DG243/2)^2)^0.5</f>
        <v>11.593665115392403</v>
      </c>
      <c r="DH290" s="111">
        <f t="shared" ca="1" si="388"/>
        <v>9.752274172942899</v>
      </c>
      <c r="DI290" s="111">
        <f t="shared" ca="1" si="388"/>
        <v>8.9235119325152414</v>
      </c>
      <c r="DJ290" s="111">
        <f t="shared" ca="1" si="388"/>
        <v>8.2277476640977731</v>
      </c>
      <c r="DK290" s="111">
        <f t="shared" ca="1" si="388"/>
        <v>7.8119254647644354</v>
      </c>
      <c r="DL290" s="111">
        <f t="shared" ca="1" si="388"/>
        <v>7.7934456857550058</v>
      </c>
      <c r="DM290" s="111">
        <f t="shared" ca="1" si="388"/>
        <v>8.1264420073692722</v>
      </c>
      <c r="DN290" s="111">
        <f t="shared" ca="1" si="388"/>
        <v>9.0458310211572339</v>
      </c>
      <c r="DO290" s="111">
        <f t="shared" ca="1" si="388"/>
        <v>9.6190889782973166</v>
      </c>
      <c r="DP290" s="111">
        <f t="shared" ca="1" si="388"/>
        <v>11.627360134391948</v>
      </c>
      <c r="DQ290" s="111">
        <f t="shared" ca="1" si="388"/>
        <v>13.974721591687052</v>
      </c>
      <c r="DR290" s="111">
        <f t="shared" ca="1" si="388"/>
        <v>16.371551161836351</v>
      </c>
      <c r="DS290" s="111">
        <f t="shared" ca="1" si="388"/>
        <v>22.817124831581872</v>
      </c>
      <c r="DU290" s="14">
        <f t="shared" ref="DU290:DU302" si="389">DU274</f>
        <v>0.2</v>
      </c>
      <c r="DV290" s="111">
        <f t="shared" ref="DV290:EH302" ca="1" si="390">(DV274^2+(DV243/2)^2)^0.5</f>
        <v>11.664831327907249</v>
      </c>
      <c r="DW290" s="111">
        <f t="shared" ca="1" si="390"/>
        <v>11.431235325215376</v>
      </c>
      <c r="DX290" s="111">
        <f t="shared" ca="1" si="390"/>
        <v>11.314251729725576</v>
      </c>
      <c r="DY290" s="111">
        <f t="shared" ca="1" si="390"/>
        <v>11.224353316216151</v>
      </c>
      <c r="DZ290" s="111">
        <f t="shared" ca="1" si="390"/>
        <v>11.235459840662179</v>
      </c>
      <c r="EA290" s="111">
        <f t="shared" ca="1" si="390"/>
        <v>11.295288536134308</v>
      </c>
      <c r="EB290" s="111">
        <f t="shared" ca="1" si="390"/>
        <v>11.622783239613311</v>
      </c>
      <c r="EC290" s="111">
        <f t="shared" ca="1" si="390"/>
        <v>12.294049507992616</v>
      </c>
      <c r="ED290" s="111">
        <f t="shared" ca="1" si="390"/>
        <v>12.700831904489746</v>
      </c>
      <c r="EE290" s="111">
        <f t="shared" ca="1" si="390"/>
        <v>14.135340815897237</v>
      </c>
      <c r="EF290" s="111">
        <f t="shared" ca="1" si="390"/>
        <v>15.841639316965608</v>
      </c>
      <c r="EG290" s="111">
        <f t="shared" ca="1" si="390"/>
        <v>17.802362953942502</v>
      </c>
      <c r="EH290" s="111">
        <f t="shared" ca="1" si="390"/>
        <v>22.549095955937666</v>
      </c>
      <c r="EJ290" s="14">
        <f t="shared" ref="EJ290:EJ302" si="391">EJ274</f>
        <v>0.2</v>
      </c>
      <c r="EK290" s="111">
        <f t="shared" ref="EK290:EW302" ca="1" si="392">(EK274^2+(EK243/2)^2)^0.5</f>
        <v>11.664831327907249</v>
      </c>
      <c r="EL290" s="111">
        <f t="shared" ca="1" si="392"/>
        <v>11.431235325215376</v>
      </c>
      <c r="EM290" s="111">
        <f t="shared" ca="1" si="392"/>
        <v>11.314251729725576</v>
      </c>
      <c r="EN290" s="111">
        <f t="shared" ca="1" si="392"/>
        <v>11.224353316216151</v>
      </c>
      <c r="EO290" s="111">
        <f t="shared" ca="1" si="392"/>
        <v>11.235459840662179</v>
      </c>
      <c r="EP290" s="111">
        <f t="shared" ca="1" si="392"/>
        <v>11.295288536134308</v>
      </c>
      <c r="EQ290" s="111">
        <f t="shared" ca="1" si="392"/>
        <v>11.622783239613311</v>
      </c>
      <c r="ER290" s="111">
        <f t="shared" ca="1" si="392"/>
        <v>12.294049507992616</v>
      </c>
      <c r="ES290" s="111">
        <f t="shared" ca="1" si="392"/>
        <v>12.700831904489746</v>
      </c>
      <c r="ET290" s="111">
        <f t="shared" ca="1" si="392"/>
        <v>14.135340815897237</v>
      </c>
      <c r="EU290" s="111">
        <f t="shared" ca="1" si="392"/>
        <v>15.841639316965608</v>
      </c>
      <c r="EV290" s="111">
        <f t="shared" ca="1" si="392"/>
        <v>17.802362953942502</v>
      </c>
      <c r="EW290" s="111">
        <f t="shared" ca="1" si="392"/>
        <v>22.549095955937666</v>
      </c>
    </row>
    <row r="291" spans="17:157">
      <c r="T291" s="201">
        <v>0.25</v>
      </c>
      <c r="U291" s="109">
        <f t="shared" ca="1" si="377"/>
        <v>0.26972724066965359</v>
      </c>
      <c r="V291" s="109">
        <f t="shared" ca="1" si="377"/>
        <v>0.87125717736666308</v>
      </c>
      <c r="W291" s="109">
        <f t="shared" ca="1" si="377"/>
        <v>1.3294261438841231</v>
      </c>
      <c r="X291" s="109">
        <f t="shared" ca="1" si="377"/>
        <v>1.991445078070607</v>
      </c>
      <c r="Y291" s="109">
        <f t="shared" ca="1" si="377"/>
        <v>3.0576584237048579</v>
      </c>
      <c r="Z291" s="109">
        <f t="shared" ca="1" si="377"/>
        <v>3.5833630940126486</v>
      </c>
      <c r="AA291" s="109">
        <f t="shared" ca="1" si="377"/>
        <v>5.1667146153439685</v>
      </c>
      <c r="AB291" s="109">
        <f t="shared" ca="1" si="377"/>
        <v>7.3607443010713842</v>
      </c>
      <c r="AC291" s="109">
        <f t="shared" ca="1" si="377"/>
        <v>8.5166575548208563</v>
      </c>
      <c r="AD291" s="109">
        <f t="shared" ca="1" si="377"/>
        <v>12.316239184219837</v>
      </c>
      <c r="AE291" s="109">
        <f t="shared" ca="1" si="377"/>
        <v>16.778455052549084</v>
      </c>
      <c r="AF291" s="109">
        <f t="shared" ca="1" si="377"/>
        <v>22.156382614235767</v>
      </c>
      <c r="AG291" s="109"/>
      <c r="AI291" s="200">
        <v>0.25</v>
      </c>
      <c r="AJ291" s="111">
        <f t="shared" ca="1" si="378"/>
        <v>0.11339910247926621</v>
      </c>
      <c r="AK291" s="111">
        <f t="shared" ca="1" si="378"/>
        <v>0.65107900696237442</v>
      </c>
      <c r="AL291" s="111">
        <f t="shared" ca="1" si="378"/>
        <v>1.0600415564966275</v>
      </c>
      <c r="AM291" s="111">
        <f t="shared" ca="1" si="378"/>
        <v>1.6501922062818237</v>
      </c>
      <c r="AN291" s="111">
        <f t="shared" ca="1" si="378"/>
        <v>2.5990875424319539</v>
      </c>
      <c r="AO291" s="111">
        <f t="shared" ca="1" si="378"/>
        <v>3.0663784798684</v>
      </c>
      <c r="AP291" s="111">
        <f t="shared" ca="1" si="378"/>
        <v>4.4721627151464096</v>
      </c>
      <c r="AQ291" s="111">
        <f t="shared" ca="1" si="378"/>
        <v>6.4175021242159538</v>
      </c>
      <c r="AR291" s="111">
        <f t="shared" ca="1" si="378"/>
        <v>7.441640337436068</v>
      </c>
      <c r="AS291" s="111">
        <f t="shared" ca="1" si="378"/>
        <v>10.806065823275116</v>
      </c>
      <c r="AT291" s="111">
        <f t="shared" ca="1" si="378"/>
        <v>14.755198123166458</v>
      </c>
      <c r="AU291" s="111">
        <f t="shared" ca="1" si="369"/>
        <v>19.51344792330179</v>
      </c>
      <c r="AV291" s="111" t="e">
        <f t="shared" si="369"/>
        <v>#DIV/0!</v>
      </c>
      <c r="AX291" s="14">
        <f t="shared" si="379"/>
        <v>0.25</v>
      </c>
      <c r="AY291" s="111">
        <f t="shared" ca="1" si="380"/>
        <v>5.4792231220253882</v>
      </c>
      <c r="AZ291" s="111">
        <f t="shared" ca="1" si="380"/>
        <v>4.3687067777400035</v>
      </c>
      <c r="BA291" s="111">
        <f t="shared" ca="1" si="380"/>
        <v>3.8252886864961178</v>
      </c>
      <c r="BB291" s="111">
        <f t="shared" ca="1" si="380"/>
        <v>3.3449115437375028</v>
      </c>
      <c r="BC291" s="111">
        <f t="shared" ca="1" si="380"/>
        <v>3.1124588265544286</v>
      </c>
      <c r="BD291" s="111">
        <f t="shared" ca="1" si="380"/>
        <v>3.1778001548840242</v>
      </c>
      <c r="BE291" s="111">
        <f t="shared" ca="1" si="380"/>
        <v>3.8013071934509481</v>
      </c>
      <c r="BF291" s="111">
        <f t="shared" ca="1" si="380"/>
        <v>5.1461390571444667</v>
      </c>
      <c r="BG291" s="111">
        <f t="shared" ca="1" si="380"/>
        <v>5.9375966950646628</v>
      </c>
      <c r="BH291" s="111">
        <f t="shared" ca="1" si="380"/>
        <v>8.6663603788549253</v>
      </c>
      <c r="BI291" s="111">
        <f t="shared" ca="1" si="380"/>
        <v>11.951044539090965</v>
      </c>
      <c r="BJ291" s="111">
        <f t="shared" ca="1" si="380"/>
        <v>15.938831793457755</v>
      </c>
      <c r="BK291" s="111" t="e">
        <f t="shared" si="380"/>
        <v>#DIV/0!</v>
      </c>
      <c r="BM291" s="14">
        <f t="shared" si="381"/>
        <v>0.25</v>
      </c>
      <c r="BN291" s="111">
        <f t="shared" ca="1" si="382"/>
        <v>5.4317469098655851</v>
      </c>
      <c r="BO291" s="111">
        <f t="shared" ca="1" si="382"/>
        <v>4.3708212842172784</v>
      </c>
      <c r="BP291" s="111">
        <f t="shared" ca="1" si="382"/>
        <v>3.8902793932631656</v>
      </c>
      <c r="BQ291" s="111">
        <f t="shared" ca="1" si="382"/>
        <v>3.5368807157305739</v>
      </c>
      <c r="BR291" s="111">
        <f t="shared" ca="1" si="382"/>
        <v>3.5569329606374249</v>
      </c>
      <c r="BS291" s="111">
        <f t="shared" ca="1" si="382"/>
        <v>3.7452749104347336</v>
      </c>
      <c r="BT291" s="111">
        <f t="shared" ca="1" si="382"/>
        <v>4.6823626040254975</v>
      </c>
      <c r="BU291" s="111">
        <f t="shared" ca="1" si="382"/>
        <v>6.3649630296650104</v>
      </c>
      <c r="BV291" s="111">
        <f t="shared" ca="1" si="382"/>
        <v>7.3157694012672838</v>
      </c>
      <c r="BW291" s="111">
        <f t="shared" ca="1" si="382"/>
        <v>10.542190871461592</v>
      </c>
      <c r="BX291" s="111">
        <f t="shared" ca="1" si="382"/>
        <v>14.397705887601994</v>
      </c>
      <c r="BY291" s="111">
        <f t="shared" ca="1" si="382"/>
        <v>19.070414523919023</v>
      </c>
      <c r="BZ291" s="111" t="e">
        <f t="shared" si="382"/>
        <v>#DIV/0!</v>
      </c>
      <c r="CB291" s="14">
        <f t="shared" si="383"/>
        <v>0.25</v>
      </c>
      <c r="CC291" s="111">
        <f t="shared" ca="1" si="384"/>
        <v>6.2180009237805729</v>
      </c>
      <c r="CD291" s="111">
        <f t="shared" ca="1" si="384"/>
        <v>5.4359419996288985</v>
      </c>
      <c r="CE291" s="111">
        <f t="shared" ca="1" si="384"/>
        <v>5.1293645559433738</v>
      </c>
      <c r="CF291" s="111">
        <f t="shared" ca="1" si="384"/>
        <v>4.9375310374853623</v>
      </c>
      <c r="CG291" s="111">
        <f t="shared" ca="1" si="384"/>
        <v>4.9774879342996421</v>
      </c>
      <c r="CH291" s="111">
        <f t="shared" ca="1" si="384"/>
        <v>5.0887169165781314</v>
      </c>
      <c r="CI291" s="111">
        <f t="shared" ca="1" si="384"/>
        <v>5.6155763662765432</v>
      </c>
      <c r="CJ291" s="111">
        <f t="shared" ca="1" si="384"/>
        <v>6.5834258984615621</v>
      </c>
      <c r="CK291" s="111">
        <f t="shared" ca="1" si="384"/>
        <v>7.1467530583961825</v>
      </c>
      <c r="CL291" s="111">
        <f t="shared" ca="1" si="384"/>
        <v>9.1153731285968949</v>
      </c>
      <c r="CM291" s="111">
        <f t="shared" ca="1" si="384"/>
        <v>11.530932056626749</v>
      </c>
      <c r="CN291" s="111">
        <f t="shared" ca="1" si="384"/>
        <v>14.500282437529007</v>
      </c>
      <c r="CO291" s="111" t="e">
        <f t="shared" si="384"/>
        <v>#DIV/0!</v>
      </c>
      <c r="CQ291" s="14">
        <f t="shared" si="385"/>
        <v>0.25</v>
      </c>
      <c r="CR291" s="111">
        <f t="shared" ca="1" si="386"/>
        <v>16.278968425991376</v>
      </c>
      <c r="CS291" s="111">
        <f t="shared" ca="1" si="386"/>
        <v>13.08592878386832</v>
      </c>
      <c r="CT291" s="111">
        <f t="shared" ca="1" si="386"/>
        <v>11.484166367813591</v>
      </c>
      <c r="CU291" s="111">
        <f t="shared" ca="1" si="386"/>
        <v>9.8872997322856122</v>
      </c>
      <c r="CV291" s="111">
        <f t="shared" ca="1" si="386"/>
        <v>8.3215421204130102</v>
      </c>
      <c r="CW291" s="111">
        <f t="shared" ca="1" si="386"/>
        <v>7.8206824025974147</v>
      </c>
      <c r="CX291" s="111">
        <f t="shared" ca="1" si="386"/>
        <v>6.9158522589987204</v>
      </c>
      <c r="CY291" s="111">
        <f t="shared" ca="1" si="386"/>
        <v>6.4879445857356242</v>
      </c>
      <c r="CZ291" s="111">
        <f t="shared" ca="1" si="386"/>
        <v>6.4765187162931639</v>
      </c>
      <c r="DA291" s="111">
        <f t="shared" ca="1" si="386"/>
        <v>6.9916290962653358</v>
      </c>
      <c r="DB291" s="111">
        <f t="shared" ca="1" si="386"/>
        <v>8.1548970883877239</v>
      </c>
      <c r="DC291" s="111">
        <f t="shared" ca="1" si="386"/>
        <v>7.2852941841053109</v>
      </c>
      <c r="DD291" s="111" t="e">
        <f t="shared" si="386"/>
        <v>#DIV/0!</v>
      </c>
      <c r="DF291" s="14">
        <f t="shared" si="387"/>
        <v>0.25</v>
      </c>
      <c r="DG291" s="111">
        <f t="shared" ca="1" si="388"/>
        <v>11.589284338330065</v>
      </c>
      <c r="DH291" s="111">
        <f t="shared" ca="1" si="388"/>
        <v>9.761679768147161</v>
      </c>
      <c r="DI291" s="111">
        <f t="shared" ca="1" si="388"/>
        <v>8.9489943651074793</v>
      </c>
      <c r="DJ291" s="111">
        <f t="shared" ca="1" si="388"/>
        <v>8.2852124024584661</v>
      </c>
      <c r="DK291" s="111">
        <f t="shared" ca="1" si="388"/>
        <v>7.9418585217912927</v>
      </c>
      <c r="DL291" s="111">
        <f t="shared" ca="1" si="388"/>
        <v>7.9679380401726014</v>
      </c>
      <c r="DM291" s="111">
        <f t="shared" ca="1" si="388"/>
        <v>8.4664700006827136</v>
      </c>
      <c r="DN291" s="111">
        <f t="shared" ca="1" si="388"/>
        <v>9.6841561528179962</v>
      </c>
      <c r="DO291" s="111">
        <f t="shared" ca="1" si="388"/>
        <v>10.443809084455065</v>
      </c>
      <c r="DP291" s="111">
        <f t="shared" ca="1" si="388"/>
        <v>13.194481781158682</v>
      </c>
      <c r="DQ291" s="111">
        <f t="shared" ca="1" si="388"/>
        <v>16.643694093651703</v>
      </c>
      <c r="DR291" s="111">
        <f t="shared" ca="1" si="388"/>
        <v>14.451854197403271</v>
      </c>
      <c r="DS291" s="111" t="e">
        <f t="shared" si="388"/>
        <v>#DIV/0!</v>
      </c>
      <c r="DU291" s="14">
        <f t="shared" si="389"/>
        <v>0.25</v>
      </c>
      <c r="DV291" s="111">
        <f t="shared" ca="1" si="390"/>
        <v>9.7617654524366344</v>
      </c>
      <c r="DW291" s="111">
        <f t="shared" ca="1" si="390"/>
        <v>9.6581221987157253</v>
      </c>
      <c r="DX291" s="111">
        <f t="shared" ca="1" si="390"/>
        <v>9.6232361793449712</v>
      </c>
      <c r="DY291" s="111">
        <f t="shared" ca="1" si="390"/>
        <v>9.6318783727578072</v>
      </c>
      <c r="DZ291" s="111">
        <f t="shared" ca="1" si="390"/>
        <v>9.7664382662401721</v>
      </c>
      <c r="EA291" s="111">
        <f t="shared" ca="1" si="390"/>
        <v>9.8765024303198388</v>
      </c>
      <c r="EB291" s="111">
        <f t="shared" ca="1" si="390"/>
        <v>10.333429230687937</v>
      </c>
      <c r="EC291" s="111">
        <f t="shared" ca="1" si="390"/>
        <v>11.169175519640955</v>
      </c>
      <c r="ED291" s="111">
        <f t="shared" ca="1" si="390"/>
        <v>11.667385898504694</v>
      </c>
      <c r="EE291" s="111">
        <f t="shared" ca="1" si="390"/>
        <v>13.458720925086059</v>
      </c>
      <c r="EF291" s="111">
        <f t="shared" ca="1" si="390"/>
        <v>15.718967869116938</v>
      </c>
      <c r="EG291" s="111">
        <f t="shared" ca="1" si="390"/>
        <v>18.543052601394798</v>
      </c>
      <c r="EH291" s="111" t="e">
        <f t="shared" si="390"/>
        <v>#DIV/0!</v>
      </c>
      <c r="EJ291" s="14">
        <f t="shared" si="391"/>
        <v>0.25</v>
      </c>
      <c r="EK291" s="111">
        <f t="shared" ca="1" si="392"/>
        <v>9.7617654524366344</v>
      </c>
      <c r="EL291" s="111">
        <f t="shared" ca="1" si="392"/>
        <v>9.6581221987157253</v>
      </c>
      <c r="EM291" s="111">
        <f t="shared" ca="1" si="392"/>
        <v>9.6232361793449712</v>
      </c>
      <c r="EN291" s="111">
        <f t="shared" ca="1" si="392"/>
        <v>9.6318783727578072</v>
      </c>
      <c r="EO291" s="111">
        <f t="shared" ca="1" si="392"/>
        <v>9.7664382662401721</v>
      </c>
      <c r="EP291" s="111">
        <f t="shared" ca="1" si="392"/>
        <v>9.8765024303198388</v>
      </c>
      <c r="EQ291" s="111">
        <f t="shared" ca="1" si="392"/>
        <v>10.333429230687937</v>
      </c>
      <c r="ER291" s="111">
        <f t="shared" ca="1" si="392"/>
        <v>11.169175519640955</v>
      </c>
      <c r="ES291" s="111">
        <f t="shared" ca="1" si="392"/>
        <v>11.667385898504694</v>
      </c>
      <c r="ET291" s="111">
        <f t="shared" ca="1" si="392"/>
        <v>13.458720925086059</v>
      </c>
      <c r="EU291" s="111">
        <f t="shared" ca="1" si="392"/>
        <v>15.718967869116938</v>
      </c>
      <c r="EV291" s="111">
        <f t="shared" ca="1" si="392"/>
        <v>18.543052601394798</v>
      </c>
      <c r="EW291" s="111" t="e">
        <f t="shared" si="392"/>
        <v>#DIV/0!</v>
      </c>
    </row>
    <row r="292" spans="17:157">
      <c r="T292" s="201">
        <v>0.2857142857142857</v>
      </c>
      <c r="U292" s="109">
        <f t="shared" ca="1" si="377"/>
        <v>1.0386608853432469</v>
      </c>
      <c r="V292" s="109">
        <f t="shared" ca="1" si="377"/>
        <v>1.6471958666724471</v>
      </c>
      <c r="W292" s="109">
        <f t="shared" ca="1" si="377"/>
        <v>2.1205104598068769</v>
      </c>
      <c r="X292" s="109">
        <f t="shared" ca="1" si="377"/>
        <v>2.8185414139288292</v>
      </c>
      <c r="Y292" s="109">
        <f t="shared" ca="1" si="377"/>
        <v>3.9753887555754526</v>
      </c>
      <c r="Z292" s="109">
        <f t="shared" ca="1" si="377"/>
        <v>4.5596394923996142</v>
      </c>
      <c r="AA292" s="109">
        <f t="shared" ca="1" si="377"/>
        <v>6.3708971912789805</v>
      </c>
      <c r="AB292" s="109">
        <f t="shared" ca="1" si="377"/>
        <v>9.0026016946542775</v>
      </c>
      <c r="AC292" s="109">
        <f t="shared" ca="1" si="377"/>
        <v>10.445105419194945</v>
      </c>
      <c r="AD292" s="109">
        <f t="shared" ca="1" si="377"/>
        <v>15.467070426800408</v>
      </c>
      <c r="AE292" s="109">
        <f t="shared" ca="1" si="377"/>
        <v>21.958927428231291</v>
      </c>
      <c r="AF292" s="109" t="e">
        <f t="shared" si="377"/>
        <v>#DIV/0!</v>
      </c>
      <c r="AG292" s="109"/>
      <c r="AI292" s="200">
        <v>0.2857142857142857</v>
      </c>
      <c r="AJ292" s="111">
        <f t="shared" ca="1" si="378"/>
        <v>0.89012478341276102</v>
      </c>
      <c r="AK292" s="111">
        <f t="shared" ca="1" si="378"/>
        <v>1.4362586630952006</v>
      </c>
      <c r="AL292" s="111">
        <f t="shared" ca="1" si="378"/>
        <v>1.8608561177897083</v>
      </c>
      <c r="AM292" s="111">
        <f t="shared" ca="1" si="378"/>
        <v>2.4867960549809678</v>
      </c>
      <c r="AN292" s="111">
        <f t="shared" ca="1" si="378"/>
        <v>3.5236639459432348</v>
      </c>
      <c r="AO292" s="111">
        <f t="shared" ca="1" si="378"/>
        <v>4.0471384583008101</v>
      </c>
      <c r="AP292" s="111">
        <f t="shared" ca="1" si="378"/>
        <v>5.6694514423297626</v>
      </c>
      <c r="AQ292" s="111">
        <f t="shared" ca="1" si="378"/>
        <v>8.0257503531701726</v>
      </c>
      <c r="AR292" s="111">
        <f t="shared" ca="1" si="378"/>
        <v>9.3170450152838171</v>
      </c>
      <c r="AS292" s="111">
        <f t="shared" ca="1" si="378"/>
        <v>13.811888884279856</v>
      </c>
      <c r="AT292" s="111">
        <f t="shared" ca="1" si="378"/>
        <v>19.621591060336637</v>
      </c>
      <c r="AU292" s="111" t="e">
        <f t="shared" si="369"/>
        <v>#DIV/0!</v>
      </c>
      <c r="AV292" s="111" t="e">
        <f t="shared" si="369"/>
        <v>#DIV/0!</v>
      </c>
      <c r="AX292" s="14">
        <f t="shared" si="379"/>
        <v>0.2857142857142857</v>
      </c>
      <c r="AY292" s="111">
        <f t="shared" ca="1" si="380"/>
        <v>5.4263855467721172</v>
      </c>
      <c r="AZ292" s="111">
        <f t="shared" ca="1" si="380"/>
        <v>4.3832448681746872</v>
      </c>
      <c r="BA292" s="111">
        <f t="shared" ca="1" si="380"/>
        <v>3.9118867401992139</v>
      </c>
      <c r="BB292" s="111">
        <f t="shared" ca="1" si="380"/>
        <v>3.5621034016050883</v>
      </c>
      <c r="BC292" s="111">
        <f t="shared" ca="1" si="380"/>
        <v>3.568991781395205</v>
      </c>
      <c r="BD292" s="111">
        <f t="shared" ca="1" si="380"/>
        <v>3.748617619666073</v>
      </c>
      <c r="BE292" s="111">
        <f t="shared" ca="1" si="380"/>
        <v>4.6793673130212783</v>
      </c>
      <c r="BF292" s="111">
        <f t="shared" ca="1" si="380"/>
        <v>6.4327879841914894</v>
      </c>
      <c r="BG292" s="111">
        <f t="shared" ca="1" si="380"/>
        <v>7.4617443694438927</v>
      </c>
      <c r="BH292" s="111">
        <f t="shared" ca="1" si="380"/>
        <v>11.153047966257171</v>
      </c>
      <c r="BI292" s="111">
        <f t="shared" ca="1" si="380"/>
        <v>15.997655637253843</v>
      </c>
      <c r="BJ292" s="111" t="e">
        <f t="shared" si="380"/>
        <v>#DIV/0!</v>
      </c>
      <c r="BK292" s="111" t="e">
        <f t="shared" si="380"/>
        <v>#DIV/0!</v>
      </c>
      <c r="BM292" s="14">
        <f t="shared" si="381"/>
        <v>0.2857142857142857</v>
      </c>
      <c r="BN292" s="111">
        <f t="shared" ca="1" si="382"/>
        <v>5.4489272597718257</v>
      </c>
      <c r="BO292" s="111">
        <f t="shared" ca="1" si="382"/>
        <v>4.484349063911389</v>
      </c>
      <c r="BP292" s="111">
        <f t="shared" ca="1" si="382"/>
        <v>4.0977163174028775</v>
      </c>
      <c r="BQ292" s="111">
        <f t="shared" ca="1" si="382"/>
        <v>3.897805052845261</v>
      </c>
      <c r="BR292" s="111">
        <f t="shared" ca="1" si="382"/>
        <v>4.1615175068172308</v>
      </c>
      <c r="BS292" s="111">
        <f t="shared" ca="1" si="382"/>
        <v>4.4579615860450161</v>
      </c>
      <c r="BT292" s="111">
        <f t="shared" ca="1" si="382"/>
        <v>5.692701847819909</v>
      </c>
      <c r="BU292" s="111">
        <f t="shared" ca="1" si="382"/>
        <v>7.8114201420202996</v>
      </c>
      <c r="BV292" s="111">
        <f t="shared" ca="1" si="382"/>
        <v>9.0274022223081136</v>
      </c>
      <c r="BW292" s="111">
        <f t="shared" ca="1" si="382"/>
        <v>13.351229134441844</v>
      </c>
      <c r="BX292" s="111">
        <f t="shared" ca="1" si="382"/>
        <v>19.003781518088037</v>
      </c>
      <c r="BY292" s="111" t="e">
        <f t="shared" si="382"/>
        <v>#DIV/0!</v>
      </c>
      <c r="BZ292" s="111" t="e">
        <f t="shared" si="382"/>
        <v>#DIV/0!</v>
      </c>
      <c r="CB292" s="14">
        <f t="shared" si="383"/>
        <v>0.2857142857142857</v>
      </c>
      <c r="CC292" s="111">
        <f t="shared" ca="1" si="384"/>
        <v>6.2205066400649978</v>
      </c>
      <c r="CD292" s="111">
        <f t="shared" ca="1" si="384"/>
        <v>5.4516678596932948</v>
      </c>
      <c r="CE292" s="111">
        <f t="shared" ca="1" si="384"/>
        <v>5.1590197698766591</v>
      </c>
      <c r="CF292" s="111">
        <f t="shared" ca="1" si="384"/>
        <v>4.9928816058660432</v>
      </c>
      <c r="CG292" s="111">
        <f t="shared" ca="1" si="384"/>
        <v>5.0870273920288387</v>
      </c>
      <c r="CH292" s="111">
        <f t="shared" ca="1" si="384"/>
        <v>5.2304812332028368</v>
      </c>
      <c r="CI292" s="111">
        <f t="shared" ca="1" si="384"/>
        <v>5.8759470008907524</v>
      </c>
      <c r="CJ292" s="111">
        <f t="shared" ca="1" si="384"/>
        <v>7.0632514618862068</v>
      </c>
      <c r="CK292" s="111">
        <f t="shared" ca="1" si="384"/>
        <v>7.7693848736339168</v>
      </c>
      <c r="CL292" s="111">
        <f t="shared" ca="1" si="384"/>
        <v>10.351444513648751</v>
      </c>
      <c r="CM292" s="111">
        <f t="shared" ca="1" si="384"/>
        <v>13.802770665594954</v>
      </c>
      <c r="CN292" s="111" t="e">
        <f t="shared" si="384"/>
        <v>#DIV/0!</v>
      </c>
      <c r="CO292" s="111" t="e">
        <f t="shared" si="384"/>
        <v>#DIV/0!</v>
      </c>
      <c r="CQ292" s="14">
        <f t="shared" si="385"/>
        <v>0.2857142857142857</v>
      </c>
      <c r="CR292" s="111">
        <f t="shared" ca="1" si="386"/>
        <v>16.283911790429393</v>
      </c>
      <c r="CS292" s="111">
        <f t="shared" ca="1" si="386"/>
        <v>13.097870000924754</v>
      </c>
      <c r="CT292" s="111">
        <f t="shared" ca="1" si="386"/>
        <v>11.503162507837486</v>
      </c>
      <c r="CU292" s="111">
        <f t="shared" ca="1" si="386"/>
        <v>9.9194368564220792</v>
      </c>
      <c r="CV292" s="111">
        <f t="shared" ca="1" si="386"/>
        <v>8.3833629157583456</v>
      </c>
      <c r="CW292" s="111">
        <f t="shared" ca="1" si="386"/>
        <v>7.9015849448218791</v>
      </c>
      <c r="CX292" s="111">
        <f t="shared" ca="1" si="386"/>
        <v>7.0747406344803689</v>
      </c>
      <c r="CY292" s="111">
        <f t="shared" ca="1" si="386"/>
        <v>6.8111694917003902</v>
      </c>
      <c r="CZ292" s="111">
        <f t="shared" ca="1" si="386"/>
        <v>6.9134635380840068</v>
      </c>
      <c r="DA292" s="111">
        <f t="shared" ca="1" si="386"/>
        <v>7.930281244123357</v>
      </c>
      <c r="DB292" s="111">
        <f t="shared" ca="1" si="386"/>
        <v>9.9302979259366442</v>
      </c>
      <c r="DC292" s="111" t="e">
        <f t="shared" si="386"/>
        <v>#DIV/0!</v>
      </c>
      <c r="DD292" s="111" t="e">
        <f t="shared" si="386"/>
        <v>#DIV/0!</v>
      </c>
      <c r="DF292" s="14">
        <f t="shared" si="387"/>
        <v>0.2857142857142857</v>
      </c>
      <c r="DG292" s="111">
        <f t="shared" ca="1" si="388"/>
        <v>11.609798232930798</v>
      </c>
      <c r="DH292" s="111">
        <f t="shared" ca="1" si="388"/>
        <v>9.8009650048463985</v>
      </c>
      <c r="DI292" s="111">
        <f t="shared" ca="1" si="388"/>
        <v>9.0075830827916512</v>
      </c>
      <c r="DJ292" s="111">
        <f t="shared" ca="1" si="388"/>
        <v>8.3796530121815049</v>
      </c>
      <c r="DK292" s="111">
        <f t="shared" ca="1" si="388"/>
        <v>8.1136710076719165</v>
      </c>
      <c r="DL292" s="111">
        <f t="shared" ca="1" si="388"/>
        <v>8.1865437536375438</v>
      </c>
      <c r="DM292" s="111">
        <f t="shared" ca="1" si="388"/>
        <v>8.8593106438894793</v>
      </c>
      <c r="DN292" s="111">
        <f t="shared" ca="1" si="388"/>
        <v>10.401020905855182</v>
      </c>
      <c r="DO292" s="111">
        <f t="shared" ca="1" si="388"/>
        <v>11.371333727734143</v>
      </c>
      <c r="DP292" s="111">
        <f t="shared" ca="1" si="388"/>
        <v>15.024359810543027</v>
      </c>
      <c r="DQ292" s="111">
        <f t="shared" ca="1" si="388"/>
        <v>19.992070241130119</v>
      </c>
      <c r="DR292" s="111" t="e">
        <f t="shared" si="388"/>
        <v>#DIV/0!</v>
      </c>
      <c r="DS292" s="111" t="e">
        <f t="shared" si="388"/>
        <v>#DIV/0!</v>
      </c>
      <c r="DU292" s="14">
        <f t="shared" si="389"/>
        <v>0.2857142857142857</v>
      </c>
      <c r="DV292" s="111">
        <f t="shared" ca="1" si="390"/>
        <v>8.7536136772072766</v>
      </c>
      <c r="DW292" s="111">
        <f t="shared" ca="1" si="390"/>
        <v>8.7110964351970477</v>
      </c>
      <c r="DX292" s="111">
        <f t="shared" ca="1" si="390"/>
        <v>8.7162398732037847</v>
      </c>
      <c r="DY292" s="111">
        <f t="shared" ca="1" si="390"/>
        <v>8.7751422361457507</v>
      </c>
      <c r="DZ292" s="111">
        <f t="shared" ca="1" si="390"/>
        <v>8.9783813094602234</v>
      </c>
      <c r="EA292" s="111">
        <f t="shared" ca="1" si="390"/>
        <v>9.1192789847992302</v>
      </c>
      <c r="EB292" s="111">
        <f t="shared" ca="1" si="390"/>
        <v>9.667394914463415</v>
      </c>
      <c r="EC292" s="111">
        <f t="shared" ca="1" si="390"/>
        <v>10.647428503579958</v>
      </c>
      <c r="ED292" s="111">
        <f t="shared" ca="1" si="390"/>
        <v>11.237593704898716</v>
      </c>
      <c r="EE292" s="111">
        <f t="shared" ca="1" si="390"/>
        <v>13.438895833452111</v>
      </c>
      <c r="EF292" s="111">
        <f t="shared" ca="1" si="390"/>
        <v>16.441844593949696</v>
      </c>
      <c r="EG292" s="111" t="e">
        <f t="shared" si="390"/>
        <v>#DIV/0!</v>
      </c>
      <c r="EH292" s="111" t="e">
        <f t="shared" si="390"/>
        <v>#DIV/0!</v>
      </c>
      <c r="EJ292" s="14">
        <f t="shared" si="391"/>
        <v>0.2857142857142857</v>
      </c>
      <c r="EK292" s="111">
        <f t="shared" ca="1" si="392"/>
        <v>8.7536136772072766</v>
      </c>
      <c r="EL292" s="111">
        <f t="shared" ca="1" si="392"/>
        <v>8.7110964351970477</v>
      </c>
      <c r="EM292" s="111">
        <f t="shared" ca="1" si="392"/>
        <v>8.7162398732037847</v>
      </c>
      <c r="EN292" s="111">
        <f t="shared" ca="1" si="392"/>
        <v>8.7751422361457507</v>
      </c>
      <c r="EO292" s="111">
        <f t="shared" ca="1" si="392"/>
        <v>8.9783813094602234</v>
      </c>
      <c r="EP292" s="111">
        <f t="shared" ca="1" si="392"/>
        <v>9.1192789847992302</v>
      </c>
      <c r="EQ292" s="111">
        <f t="shared" ca="1" si="392"/>
        <v>9.667394914463415</v>
      </c>
      <c r="ER292" s="111">
        <f t="shared" ca="1" si="392"/>
        <v>10.647428503579958</v>
      </c>
      <c r="ES292" s="111">
        <f t="shared" ca="1" si="392"/>
        <v>11.237593704898716</v>
      </c>
      <c r="ET292" s="111">
        <f t="shared" ca="1" si="392"/>
        <v>13.438895833452111</v>
      </c>
      <c r="EU292" s="111">
        <f t="shared" ca="1" si="392"/>
        <v>16.441844593949696</v>
      </c>
      <c r="EV292" s="111" t="e">
        <f t="shared" si="392"/>
        <v>#DIV/0!</v>
      </c>
      <c r="EW292" s="111" t="e">
        <f t="shared" si="392"/>
        <v>#DIV/0!</v>
      </c>
    </row>
    <row r="293" spans="17:157">
      <c r="T293" s="201">
        <v>0.33333333333333331</v>
      </c>
      <c r="U293" s="109">
        <f t="shared" ca="1" si="377"/>
        <v>1.9912241695855881</v>
      </c>
      <c r="V293" s="109">
        <f t="shared" ca="1" si="377"/>
        <v>2.640245411436644</v>
      </c>
      <c r="W293" s="109">
        <f t="shared" ca="1" si="377"/>
        <v>3.1581952821063712</v>
      </c>
      <c r="X293" s="109">
        <f t="shared" ca="1" si="377"/>
        <v>3.9420636105718958</v>
      </c>
      <c r="Y293" s="109">
        <f t="shared" ca="1" si="377"/>
        <v>5.2911000636133121</v>
      </c>
      <c r="Z293" s="109">
        <f t="shared" ca="1" si="377"/>
        <v>5.9952107305708102</v>
      </c>
      <c r="AA293" s="109">
        <f t="shared" ca="1" si="377"/>
        <v>8.2730527702975269</v>
      </c>
      <c r="AB293" s="109">
        <f t="shared" ca="1" si="377"/>
        <v>11.842240190868873</v>
      </c>
      <c r="AC293" s="109">
        <f t="shared" ca="1" si="377"/>
        <v>13.935855406627967</v>
      </c>
      <c r="AD293" s="109">
        <f t="shared" ca="1" si="377"/>
        <v>22.082698871128589</v>
      </c>
      <c r="AE293" s="109" t="e">
        <f t="shared" si="377"/>
        <v>#DIV/0!</v>
      </c>
      <c r="AF293" s="109">
        <f t="shared" si="377"/>
        <v>0</v>
      </c>
      <c r="AG293" s="109"/>
      <c r="AI293" s="200">
        <v>0.33333333333333331</v>
      </c>
      <c r="AJ293" s="111">
        <f t="shared" ca="1" si="378"/>
        <v>1.8491527882919314</v>
      </c>
      <c r="AK293" s="111">
        <f t="shared" ca="1" si="378"/>
        <v>2.4362833251503062</v>
      </c>
      <c r="AL293" s="111">
        <f t="shared" ca="1" si="378"/>
        <v>2.9050432830691615</v>
      </c>
      <c r="AM293" s="111">
        <f t="shared" ca="1" si="378"/>
        <v>3.6147397986541976</v>
      </c>
      <c r="AN293" s="111">
        <f t="shared" ca="1" si="378"/>
        <v>4.8366952040077811</v>
      </c>
      <c r="AO293" s="111">
        <f t="shared" ca="1" si="378"/>
        <v>5.4746842798761559</v>
      </c>
      <c r="AP293" s="111">
        <f t="shared" ca="1" si="378"/>
        <v>7.5392355508887832</v>
      </c>
      <c r="AQ293" s="111">
        <f t="shared" ca="1" si="378"/>
        <v>10.77527286388613</v>
      </c>
      <c r="AR293" s="111">
        <f t="shared" ca="1" si="378"/>
        <v>12.673780766819695</v>
      </c>
      <c r="AS293" s="111">
        <f t="shared" ca="1" si="378"/>
        <v>20.062348754925218</v>
      </c>
      <c r="AT293" s="111" t="e">
        <f t="shared" si="378"/>
        <v>#DIV/0!</v>
      </c>
      <c r="AU293" s="111">
        <f t="shared" si="369"/>
        <v>0</v>
      </c>
      <c r="AV293" s="111">
        <f t="shared" si="369"/>
        <v>0</v>
      </c>
      <c r="AX293" s="14">
        <f t="shared" si="379"/>
        <v>0.33333333333333331</v>
      </c>
      <c r="AY293" s="111">
        <f t="shared" ca="1" si="380"/>
        <v>5.4881467575468976</v>
      </c>
      <c r="AZ293" s="111">
        <f t="shared" ca="1" si="380"/>
        <v>4.561601569341895</v>
      </c>
      <c r="BA293" s="111">
        <f t="shared" ca="1" si="380"/>
        <v>4.2051474277535297</v>
      </c>
      <c r="BB293" s="111">
        <f t="shared" ca="1" si="380"/>
        <v>4.0479531684812411</v>
      </c>
      <c r="BC293" s="111">
        <f t="shared" ca="1" si="380"/>
        <v>4.3813351544599186</v>
      </c>
      <c r="BD293" s="111">
        <f t="shared" ca="1" si="380"/>
        <v>4.7176680376563729</v>
      </c>
      <c r="BE293" s="111">
        <f t="shared" ca="1" si="380"/>
        <v>6.1231489643408139</v>
      </c>
      <c r="BF293" s="111">
        <f t="shared" ca="1" si="380"/>
        <v>8.6618667776666012</v>
      </c>
      <c r="BG293" s="111">
        <f t="shared" ca="1" si="380"/>
        <v>10.207892721072918</v>
      </c>
      <c r="BH293" s="111">
        <f t="shared" ca="1" si="380"/>
        <v>16.323312829017144</v>
      </c>
      <c r="BI293" s="111" t="e">
        <f t="shared" si="380"/>
        <v>#DIV/0!</v>
      </c>
      <c r="BJ293" s="111">
        <f t="shared" si="380"/>
        <v>0</v>
      </c>
      <c r="BK293" s="111">
        <f t="shared" si="380"/>
        <v>0</v>
      </c>
      <c r="BM293" s="14">
        <f t="shared" si="381"/>
        <v>0.33333333333333331</v>
      </c>
      <c r="BN293" s="111">
        <f t="shared" ca="1" si="382"/>
        <v>5.6055840699102575</v>
      </c>
      <c r="BO293" s="111">
        <f t="shared" ca="1" si="382"/>
        <v>4.7930560125285071</v>
      </c>
      <c r="BP293" s="111">
        <f t="shared" ca="1" si="382"/>
        <v>4.5435564236309389</v>
      </c>
      <c r="BQ293" s="111">
        <f t="shared" ca="1" si="382"/>
        <v>4.5537992047256504</v>
      </c>
      <c r="BR293" s="111">
        <f t="shared" ca="1" si="382"/>
        <v>5.1459493257245557</v>
      </c>
      <c r="BS293" s="111">
        <f t="shared" ca="1" si="382"/>
        <v>5.5989894433002645</v>
      </c>
      <c r="BT293" s="111">
        <f t="shared" ca="1" si="382"/>
        <v>7.3315243629145623</v>
      </c>
      <c r="BU293" s="111">
        <f t="shared" ca="1" si="382"/>
        <v>10.324945905802361</v>
      </c>
      <c r="BV293" s="111">
        <f t="shared" ca="1" si="382"/>
        <v>12.128415032259348</v>
      </c>
      <c r="BW293" s="111">
        <f t="shared" ca="1" si="382"/>
        <v>19.232243390022393</v>
      </c>
      <c r="BX293" s="111" t="e">
        <f t="shared" si="382"/>
        <v>#DIV/0!</v>
      </c>
      <c r="BY293" s="111">
        <f t="shared" si="382"/>
        <v>0</v>
      </c>
      <c r="BZ293" s="111">
        <f t="shared" si="382"/>
        <v>0</v>
      </c>
      <c r="CB293" s="14">
        <f t="shared" si="383"/>
        <v>0.33333333333333331</v>
      </c>
      <c r="CC293" s="111">
        <f t="shared" ca="1" si="384"/>
        <v>6.253627621878203</v>
      </c>
      <c r="CD293" s="111">
        <f t="shared" ca="1" si="384"/>
        <v>5.5130660626797257</v>
      </c>
      <c r="CE293" s="111">
        <f t="shared" ca="1" si="384"/>
        <v>5.2481513086028908</v>
      </c>
      <c r="CF293" s="111">
        <f t="shared" ca="1" si="384"/>
        <v>5.1314168394787627</v>
      </c>
      <c r="CG293" s="111">
        <f t="shared" ca="1" si="384"/>
        <v>5.3282421986879962</v>
      </c>
      <c r="CH293" s="111">
        <f t="shared" ca="1" si="384"/>
        <v>5.5331370768905694</v>
      </c>
      <c r="CI293" s="111">
        <f t="shared" ca="1" si="384"/>
        <v>6.4109353620566294</v>
      </c>
      <c r="CJ293" s="111">
        <f t="shared" ca="1" si="384"/>
        <v>8.0578125246877992</v>
      </c>
      <c r="CK293" s="111">
        <f t="shared" ca="1" si="384"/>
        <v>9.0836509333164805</v>
      </c>
      <c r="CL293" s="111">
        <f t="shared" ca="1" si="384"/>
        <v>13.217428309964541</v>
      </c>
      <c r="CM293" s="111" t="e">
        <f t="shared" si="384"/>
        <v>#DIV/0!</v>
      </c>
      <c r="CN293" s="111">
        <f t="shared" si="384"/>
        <v>0</v>
      </c>
      <c r="CO293" s="111">
        <f t="shared" si="384"/>
        <v>0</v>
      </c>
      <c r="CQ293" s="14">
        <f t="shared" si="385"/>
        <v>0.33333333333333331</v>
      </c>
      <c r="CR293" s="111">
        <f t="shared" ca="1" si="386"/>
        <v>16.298084806500839</v>
      </c>
      <c r="CS293" s="111">
        <f t="shared" ca="1" si="386"/>
        <v>13.123849329317727</v>
      </c>
      <c r="CT293" s="111">
        <f t="shared" ca="1" si="386"/>
        <v>11.54119443274746</v>
      </c>
      <c r="CU293" s="111">
        <f t="shared" ca="1" si="386"/>
        <v>9.9805078987888614</v>
      </c>
      <c r="CV293" s="111">
        <f t="shared" ca="1" si="386"/>
        <v>8.4989115560374167</v>
      </c>
      <c r="CW293" s="111">
        <f t="shared" ca="1" si="386"/>
        <v>8.0535335688605656</v>
      </c>
      <c r="CX293" s="111">
        <f t="shared" ca="1" si="386"/>
        <v>7.3830052434014073</v>
      </c>
      <c r="CY293" s="111">
        <f t="shared" ca="1" si="386"/>
        <v>7.4741367608020273</v>
      </c>
      <c r="CZ293" s="111">
        <f t="shared" ca="1" si="386"/>
        <v>7.8366595105205663</v>
      </c>
      <c r="DA293" s="111">
        <f t="shared" ca="1" si="386"/>
        <v>10.130933427189674</v>
      </c>
      <c r="DB293" s="111" t="e">
        <f t="shared" si="386"/>
        <v>#DIV/0!</v>
      </c>
      <c r="DC293" s="111">
        <f t="shared" si="386"/>
        <v>0</v>
      </c>
      <c r="DD293" s="111">
        <f t="shared" si="386"/>
        <v>0</v>
      </c>
      <c r="DF293" s="14">
        <f t="shared" si="387"/>
        <v>0.33333333333333331</v>
      </c>
      <c r="DG293" s="111">
        <f t="shared" ca="1" si="388"/>
        <v>11.665058559740077</v>
      </c>
      <c r="DH293" s="111">
        <f t="shared" ca="1" si="388"/>
        <v>9.8944375848703956</v>
      </c>
      <c r="DI293" s="111">
        <f t="shared" ca="1" si="388"/>
        <v>9.1390716677824262</v>
      </c>
      <c r="DJ293" s="111">
        <f t="shared" ca="1" si="388"/>
        <v>8.5804679057708011</v>
      </c>
      <c r="DK293" s="111">
        <f t="shared" ca="1" si="388"/>
        <v>8.462927706643061</v>
      </c>
      <c r="DL293" s="111">
        <f t="shared" ca="1" si="388"/>
        <v>8.6260551437389061</v>
      </c>
      <c r="DM293" s="111">
        <f t="shared" ca="1" si="388"/>
        <v>9.6427423995017048</v>
      </c>
      <c r="DN293" s="111">
        <f t="shared" ca="1" si="388"/>
        <v>11.864911411231512</v>
      </c>
      <c r="DO293" s="111">
        <f t="shared" ca="1" si="388"/>
        <v>13.307285959135543</v>
      </c>
      <c r="DP293" s="111">
        <f t="shared" ca="1" si="388"/>
        <v>19.243295142520815</v>
      </c>
      <c r="DQ293" s="111" t="e">
        <f t="shared" si="388"/>
        <v>#DIV/0!</v>
      </c>
      <c r="DR293" s="111">
        <f t="shared" si="388"/>
        <v>0</v>
      </c>
      <c r="DS293" s="111">
        <f t="shared" si="388"/>
        <v>0</v>
      </c>
      <c r="DU293" s="14">
        <f t="shared" si="389"/>
        <v>0.33333333333333331</v>
      </c>
      <c r="DV293" s="111">
        <f t="shared" ca="1" si="390"/>
        <v>7.7074518934478089</v>
      </c>
      <c r="DW293" s="111">
        <f t="shared" ca="1" si="390"/>
        <v>7.724699055261711</v>
      </c>
      <c r="DX293" s="111">
        <f t="shared" ca="1" si="390"/>
        <v>7.7707736175049513</v>
      </c>
      <c r="DY293" s="111">
        <f t="shared" ca="1" si="390"/>
        <v>7.8841272211437943</v>
      </c>
      <c r="DZ293" s="111">
        <f t="shared" ca="1" si="390"/>
        <v>8.1702323035958173</v>
      </c>
      <c r="EA293" s="111">
        <f t="shared" ca="1" si="390"/>
        <v>8.3526337437049154</v>
      </c>
      <c r="EB293" s="111">
        <f t="shared" ca="1" si="390"/>
        <v>9.0414477644428093</v>
      </c>
      <c r="EC293" s="111">
        <f t="shared" ca="1" si="390"/>
        <v>10.29024615697581</v>
      </c>
      <c r="ED293" s="111">
        <f t="shared" ca="1" si="390"/>
        <v>11.072716175489955</v>
      </c>
      <c r="EE293" s="111">
        <f t="shared" ca="1" si="390"/>
        <v>14.26829753783357</v>
      </c>
      <c r="EF293" s="111" t="e">
        <f t="shared" si="390"/>
        <v>#DIV/0!</v>
      </c>
      <c r="EG293" s="111">
        <f t="shared" si="390"/>
        <v>0</v>
      </c>
      <c r="EH293" s="111">
        <f t="shared" si="390"/>
        <v>0</v>
      </c>
      <c r="EJ293" s="14">
        <f t="shared" si="391"/>
        <v>0.33333333333333331</v>
      </c>
      <c r="EK293" s="111">
        <f t="shared" ca="1" si="392"/>
        <v>7.7074518934478089</v>
      </c>
      <c r="EL293" s="111">
        <f t="shared" ca="1" si="392"/>
        <v>7.724699055261711</v>
      </c>
      <c r="EM293" s="111">
        <f t="shared" ca="1" si="392"/>
        <v>7.7707736175049513</v>
      </c>
      <c r="EN293" s="111">
        <f t="shared" ca="1" si="392"/>
        <v>7.8841272211437943</v>
      </c>
      <c r="EO293" s="111">
        <f t="shared" ca="1" si="392"/>
        <v>8.1702323035958173</v>
      </c>
      <c r="EP293" s="111">
        <f t="shared" ca="1" si="392"/>
        <v>8.3526337437049154</v>
      </c>
      <c r="EQ293" s="111">
        <f t="shared" ca="1" si="392"/>
        <v>9.0414477644428093</v>
      </c>
      <c r="ER293" s="111">
        <f t="shared" ca="1" si="392"/>
        <v>10.29024615697581</v>
      </c>
      <c r="ES293" s="111">
        <f t="shared" ca="1" si="392"/>
        <v>11.072716175489955</v>
      </c>
      <c r="ET293" s="111">
        <f t="shared" ca="1" si="392"/>
        <v>14.26829753783357</v>
      </c>
      <c r="EU293" s="111" t="e">
        <f t="shared" si="392"/>
        <v>#DIV/0!</v>
      </c>
      <c r="EV293" s="111">
        <f t="shared" si="392"/>
        <v>0</v>
      </c>
      <c r="EW293" s="111">
        <f t="shared" si="392"/>
        <v>0</v>
      </c>
    </row>
    <row r="294" spans="17:157">
      <c r="Q294" s="9"/>
      <c r="T294" s="201">
        <v>0.4</v>
      </c>
      <c r="U294" s="109">
        <f t="shared" ca="1" si="377"/>
        <v>3.3137121408387902</v>
      </c>
      <c r="V294" s="109">
        <f t="shared" ca="1" si="377"/>
        <v>4.0827150503593241</v>
      </c>
      <c r="W294" s="109">
        <f t="shared" ca="1" si="377"/>
        <v>4.7183820522931583</v>
      </c>
      <c r="X294" s="109">
        <f t="shared" ca="1" si="377"/>
        <v>5.7169311707584329</v>
      </c>
      <c r="Y294" s="109">
        <f t="shared" ca="1" si="377"/>
        <v>7.5383773726729926</v>
      </c>
      <c r="Z294" s="109">
        <f t="shared" ca="1" si="377"/>
        <v>8.5417362328437925</v>
      </c>
      <c r="AA294" s="109">
        <f t="shared" ca="1" si="377"/>
        <v>12.050454859114138</v>
      </c>
      <c r="AB294" s="109">
        <f t="shared" ca="1" si="377"/>
        <v>18.472182572335381</v>
      </c>
      <c r="AC294" s="109">
        <f t="shared" ca="1" si="377"/>
        <v>22.875346033878284</v>
      </c>
      <c r="AD294" s="109" t="e">
        <f t="shared" si="377"/>
        <v>#DIV/0!</v>
      </c>
      <c r="AE294" s="109" t="e">
        <f t="shared" si="377"/>
        <v>#DIV/0!</v>
      </c>
      <c r="AF294" s="109" t="e">
        <f t="shared" si="377"/>
        <v>#DIV/0!</v>
      </c>
      <c r="AG294" s="109"/>
      <c r="AI294" s="200">
        <v>0.4</v>
      </c>
      <c r="AJ294" s="111">
        <f t="shared" ca="1" si="378"/>
        <v>3.1747600463777266</v>
      </c>
      <c r="AK294" s="111">
        <f t="shared" ca="1" si="378"/>
        <v>3.8799476666882176</v>
      </c>
      <c r="AL294" s="111">
        <f t="shared" ca="1" si="378"/>
        <v>4.4634424562904558</v>
      </c>
      <c r="AM294" s="111">
        <f t="shared" ca="1" si="378"/>
        <v>5.3808272677831539</v>
      </c>
      <c r="AN294" s="111">
        <f t="shared" ca="1" si="378"/>
        <v>7.0559212208219213</v>
      </c>
      <c r="AO294" s="111">
        <f t="shared" ca="1" si="378"/>
        <v>7.9792856414161557</v>
      </c>
      <c r="AP294" s="111">
        <f t="shared" ca="1" si="378"/>
        <v>11.210236967379847</v>
      </c>
      <c r="AQ294" s="111">
        <f t="shared" ca="1" si="378"/>
        <v>17.127305345938513</v>
      </c>
      <c r="AR294" s="111">
        <f t="shared" ca="1" si="378"/>
        <v>21.18560256216437</v>
      </c>
      <c r="AS294" s="111" t="e">
        <f t="shared" si="378"/>
        <v>#DIV/0!</v>
      </c>
      <c r="AT294" s="111" t="e">
        <f t="shared" si="378"/>
        <v>#DIV/0!</v>
      </c>
      <c r="AU294" s="111" t="e">
        <f t="shared" si="369"/>
        <v>#DIV/0!</v>
      </c>
      <c r="AV294" s="111" t="e">
        <f t="shared" si="369"/>
        <v>#DIV/0!</v>
      </c>
      <c r="AX294" s="14">
        <f t="shared" si="379"/>
        <v>0.4</v>
      </c>
      <c r="AY294" s="111">
        <f t="shared" ca="1" si="380"/>
        <v>5.7789907056366809</v>
      </c>
      <c r="AZ294" s="111">
        <f t="shared" ca="1" si="380"/>
        <v>5.074402427658141</v>
      </c>
      <c r="BA294" s="111">
        <f t="shared" ca="1" si="380"/>
        <v>4.9193039131255851</v>
      </c>
      <c r="BB294" s="111">
        <f t="shared" ca="1" si="380"/>
        <v>5.0802761424703835</v>
      </c>
      <c r="BC294" s="111">
        <f t="shared" ca="1" si="380"/>
        <v>5.9603457240030666</v>
      </c>
      <c r="BD294" s="111">
        <f t="shared" ca="1" si="380"/>
        <v>6.5873709789396262</v>
      </c>
      <c r="BE294" s="111">
        <f t="shared" ca="1" si="380"/>
        <v>9.0484857998112407</v>
      </c>
      <c r="BF294" s="111">
        <f t="shared" ca="1" si="380"/>
        <v>13.851767744266136</v>
      </c>
      <c r="BG294" s="111">
        <f t="shared" ca="1" si="380"/>
        <v>17.197231259504111</v>
      </c>
      <c r="BH294" s="111" t="e">
        <f t="shared" si="380"/>
        <v>#DIV/0!</v>
      </c>
      <c r="BI294" s="111" t="e">
        <f t="shared" si="380"/>
        <v>#DIV/0!</v>
      </c>
      <c r="BJ294" s="111" t="e">
        <f t="shared" si="380"/>
        <v>#DIV/0!</v>
      </c>
      <c r="BK294" s="111" t="e">
        <f t="shared" si="380"/>
        <v>#DIV/0!</v>
      </c>
      <c r="BM294" s="14">
        <f t="shared" si="381"/>
        <v>0.4</v>
      </c>
      <c r="BN294" s="111">
        <f t="shared" ca="1" si="382"/>
        <v>6.0391494648245798</v>
      </c>
      <c r="BO294" s="111">
        <f t="shared" ca="1" si="382"/>
        <v>5.4920599331530484</v>
      </c>
      <c r="BP294" s="111">
        <f t="shared" ca="1" si="382"/>
        <v>5.466582255407987</v>
      </c>
      <c r="BQ294" s="111">
        <f t="shared" ca="1" si="382"/>
        <v>5.813269424178114</v>
      </c>
      <c r="BR294" s="111">
        <f t="shared" ca="1" si="382"/>
        <v>6.9769679418492689</v>
      </c>
      <c r="BS294" s="111">
        <f t="shared" ca="1" si="382"/>
        <v>7.7415667809933</v>
      </c>
      <c r="BT294" s="111">
        <f t="shared" ca="1" si="382"/>
        <v>10.643554133395854</v>
      </c>
      <c r="BU294" s="111">
        <f t="shared" ca="1" si="382"/>
        <v>16.209583936719913</v>
      </c>
      <c r="BV294" s="111">
        <f t="shared" ca="1" si="382"/>
        <v>20.071296359903442</v>
      </c>
      <c r="BW294" s="111" t="e">
        <f t="shared" si="382"/>
        <v>#DIV/0!</v>
      </c>
      <c r="BX294" s="111" t="e">
        <f t="shared" si="382"/>
        <v>#DIV/0!</v>
      </c>
      <c r="BY294" s="111" t="e">
        <f t="shared" si="382"/>
        <v>#DIV/0!</v>
      </c>
      <c r="BZ294" s="111" t="e">
        <f t="shared" si="382"/>
        <v>#DIV/0!</v>
      </c>
      <c r="CB294" s="14">
        <f t="shared" si="383"/>
        <v>0.4</v>
      </c>
      <c r="CC294" s="111">
        <f t="shared" ca="1" si="384"/>
        <v>6.3580165140815943</v>
      </c>
      <c r="CD294" s="111">
        <f t="shared" ca="1" si="384"/>
        <v>5.6834678139152599</v>
      </c>
      <c r="CE294" s="111">
        <f t="shared" ca="1" si="384"/>
        <v>5.4815695607580013</v>
      </c>
      <c r="CF294" s="111">
        <f t="shared" ca="1" si="384"/>
        <v>5.4763360780078614</v>
      </c>
      <c r="CG294" s="111">
        <f t="shared" ca="1" si="384"/>
        <v>5.909195662422837</v>
      </c>
      <c r="CH294" s="111">
        <f t="shared" ca="1" si="384"/>
        <v>6.2601671170713518</v>
      </c>
      <c r="CI294" s="111">
        <f t="shared" ca="1" si="384"/>
        <v>7.7300003325477222</v>
      </c>
      <c r="CJ294" s="111">
        <f t="shared" ca="1" si="384"/>
        <v>10.745169207413339</v>
      </c>
      <c r="CK294" s="111">
        <f t="shared" ca="1" si="384"/>
        <v>12.885636258357307</v>
      </c>
      <c r="CL294" s="111" t="e">
        <f t="shared" si="384"/>
        <v>#DIV/0!</v>
      </c>
      <c r="CM294" s="111" t="e">
        <f t="shared" si="384"/>
        <v>#DIV/0!</v>
      </c>
      <c r="CN294" s="111" t="e">
        <f t="shared" si="384"/>
        <v>#DIV/0!</v>
      </c>
      <c r="CO294" s="111" t="e">
        <f t="shared" si="384"/>
        <v>#DIV/0!</v>
      </c>
      <c r="CQ294" s="14">
        <f t="shared" si="385"/>
        <v>0.4</v>
      </c>
      <c r="CR294" s="111">
        <f t="shared" ca="1" si="386"/>
        <v>16.332485502008002</v>
      </c>
      <c r="CS294" s="111">
        <f t="shared" ca="1" si="386"/>
        <v>13.182831556027873</v>
      </c>
      <c r="CT294" s="111">
        <f t="shared" ca="1" si="386"/>
        <v>11.626065457183628</v>
      </c>
      <c r="CU294" s="111">
        <f t="shared" ca="1" si="386"/>
        <v>10.116990054260702</v>
      </c>
      <c r="CV294" s="111">
        <f t="shared" ca="1" si="386"/>
        <v>8.7661006497810554</v>
      </c>
      <c r="CW294" s="111">
        <f t="shared" ca="1" si="386"/>
        <v>8.4132274384785291</v>
      </c>
      <c r="CX294" s="111">
        <f t="shared" ca="1" si="386"/>
        <v>8.1726358080805159</v>
      </c>
      <c r="CY294" s="111">
        <f t="shared" ca="1" si="386"/>
        <v>9.3818964244317886</v>
      </c>
      <c r="CZ294" s="111">
        <f t="shared" ca="1" si="386"/>
        <v>10.680120538864205</v>
      </c>
      <c r="DA294" s="111" t="e">
        <f t="shared" si="386"/>
        <v>#DIV/0!</v>
      </c>
      <c r="DB294" s="111" t="e">
        <f t="shared" si="386"/>
        <v>#DIV/0!</v>
      </c>
      <c r="DC294" s="111" t="e">
        <f t="shared" si="386"/>
        <v>#DIV/0!</v>
      </c>
      <c r="DD294" s="111" t="e">
        <f t="shared" si="386"/>
        <v>#DIV/0!</v>
      </c>
      <c r="DF294" s="14">
        <f t="shared" si="387"/>
        <v>0.4</v>
      </c>
      <c r="DG294" s="111">
        <f t="shared" ca="1" si="388"/>
        <v>11.802410437811362</v>
      </c>
      <c r="DH294" s="111">
        <f t="shared" ca="1" si="388"/>
        <v>10.119151613813793</v>
      </c>
      <c r="DI294" s="111">
        <f t="shared" ca="1" si="388"/>
        <v>9.4501855172401896</v>
      </c>
      <c r="DJ294" s="111">
        <f t="shared" ca="1" si="388"/>
        <v>9.0496290441362977</v>
      </c>
      <c r="DK294" s="111">
        <f t="shared" ca="1" si="388"/>
        <v>9.2775448488688657</v>
      </c>
      <c r="DL294" s="111">
        <f t="shared" ca="1" si="388"/>
        <v>9.6572641961588648</v>
      </c>
      <c r="DM294" s="111">
        <f t="shared" ca="1" si="388"/>
        <v>11.55434954118628</v>
      </c>
      <c r="DN294" s="111">
        <f t="shared" ca="1" si="388"/>
        <v>15.803282338759173</v>
      </c>
      <c r="DO294" s="111">
        <f t="shared" ca="1" si="388"/>
        <v>18.890904636582952</v>
      </c>
      <c r="DP294" s="111" t="e">
        <f t="shared" si="388"/>
        <v>#DIV/0!</v>
      </c>
      <c r="DQ294" s="111" t="e">
        <f t="shared" si="388"/>
        <v>#DIV/0!</v>
      </c>
      <c r="DR294" s="111" t="e">
        <f t="shared" si="388"/>
        <v>#DIV/0!</v>
      </c>
      <c r="DS294" s="111" t="e">
        <f t="shared" si="388"/>
        <v>#DIV/0!</v>
      </c>
      <c r="DU294" s="14">
        <f t="shared" si="389"/>
        <v>0.4</v>
      </c>
      <c r="DV294" s="111">
        <f t="shared" ca="1" si="390"/>
        <v>6.6274242816775795</v>
      </c>
      <c r="DW294" s="111">
        <f t="shared" ca="1" si="390"/>
        <v>6.7074952929730234</v>
      </c>
      <c r="DX294" s="111">
        <f t="shared" ca="1" si="390"/>
        <v>6.8003887529818963</v>
      </c>
      <c r="DY294" s="111">
        <f t="shared" ca="1" si="390"/>
        <v>6.9828592422284137</v>
      </c>
      <c r="DZ294" s="111">
        <f t="shared" ca="1" si="390"/>
        <v>7.3941649359783792</v>
      </c>
      <c r="EA294" s="111">
        <f t="shared" ca="1" si="390"/>
        <v>7.6495963561607185</v>
      </c>
      <c r="EB294" s="111">
        <f t="shared" ca="1" si="390"/>
        <v>8.6338620358315943</v>
      </c>
      <c r="EC294" s="111">
        <f t="shared" ca="1" si="390"/>
        <v>10.606898022070926</v>
      </c>
      <c r="ED294" s="111">
        <f t="shared" ca="1" si="390"/>
        <v>12.013394813093795</v>
      </c>
      <c r="EE294" s="111" t="e">
        <f t="shared" si="390"/>
        <v>#DIV/0!</v>
      </c>
      <c r="EF294" s="111" t="e">
        <f t="shared" si="390"/>
        <v>#DIV/0!</v>
      </c>
      <c r="EG294" s="111" t="e">
        <f t="shared" si="390"/>
        <v>#DIV/0!</v>
      </c>
      <c r="EH294" s="111" t="e">
        <f t="shared" si="390"/>
        <v>#DIV/0!</v>
      </c>
      <c r="EJ294" s="14">
        <f t="shared" si="391"/>
        <v>0.4</v>
      </c>
      <c r="EK294" s="111">
        <f t="shared" ca="1" si="392"/>
        <v>6.6274242816775795</v>
      </c>
      <c r="EL294" s="111">
        <f t="shared" ca="1" si="392"/>
        <v>6.7074952929730234</v>
      </c>
      <c r="EM294" s="111">
        <f t="shared" ca="1" si="392"/>
        <v>6.8003887529818963</v>
      </c>
      <c r="EN294" s="111">
        <f t="shared" ca="1" si="392"/>
        <v>6.9828592422284137</v>
      </c>
      <c r="EO294" s="111">
        <f t="shared" ca="1" si="392"/>
        <v>7.3941649359783792</v>
      </c>
      <c r="EP294" s="111">
        <f t="shared" ca="1" si="392"/>
        <v>7.6495963561607185</v>
      </c>
      <c r="EQ294" s="111">
        <f t="shared" ca="1" si="392"/>
        <v>8.6338620358315943</v>
      </c>
      <c r="ER294" s="111">
        <f t="shared" ca="1" si="392"/>
        <v>10.606898022070926</v>
      </c>
      <c r="ES294" s="111">
        <f t="shared" ca="1" si="392"/>
        <v>12.013394813093795</v>
      </c>
      <c r="ET294" s="111" t="e">
        <f t="shared" si="392"/>
        <v>#DIV/0!</v>
      </c>
      <c r="EU294" s="111" t="e">
        <f t="shared" si="392"/>
        <v>#DIV/0!</v>
      </c>
      <c r="EV294" s="111" t="e">
        <f t="shared" si="392"/>
        <v>#DIV/0!</v>
      </c>
      <c r="EW294" s="111" t="e">
        <f t="shared" si="392"/>
        <v>#DIV/0!</v>
      </c>
    </row>
    <row r="295" spans="17:157">
      <c r="Q295" s="9"/>
      <c r="T295" s="201">
        <v>0.42857142857142855</v>
      </c>
      <c r="U295" s="109">
        <f t="shared" ca="1" si="377"/>
        <v>3.9150174182567357</v>
      </c>
      <c r="V295" s="109">
        <f t="shared" ca="1" si="377"/>
        <v>4.7639228426515947</v>
      </c>
      <c r="W295" s="109">
        <f t="shared" ca="1" si="377"/>
        <v>5.4769246749993954</v>
      </c>
      <c r="X295" s="109">
        <f t="shared" ca="1" si="377"/>
        <v>6.6170093924327382</v>
      </c>
      <c r="Y295" s="109">
        <f t="shared" ca="1" si="377"/>
        <v>8.7587573439075666</v>
      </c>
      <c r="Z295" s="109">
        <f t="shared" ca="1" si="377"/>
        <v>9.9729022946973807</v>
      </c>
      <c r="AA295" s="109">
        <f t="shared" ca="1" si="377"/>
        <v>14.416784185556045</v>
      </c>
      <c r="AB295" s="109">
        <f t="shared" ca="1" si="377"/>
        <v>23.423492097160665</v>
      </c>
      <c r="AC295" s="109" t="e">
        <f t="shared" si="377"/>
        <v>#DIV/0!</v>
      </c>
      <c r="AD295" s="109" t="e">
        <f t="shared" si="377"/>
        <v>#DIV/0!</v>
      </c>
      <c r="AE295" s="109" t="e">
        <f t="shared" si="377"/>
        <v>#DIV/0!</v>
      </c>
      <c r="AF295" s="109" t="e">
        <f t="shared" si="377"/>
        <v>#DIV/0!</v>
      </c>
      <c r="AG295" s="109"/>
      <c r="AI295" s="200">
        <v>0.42857142857142855</v>
      </c>
      <c r="AJ295" s="111">
        <f t="shared" ca="1" si="378"/>
        <v>3.7755027038130784</v>
      </c>
      <c r="AK295" s="111">
        <f t="shared" ca="1" si="378"/>
        <v>4.5587270720413464</v>
      </c>
      <c r="AL295" s="111">
        <f t="shared" ca="1" si="378"/>
        <v>5.2172703329822276</v>
      </c>
      <c r="AM295" s="111">
        <f t="shared" ca="1" si="378"/>
        <v>6.2712523964156937</v>
      </c>
      <c r="AN295" s="111">
        <f t="shared" ca="1" si="378"/>
        <v>8.2533802822454341</v>
      </c>
      <c r="AO295" s="111">
        <f t="shared" ca="1" si="378"/>
        <v>9.377828210078718</v>
      </c>
      <c r="AP295" s="111">
        <f t="shared" ca="1" si="378"/>
        <v>13.495992444023157</v>
      </c>
      <c r="AQ295" s="111">
        <f t="shared" ca="1" si="378"/>
        <v>21.847748314057252</v>
      </c>
      <c r="AR295" s="111" t="e">
        <f t="shared" si="378"/>
        <v>#DIV/0!</v>
      </c>
      <c r="AS295" s="111" t="e">
        <f t="shared" si="378"/>
        <v>#DIV/0!</v>
      </c>
      <c r="AT295" s="111" t="e">
        <f t="shared" si="378"/>
        <v>#DIV/0!</v>
      </c>
      <c r="AU295" s="111" t="e">
        <f t="shared" si="369"/>
        <v>#DIV/0!</v>
      </c>
      <c r="AV295" s="111" t="e">
        <f t="shared" si="369"/>
        <v>#DIV/0!</v>
      </c>
      <c r="AX295" s="14">
        <f t="shared" si="379"/>
        <v>0.42857142857142855</v>
      </c>
      <c r="AY295" s="111">
        <f t="shared" ca="1" si="380"/>
        <v>5.9768404830327526</v>
      </c>
      <c r="AZ295" s="111">
        <f t="shared" ca="1" si="380"/>
        <v>5.3935938665292769</v>
      </c>
      <c r="BA295" s="111">
        <f t="shared" ca="1" si="380"/>
        <v>5.3444298383072821</v>
      </c>
      <c r="BB295" s="111">
        <f t="shared" ca="1" si="380"/>
        <v>5.6723856315836469</v>
      </c>
      <c r="BC295" s="111">
        <f t="shared" ca="1" si="380"/>
        <v>6.8623178880345286</v>
      </c>
      <c r="BD295" s="111">
        <f t="shared" ca="1" si="380"/>
        <v>7.6720529517835079</v>
      </c>
      <c r="BE295" s="111">
        <f t="shared" ca="1" si="380"/>
        <v>10.892435604900607</v>
      </c>
      <c r="BF295" s="111">
        <f t="shared" ca="1" si="380"/>
        <v>17.719814166111618</v>
      </c>
      <c r="BG295" s="111" t="e">
        <f t="shared" si="380"/>
        <v>#DIV/0!</v>
      </c>
      <c r="BH295" s="111" t="e">
        <f t="shared" si="380"/>
        <v>#DIV/0!</v>
      </c>
      <c r="BI295" s="111" t="e">
        <f t="shared" si="380"/>
        <v>#DIV/0!</v>
      </c>
      <c r="BJ295" s="111" t="e">
        <f t="shared" si="380"/>
        <v>#DIV/0!</v>
      </c>
      <c r="BK295" s="111" t="e">
        <f t="shared" si="380"/>
        <v>#DIV/0!</v>
      </c>
      <c r="BM295" s="14">
        <f t="shared" si="381"/>
        <v>0.42857142857142855</v>
      </c>
      <c r="BN295" s="111">
        <f t="shared" ca="1" si="382"/>
        <v>6.3047876710363999</v>
      </c>
      <c r="BO295" s="111">
        <f t="shared" ca="1" si="382"/>
        <v>5.8964413339735113</v>
      </c>
      <c r="BP295" s="111">
        <f t="shared" ca="1" si="382"/>
        <v>5.9859320926423019</v>
      </c>
      <c r="BQ295" s="111">
        <f t="shared" ca="1" si="382"/>
        <v>6.5102592342204675</v>
      </c>
      <c r="BR295" s="111">
        <f t="shared" ca="1" si="382"/>
        <v>8.0089866888172487</v>
      </c>
      <c r="BS295" s="111">
        <f t="shared" ca="1" si="382"/>
        <v>8.9757676703804652</v>
      </c>
      <c r="BT295" s="111">
        <f t="shared" ca="1" si="382"/>
        <v>12.733847428126742</v>
      </c>
      <c r="BU295" s="111">
        <f t="shared" ca="1" si="382"/>
        <v>20.609398990353402</v>
      </c>
      <c r="BV295" s="111" t="e">
        <f t="shared" si="382"/>
        <v>#DIV/0!</v>
      </c>
      <c r="BW295" s="111" t="e">
        <f t="shared" si="382"/>
        <v>#DIV/0!</v>
      </c>
      <c r="BX295" s="111" t="e">
        <f t="shared" si="382"/>
        <v>#DIV/0!</v>
      </c>
      <c r="BY295" s="111" t="e">
        <f t="shared" si="382"/>
        <v>#DIV/0!</v>
      </c>
      <c r="BZ295" s="111" t="e">
        <f t="shared" si="382"/>
        <v>#DIV/0!</v>
      </c>
      <c r="CB295" s="14">
        <f t="shared" si="383"/>
        <v>0.42857142857142855</v>
      </c>
      <c r="CC295" s="111">
        <f t="shared" ca="1" si="384"/>
        <v>6.4272616530452318</v>
      </c>
      <c r="CD295" s="111">
        <f t="shared" ca="1" si="384"/>
        <v>5.7940516271578453</v>
      </c>
      <c r="CE295" s="111">
        <f t="shared" ca="1" si="384"/>
        <v>5.6316527630058637</v>
      </c>
      <c r="CF295" s="111">
        <f t="shared" ca="1" si="384"/>
        <v>5.6971344181676464</v>
      </c>
      <c r="CG295" s="111">
        <f t="shared" ca="1" si="384"/>
        <v>6.2851846412243795</v>
      </c>
      <c r="CH295" s="111">
        <f t="shared" ca="1" si="384"/>
        <v>6.7365097794030362</v>
      </c>
      <c r="CI295" s="111">
        <f t="shared" ca="1" si="384"/>
        <v>8.6476241903148701</v>
      </c>
      <c r="CJ295" s="111">
        <f t="shared" ca="1" si="384"/>
        <v>12.886562630837858</v>
      </c>
      <c r="CK295" s="111" t="e">
        <f t="shared" si="384"/>
        <v>#DIV/0!</v>
      </c>
      <c r="CL295" s="111" t="e">
        <f t="shared" si="384"/>
        <v>#DIV/0!</v>
      </c>
      <c r="CM295" s="111" t="e">
        <f t="shared" si="384"/>
        <v>#DIV/0!</v>
      </c>
      <c r="CN295" s="111" t="e">
        <f t="shared" si="384"/>
        <v>#DIV/0!</v>
      </c>
      <c r="CO295" s="111" t="e">
        <f t="shared" si="384"/>
        <v>#DIV/0!</v>
      </c>
      <c r="CQ295" s="14">
        <f t="shared" si="385"/>
        <v>0.42857142857142855</v>
      </c>
      <c r="CR295" s="111">
        <f t="shared" ca="1" si="386"/>
        <v>16.35376257595075</v>
      </c>
      <c r="CS295" s="111">
        <f t="shared" ca="1" si="386"/>
        <v>13.219352163458444</v>
      </c>
      <c r="CT295" s="111">
        <f t="shared" ca="1" si="386"/>
        <v>11.679159643030516</v>
      </c>
      <c r="CU295" s="111">
        <f t="shared" ca="1" si="386"/>
        <v>10.204397560079014</v>
      </c>
      <c r="CV295" s="111">
        <f t="shared" ca="1" si="386"/>
        <v>8.9457650365718919</v>
      </c>
      <c r="CW295" s="111">
        <f t="shared" ca="1" si="386"/>
        <v>8.661524086491049</v>
      </c>
      <c r="CX295" s="111">
        <f t="shared" ca="1" si="386"/>
        <v>8.7642916817125673</v>
      </c>
      <c r="CY295" s="111">
        <f t="shared" ca="1" si="386"/>
        <v>11.00954735696137</v>
      </c>
      <c r="CZ295" s="111" t="e">
        <f t="shared" si="386"/>
        <v>#DIV/0!</v>
      </c>
      <c r="DA295" s="111" t="e">
        <f t="shared" si="386"/>
        <v>#DIV/0!</v>
      </c>
      <c r="DB295" s="111" t="e">
        <f t="shared" si="386"/>
        <v>#DIV/0!</v>
      </c>
      <c r="DC295" s="111" t="e">
        <f t="shared" si="386"/>
        <v>#DIV/0!</v>
      </c>
      <c r="DD295" s="111" t="e">
        <f t="shared" si="386"/>
        <v>#DIV/0!</v>
      </c>
      <c r="DF295" s="14">
        <f t="shared" si="387"/>
        <v>0.42857142857142855</v>
      </c>
      <c r="DG295" s="111">
        <f t="shared" ca="1" si="388"/>
        <v>11.888461398504232</v>
      </c>
      <c r="DH295" s="111">
        <f t="shared" ca="1" si="388"/>
        <v>10.259920050027274</v>
      </c>
      <c r="DI295" s="111">
        <f t="shared" ca="1" si="388"/>
        <v>9.6455491286540482</v>
      </c>
      <c r="DJ295" s="111">
        <f t="shared" ca="1" si="388"/>
        <v>9.346301041432179</v>
      </c>
      <c r="DK295" s="111">
        <f t="shared" ca="1" si="388"/>
        <v>9.8032345455587748</v>
      </c>
      <c r="DL295" s="111">
        <f t="shared" ca="1" si="388"/>
        <v>10.332417982487812</v>
      </c>
      <c r="DM295" s="111">
        <f t="shared" ca="1" si="388"/>
        <v>12.886349658047697</v>
      </c>
      <c r="DN295" s="111">
        <f t="shared" ca="1" si="388"/>
        <v>18.946607467649653</v>
      </c>
      <c r="DO295" s="111" t="e">
        <f t="shared" si="388"/>
        <v>#DIV/0!</v>
      </c>
      <c r="DP295" s="111" t="e">
        <f t="shared" si="388"/>
        <v>#DIV/0!</v>
      </c>
      <c r="DQ295" s="111" t="e">
        <f t="shared" si="388"/>
        <v>#DIV/0!</v>
      </c>
      <c r="DR295" s="111" t="e">
        <f t="shared" si="388"/>
        <v>#DIV/0!</v>
      </c>
      <c r="DS295" s="111" t="e">
        <f t="shared" si="388"/>
        <v>#DIV/0!</v>
      </c>
      <c r="DU295" s="14">
        <f t="shared" si="389"/>
        <v>0.42857142857142855</v>
      </c>
      <c r="DV295" s="111">
        <f t="shared" ca="1" si="390"/>
        <v>6.2623335390257813</v>
      </c>
      <c r="DW295" s="111">
        <f t="shared" ca="1" si="390"/>
        <v>6.3662842064879746</v>
      </c>
      <c r="DX295" s="111">
        <f t="shared" ca="1" si="390"/>
        <v>6.4786303964087697</v>
      </c>
      <c r="DY295" s="111">
        <f t="shared" ca="1" si="390"/>
        <v>6.6928210555357515</v>
      </c>
      <c r="DZ295" s="111">
        <f t="shared" ca="1" si="390"/>
        <v>7.1706256225741205</v>
      </c>
      <c r="EA295" s="111">
        <f t="shared" ca="1" si="390"/>
        <v>7.4694749440804076</v>
      </c>
      <c r="EB295" s="111">
        <f t="shared" ca="1" si="390"/>
        <v>8.6546618438768022</v>
      </c>
      <c r="EC295" s="111">
        <f t="shared" ca="1" si="390"/>
        <v>11.24084575350123</v>
      </c>
      <c r="ED295" s="111" t="e">
        <f t="shared" si="390"/>
        <v>#DIV/0!</v>
      </c>
      <c r="EE295" s="111" t="e">
        <f t="shared" si="390"/>
        <v>#DIV/0!</v>
      </c>
      <c r="EF295" s="111" t="e">
        <f t="shared" si="390"/>
        <v>#DIV/0!</v>
      </c>
      <c r="EG295" s="111" t="e">
        <f t="shared" si="390"/>
        <v>#DIV/0!</v>
      </c>
      <c r="EH295" s="111" t="e">
        <f t="shared" si="390"/>
        <v>#DIV/0!</v>
      </c>
      <c r="EJ295" s="14">
        <f t="shared" si="391"/>
        <v>0.42857142857142855</v>
      </c>
      <c r="EK295" s="111">
        <f t="shared" ca="1" si="392"/>
        <v>6.2623335390257813</v>
      </c>
      <c r="EL295" s="111">
        <f t="shared" ca="1" si="392"/>
        <v>6.3662842064879746</v>
      </c>
      <c r="EM295" s="111">
        <f t="shared" ca="1" si="392"/>
        <v>6.4786303964087697</v>
      </c>
      <c r="EN295" s="111">
        <f t="shared" ca="1" si="392"/>
        <v>6.6928210555357515</v>
      </c>
      <c r="EO295" s="111">
        <f t="shared" ca="1" si="392"/>
        <v>7.1706256225741205</v>
      </c>
      <c r="EP295" s="111">
        <f t="shared" ca="1" si="392"/>
        <v>7.4694749440804076</v>
      </c>
      <c r="EQ295" s="111">
        <f t="shared" ca="1" si="392"/>
        <v>8.6546618438768022</v>
      </c>
      <c r="ER295" s="111">
        <f t="shared" ca="1" si="392"/>
        <v>11.24084575350123</v>
      </c>
      <c r="ES295" s="111" t="e">
        <f t="shared" si="392"/>
        <v>#DIV/0!</v>
      </c>
      <c r="ET295" s="111" t="e">
        <f t="shared" si="392"/>
        <v>#DIV/0!</v>
      </c>
      <c r="EU295" s="111" t="e">
        <f t="shared" si="392"/>
        <v>#DIV/0!</v>
      </c>
      <c r="EV295" s="111" t="e">
        <f t="shared" si="392"/>
        <v>#DIV/0!</v>
      </c>
      <c r="EW295" s="111" t="e">
        <f t="shared" si="392"/>
        <v>#DIV/0!</v>
      </c>
    </row>
    <row r="296" spans="17:157">
      <c r="Q296" s="9"/>
      <c r="T296" s="201">
        <v>0.5</v>
      </c>
      <c r="U296" s="109">
        <f t="shared" ca="1" si="377"/>
        <v>5.6417264238624005</v>
      </c>
      <c r="V296" s="109">
        <f t="shared" ca="1" si="377"/>
        <v>6.8079630603534635</v>
      </c>
      <c r="W296" s="109">
        <f t="shared" ca="1" si="377"/>
        <v>7.8342745444462363</v>
      </c>
      <c r="X296" s="109">
        <f t="shared" ca="1" si="377"/>
        <v>9.5680430676742247</v>
      </c>
      <c r="Y296" s="109">
        <f t="shared" ca="1" si="377"/>
        <v>13.16148112659546</v>
      </c>
      <c r="Z296" s="109">
        <f t="shared" ca="1" si="377"/>
        <v>15.417195260311928</v>
      </c>
      <c r="AA296" s="109">
        <f t="shared" ca="1" si="377"/>
        <v>25.38012734753358</v>
      </c>
      <c r="AB296" s="109" t="e">
        <f t="shared" si="377"/>
        <v>#DIV/0!</v>
      </c>
      <c r="AC296" s="109" t="e">
        <f t="shared" si="377"/>
        <v>#DIV/0!</v>
      </c>
      <c r="AD296" s="109" t="e">
        <f t="shared" si="377"/>
        <v>#DIV/0!</v>
      </c>
      <c r="AE296" s="109" t="e">
        <f t="shared" si="377"/>
        <v>#DIV/0!</v>
      </c>
      <c r="AF296" s="109" t="e">
        <f t="shared" si="377"/>
        <v>#DIV/0!</v>
      </c>
      <c r="AG296" s="109"/>
      <c r="AI296" s="200">
        <v>0.5</v>
      </c>
      <c r="AJ296" s="111">
        <f t="shared" ca="1" si="378"/>
        <v>5.4955533062581985</v>
      </c>
      <c r="AK296" s="111">
        <f t="shared" ca="1" si="378"/>
        <v>6.5877848899491749</v>
      </c>
      <c r="AL296" s="111">
        <f t="shared" ca="1" si="378"/>
        <v>7.549974623238902</v>
      </c>
      <c r="AM296" s="111">
        <f t="shared" ca="1" si="378"/>
        <v>9.1768491605377456</v>
      </c>
      <c r="AN296" s="111">
        <f t="shared" ca="1" si="378"/>
        <v>12.552053626804692</v>
      </c>
      <c r="AO296" s="111">
        <f t="shared" ca="1" si="378"/>
        <v>14.67205118792795</v>
      </c>
      <c r="AP296" s="111">
        <f t="shared" ca="1" si="378"/>
        <v>24.040393310671604</v>
      </c>
      <c r="AQ296" s="111" t="e">
        <f t="shared" si="378"/>
        <v>#DIV/0!</v>
      </c>
      <c r="AR296" s="111" t="e">
        <f t="shared" si="378"/>
        <v>#DIV/0!</v>
      </c>
      <c r="AS296" s="111" t="e">
        <f t="shared" si="378"/>
        <v>#DIV/0!</v>
      </c>
      <c r="AT296" s="111" t="e">
        <f t="shared" si="378"/>
        <v>#DIV/0!</v>
      </c>
      <c r="AU296" s="111" t="e">
        <f t="shared" si="369"/>
        <v>#DIV/0!</v>
      </c>
      <c r="AV296" s="111" t="e">
        <f t="shared" si="369"/>
        <v>#DIV/0!</v>
      </c>
      <c r="AX296" s="14">
        <f t="shared" si="379"/>
        <v>0.5</v>
      </c>
      <c r="AY296" s="111">
        <f t="shared" ca="1" si="380"/>
        <v>6.7174873867329987</v>
      </c>
      <c r="AZ296" s="111">
        <f t="shared" ca="1" si="380"/>
        <v>6.5415610010244585</v>
      </c>
      <c r="BA296" s="111">
        <f t="shared" ca="1" si="380"/>
        <v>6.8477286567080853</v>
      </c>
      <c r="BB296" s="111">
        <f t="shared" ca="1" si="380"/>
        <v>7.7650741543301391</v>
      </c>
      <c r="BC296" s="111">
        <f t="shared" ca="1" si="380"/>
        <v>10.213226224622062</v>
      </c>
      <c r="BD296" s="111">
        <f t="shared" ca="1" si="380"/>
        <v>11.873584558329851</v>
      </c>
      <c r="BE296" s="111">
        <f t="shared" ca="1" si="380"/>
        <v>19.46319530043279</v>
      </c>
      <c r="BF296" s="111" t="e">
        <f t="shared" si="380"/>
        <v>#DIV/0!</v>
      </c>
      <c r="BG296" s="111" t="e">
        <f t="shared" si="380"/>
        <v>#DIV/0!</v>
      </c>
      <c r="BH296" s="111" t="e">
        <f t="shared" si="380"/>
        <v>#DIV/0!</v>
      </c>
      <c r="BI296" s="111" t="e">
        <f t="shared" si="380"/>
        <v>#DIV/0!</v>
      </c>
      <c r="BJ296" s="111" t="e">
        <f t="shared" si="380"/>
        <v>#DIV/0!</v>
      </c>
      <c r="BK296" s="111" t="e">
        <f t="shared" si="380"/>
        <v>#DIV/0!</v>
      </c>
      <c r="BM296" s="14">
        <f t="shared" si="381"/>
        <v>0.5</v>
      </c>
      <c r="BN296" s="111">
        <f t="shared" ca="1" si="382"/>
        <v>7.2451073134806991</v>
      </c>
      <c r="BO296" s="111">
        <f t="shared" ca="1" si="382"/>
        <v>7.2899978347192693</v>
      </c>
      <c r="BP296" s="111">
        <f t="shared" ca="1" si="382"/>
        <v>7.7643608197687035</v>
      </c>
      <c r="BQ296" s="111">
        <f t="shared" ca="1" si="382"/>
        <v>8.9283169842942627</v>
      </c>
      <c r="BR296" s="111">
        <f t="shared" ca="1" si="382"/>
        <v>11.822417475372369</v>
      </c>
      <c r="BS296" s="111">
        <f t="shared" ca="1" si="382"/>
        <v>13.746455315970419</v>
      </c>
      <c r="BT296" s="111">
        <f t="shared" ca="1" si="382"/>
        <v>22.467262284755019</v>
      </c>
      <c r="BU296" s="111" t="e">
        <f t="shared" si="382"/>
        <v>#DIV/0!</v>
      </c>
      <c r="BV296" s="111" t="e">
        <f t="shared" si="382"/>
        <v>#DIV/0!</v>
      </c>
      <c r="BW296" s="111" t="e">
        <f t="shared" si="382"/>
        <v>#DIV/0!</v>
      </c>
      <c r="BX296" s="111" t="e">
        <f t="shared" si="382"/>
        <v>#DIV/0!</v>
      </c>
      <c r="BY296" s="111" t="e">
        <f t="shared" si="382"/>
        <v>#DIV/0!</v>
      </c>
      <c r="BZ296" s="111" t="e">
        <f t="shared" si="382"/>
        <v>#DIV/0!</v>
      </c>
      <c r="CB296" s="14">
        <f t="shared" si="383"/>
        <v>0.5</v>
      </c>
      <c r="CC296" s="111">
        <f t="shared" ca="1" si="384"/>
        <v>6.6923239855023064</v>
      </c>
      <c r="CD296" s="111">
        <f t="shared" ca="1" si="384"/>
        <v>6.2183052205351173</v>
      </c>
      <c r="CE296" s="111">
        <f t="shared" ca="1" si="384"/>
        <v>6.2110026915014558</v>
      </c>
      <c r="CF296" s="111">
        <f t="shared" ca="1" si="384"/>
        <v>6.5638256508821744</v>
      </c>
      <c r="CG296" s="111">
        <f t="shared" ca="1" si="384"/>
        <v>7.8349210602489823</v>
      </c>
      <c r="CH296" s="111">
        <f t="shared" ca="1" si="384"/>
        <v>8.7697816356489913</v>
      </c>
      <c r="CI296" s="111">
        <f t="shared" ca="1" si="384"/>
        <v>13.233109500079138</v>
      </c>
      <c r="CJ296" s="111" t="e">
        <f t="shared" si="384"/>
        <v>#DIV/0!</v>
      </c>
      <c r="CK296" s="111" t="e">
        <f t="shared" si="384"/>
        <v>#DIV/0!</v>
      </c>
      <c r="CL296" s="111" t="e">
        <f t="shared" si="384"/>
        <v>#DIV/0!</v>
      </c>
      <c r="CM296" s="111" t="e">
        <f t="shared" si="384"/>
        <v>#DIV/0!</v>
      </c>
      <c r="CN296" s="111" t="e">
        <f t="shared" si="384"/>
        <v>#DIV/0!</v>
      </c>
      <c r="CO296" s="111" t="e">
        <f t="shared" si="384"/>
        <v>#DIV/0!</v>
      </c>
      <c r="CQ296" s="14">
        <f t="shared" si="385"/>
        <v>0.5</v>
      </c>
      <c r="CR296" s="111">
        <f t="shared" ca="1" si="386"/>
        <v>16.434288086059581</v>
      </c>
      <c r="CS296" s="111">
        <f t="shared" ca="1" si="386"/>
        <v>13.361729515687607</v>
      </c>
      <c r="CT296" s="111">
        <f t="shared" ca="1" si="386"/>
        <v>11.892158532669136</v>
      </c>
      <c r="CU296" s="111">
        <f t="shared" ca="1" si="386"/>
        <v>10.572215999467598</v>
      </c>
      <c r="CV296" s="111">
        <f t="shared" ca="1" si="386"/>
        <v>9.7707785220705894</v>
      </c>
      <c r="CW296" s="111">
        <f t="shared" ca="1" si="386"/>
        <v>9.8559109281316708</v>
      </c>
      <c r="CX296" s="111">
        <f t="shared" ca="1" si="386"/>
        <v>12.108755524412729</v>
      </c>
      <c r="CY296" s="111" t="e">
        <f t="shared" si="386"/>
        <v>#DIV/0!</v>
      </c>
      <c r="CZ296" s="111" t="e">
        <f t="shared" si="386"/>
        <v>#DIV/0!</v>
      </c>
      <c r="DA296" s="111" t="e">
        <f t="shared" si="386"/>
        <v>#DIV/0!</v>
      </c>
      <c r="DB296" s="111" t="e">
        <f t="shared" si="386"/>
        <v>#DIV/0!</v>
      </c>
      <c r="DC296" s="111" t="e">
        <f t="shared" si="386"/>
        <v>#DIV/0!</v>
      </c>
      <c r="DD296" s="111" t="e">
        <f t="shared" si="386"/>
        <v>#DIV/0!</v>
      </c>
      <c r="DF296" s="14">
        <f t="shared" si="387"/>
        <v>0.5</v>
      </c>
      <c r="DG296" s="111">
        <f t="shared" ca="1" si="388"/>
        <v>12.21156388968938</v>
      </c>
      <c r="DH296" s="111">
        <f t="shared" ca="1" si="388"/>
        <v>10.796545071370362</v>
      </c>
      <c r="DI296" s="111">
        <f t="shared" ca="1" si="388"/>
        <v>10.400217285871875</v>
      </c>
      <c r="DJ296" s="111">
        <f t="shared" ca="1" si="388"/>
        <v>10.518918664165595</v>
      </c>
      <c r="DK296" s="111">
        <f t="shared" ca="1" si="388"/>
        <v>11.991702360488876</v>
      </c>
      <c r="DL296" s="111">
        <f t="shared" ca="1" si="388"/>
        <v>13.242570676149976</v>
      </c>
      <c r="DM296" s="111">
        <f t="shared" ca="1" si="388"/>
        <v>19.59109527266834</v>
      </c>
      <c r="DN296" s="111" t="e">
        <f t="shared" si="388"/>
        <v>#DIV/0!</v>
      </c>
      <c r="DO296" s="111" t="e">
        <f t="shared" si="388"/>
        <v>#DIV/0!</v>
      </c>
      <c r="DP296" s="111" t="e">
        <f t="shared" si="388"/>
        <v>#DIV/0!</v>
      </c>
      <c r="DQ296" s="111" t="e">
        <f t="shared" si="388"/>
        <v>#DIV/0!</v>
      </c>
      <c r="DR296" s="111" t="e">
        <f t="shared" si="388"/>
        <v>#DIV/0!</v>
      </c>
      <c r="DS296" s="111" t="e">
        <f t="shared" si="388"/>
        <v>#DIV/0!</v>
      </c>
      <c r="DU296" s="14">
        <f t="shared" si="389"/>
        <v>0.5</v>
      </c>
      <c r="DV296" s="111">
        <f t="shared" ca="1" si="390"/>
        <v>5.5346309070494817</v>
      </c>
      <c r="DW296" s="111">
        <f t="shared" ca="1" si="390"/>
        <v>5.7003182767245253</v>
      </c>
      <c r="DX296" s="111">
        <f t="shared" ca="1" si="390"/>
        <v>5.8685635696278746</v>
      </c>
      <c r="DY296" s="111">
        <f t="shared" ca="1" si="390"/>
        <v>6.1846946335418771</v>
      </c>
      <c r="DZ296" s="111">
        <f t="shared" ca="1" si="390"/>
        <v>6.914021227245807</v>
      </c>
      <c r="EA296" s="111">
        <f t="shared" ca="1" si="390"/>
        <v>7.4003425912672398</v>
      </c>
      <c r="EB296" s="111">
        <f t="shared" ca="1" si="390"/>
        <v>9.6563727264222656</v>
      </c>
      <c r="EC296" s="111" t="e">
        <f t="shared" si="390"/>
        <v>#DIV/0!</v>
      </c>
      <c r="ED296" s="111" t="e">
        <f t="shared" si="390"/>
        <v>#DIV/0!</v>
      </c>
      <c r="EE296" s="111" t="e">
        <f t="shared" si="390"/>
        <v>#DIV/0!</v>
      </c>
      <c r="EF296" s="111" t="e">
        <f t="shared" si="390"/>
        <v>#DIV/0!</v>
      </c>
      <c r="EG296" s="111" t="e">
        <f t="shared" si="390"/>
        <v>#DIV/0!</v>
      </c>
      <c r="EH296" s="111" t="e">
        <f t="shared" si="390"/>
        <v>#DIV/0!</v>
      </c>
      <c r="EJ296" s="14">
        <f t="shared" si="391"/>
        <v>0.5</v>
      </c>
      <c r="EK296" s="111">
        <f t="shared" ca="1" si="392"/>
        <v>5.5346309070494817</v>
      </c>
      <c r="EL296" s="111">
        <f t="shared" ca="1" si="392"/>
        <v>5.7003182767245253</v>
      </c>
      <c r="EM296" s="111">
        <f t="shared" ca="1" si="392"/>
        <v>5.8685635696278746</v>
      </c>
      <c r="EN296" s="111">
        <f t="shared" ca="1" si="392"/>
        <v>6.1846946335418771</v>
      </c>
      <c r="EO296" s="111">
        <f t="shared" ca="1" si="392"/>
        <v>6.914021227245807</v>
      </c>
      <c r="EP296" s="111">
        <f t="shared" ca="1" si="392"/>
        <v>7.4003425912672398</v>
      </c>
      <c r="EQ296" s="111">
        <f t="shared" ca="1" si="392"/>
        <v>9.6563727264222656</v>
      </c>
      <c r="ER296" s="111" t="e">
        <f t="shared" si="392"/>
        <v>#DIV/0!</v>
      </c>
      <c r="ES296" s="111" t="e">
        <f t="shared" si="392"/>
        <v>#DIV/0!</v>
      </c>
      <c r="ET296" s="111" t="e">
        <f t="shared" si="392"/>
        <v>#DIV/0!</v>
      </c>
      <c r="EU296" s="111" t="e">
        <f t="shared" si="392"/>
        <v>#DIV/0!</v>
      </c>
      <c r="EV296" s="111" t="e">
        <f t="shared" si="392"/>
        <v>#DIV/0!</v>
      </c>
      <c r="EW296" s="111" t="e">
        <f t="shared" si="392"/>
        <v>#DIV/0!</v>
      </c>
    </row>
    <row r="297" spans="17:157">
      <c r="Q297" s="9"/>
      <c r="T297" s="201">
        <v>0.5714285714285714</v>
      </c>
      <c r="U297" s="109">
        <f t="shared" ca="1" si="377"/>
        <v>7.9862321834549386</v>
      </c>
      <c r="V297" s="109">
        <f t="shared" ca="1" si="377"/>
        <v>9.7909644550474439</v>
      </c>
      <c r="W297" s="109">
        <f t="shared" ca="1" si="377"/>
        <v>11.489322907377311</v>
      </c>
      <c r="X297" s="109">
        <f t="shared" ca="1" si="377"/>
        <v>14.618406640991264</v>
      </c>
      <c r="Y297" s="109">
        <f t="shared" ca="1" si="377"/>
        <v>22.368654175680291</v>
      </c>
      <c r="Z297" s="109">
        <f t="shared" ca="1" si="377"/>
        <v>28.358897175505287</v>
      </c>
      <c r="AA297" s="109" t="e">
        <f t="shared" si="377"/>
        <v>#DIV/0!</v>
      </c>
      <c r="AB297" s="109" t="e">
        <f t="shared" si="377"/>
        <v>#DIV/0!</v>
      </c>
      <c r="AC297" s="109" t="e">
        <f t="shared" si="377"/>
        <v>#DIV/0!</v>
      </c>
      <c r="AD297" s="109" t="e">
        <f t="shared" si="377"/>
        <v>#DIV/0!</v>
      </c>
      <c r="AE297" s="109" t="e">
        <f t="shared" si="377"/>
        <v>#DIV/0!</v>
      </c>
      <c r="AF297" s="109" t="e">
        <f t="shared" si="377"/>
        <v>#DIV/0!</v>
      </c>
      <c r="AG297" s="109"/>
      <c r="AI297" s="200">
        <v>0.5714285714285714</v>
      </c>
      <c r="AJ297" s="111">
        <f t="shared" ca="1" si="378"/>
        <v>7.823681474406408</v>
      </c>
      <c r="AK297" s="111">
        <f t="shared" ca="1" si="378"/>
        <v>9.5374702312396575</v>
      </c>
      <c r="AL297" s="111">
        <f t="shared" ca="1" si="378"/>
        <v>11.151596412693598</v>
      </c>
      <c r="AM297" s="111">
        <f t="shared" ca="1" si="378"/>
        <v>14.127516610414297</v>
      </c>
      <c r="AN297" s="111">
        <f t="shared" ca="1" si="378"/>
        <v>21.503723927158038</v>
      </c>
      <c r="AO297" s="111">
        <f t="shared" ca="1" si="378"/>
        <v>27.207095999353132</v>
      </c>
      <c r="AP297" s="111" t="e">
        <f t="shared" si="378"/>
        <v>#DIV/0!</v>
      </c>
      <c r="AQ297" s="111" t="e">
        <f t="shared" si="378"/>
        <v>#DIV/0!</v>
      </c>
      <c r="AR297" s="111" t="e">
        <f t="shared" si="378"/>
        <v>#DIV/0!</v>
      </c>
      <c r="AS297" s="111" t="e">
        <f t="shared" si="378"/>
        <v>#DIV/0!</v>
      </c>
      <c r="AT297" s="111" t="e">
        <f t="shared" si="378"/>
        <v>#DIV/0!</v>
      </c>
      <c r="AU297" s="111" t="e">
        <f t="shared" si="369"/>
        <v>#DIV/0!</v>
      </c>
      <c r="AV297" s="111" t="e">
        <f t="shared" si="369"/>
        <v>#DIV/0!</v>
      </c>
      <c r="AX297" s="14">
        <f t="shared" si="379"/>
        <v>0.5714285714285714</v>
      </c>
      <c r="AY297" s="111">
        <f t="shared" ca="1" si="380"/>
        <v>8.0067692463776279</v>
      </c>
      <c r="AZ297" s="111">
        <f t="shared" ca="1" si="380"/>
        <v>8.5088698035622681</v>
      </c>
      <c r="BA297" s="111">
        <f t="shared" ca="1" si="380"/>
        <v>9.4482482982581804</v>
      </c>
      <c r="BB297" s="111">
        <f t="shared" ca="1" si="380"/>
        <v>11.568969990925748</v>
      </c>
      <c r="BC297" s="111">
        <f t="shared" ca="1" si="380"/>
        <v>17.377566991280311</v>
      </c>
      <c r="BD297" s="111">
        <f t="shared" ca="1" si="380"/>
        <v>21.994882507689105</v>
      </c>
      <c r="BE297" s="111" t="e">
        <f t="shared" si="380"/>
        <v>#DIV/0!</v>
      </c>
      <c r="BF297" s="111" t="e">
        <f t="shared" si="380"/>
        <v>#DIV/0!</v>
      </c>
      <c r="BG297" s="111" t="e">
        <f t="shared" si="380"/>
        <v>#DIV/0!</v>
      </c>
      <c r="BH297" s="111" t="e">
        <f t="shared" si="380"/>
        <v>#DIV/0!</v>
      </c>
      <c r="BI297" s="111" t="e">
        <f t="shared" si="380"/>
        <v>#DIV/0!</v>
      </c>
      <c r="BJ297" s="111" t="e">
        <f t="shared" si="380"/>
        <v>#DIV/0!</v>
      </c>
      <c r="BK297" s="111" t="e">
        <f t="shared" si="380"/>
        <v>#DIV/0!</v>
      </c>
      <c r="BM297" s="14">
        <f t="shared" si="381"/>
        <v>0.5714285714285714</v>
      </c>
      <c r="BN297" s="111">
        <f t="shared" ca="1" si="382"/>
        <v>8.8070983938609082</v>
      </c>
      <c r="BO297" s="111">
        <f t="shared" ca="1" si="382"/>
        <v>9.5966491359622257</v>
      </c>
      <c r="BP297" s="111">
        <f t="shared" ca="1" si="382"/>
        <v>10.76653947065852</v>
      </c>
      <c r="BQ297" s="111">
        <f t="shared" ca="1" si="382"/>
        <v>13.268673395923351</v>
      </c>
      <c r="BR297" s="111">
        <f t="shared" ca="1" si="382"/>
        <v>19.9536639824452</v>
      </c>
      <c r="BS297" s="111">
        <f t="shared" ca="1" si="382"/>
        <v>25.232464976028833</v>
      </c>
      <c r="BT297" s="111" t="e">
        <f t="shared" si="382"/>
        <v>#DIV/0!</v>
      </c>
      <c r="BU297" s="111" t="e">
        <f t="shared" si="382"/>
        <v>#DIV/0!</v>
      </c>
      <c r="BV297" s="111" t="e">
        <f t="shared" si="382"/>
        <v>#DIV/0!</v>
      </c>
      <c r="BW297" s="111" t="e">
        <f t="shared" si="382"/>
        <v>#DIV/0!</v>
      </c>
      <c r="BX297" s="111" t="e">
        <f t="shared" si="382"/>
        <v>#DIV/0!</v>
      </c>
      <c r="BY297" s="111" t="e">
        <f t="shared" si="382"/>
        <v>#DIV/0!</v>
      </c>
      <c r="BZ297" s="111" t="e">
        <f t="shared" si="382"/>
        <v>#DIV/0!</v>
      </c>
      <c r="CB297" s="14">
        <f t="shared" si="383"/>
        <v>0.5714285714285714</v>
      </c>
      <c r="CC297" s="111">
        <f t="shared" ca="1" si="384"/>
        <v>7.1776738330823893</v>
      </c>
      <c r="CD297" s="111">
        <f t="shared" ca="1" si="384"/>
        <v>7.0146095315499988</v>
      </c>
      <c r="CE297" s="111">
        <f t="shared" ca="1" si="384"/>
        <v>7.3275133078663046</v>
      </c>
      <c r="CF297" s="111">
        <f t="shared" ca="1" si="384"/>
        <v>8.3284806940542566</v>
      </c>
      <c r="CG297" s="111">
        <f t="shared" ca="1" si="384"/>
        <v>11.485955364052829</v>
      </c>
      <c r="CH297" s="111">
        <f t="shared" ca="1" si="384"/>
        <v>14.104466278179045</v>
      </c>
      <c r="CI297" s="111" t="e">
        <f t="shared" si="384"/>
        <v>#DIV/0!</v>
      </c>
      <c r="CJ297" s="111" t="e">
        <f t="shared" si="384"/>
        <v>#DIV/0!</v>
      </c>
      <c r="CK297" s="111" t="e">
        <f t="shared" si="384"/>
        <v>#DIV/0!</v>
      </c>
      <c r="CL297" s="111" t="e">
        <f t="shared" si="384"/>
        <v>#DIV/0!</v>
      </c>
      <c r="CM297" s="111" t="e">
        <f t="shared" si="384"/>
        <v>#DIV/0!</v>
      </c>
      <c r="CN297" s="111" t="e">
        <f t="shared" si="384"/>
        <v>#DIV/0!</v>
      </c>
      <c r="CO297" s="111" t="e">
        <f t="shared" si="384"/>
        <v>#DIV/0!</v>
      </c>
      <c r="CQ297" s="14">
        <f t="shared" si="385"/>
        <v>0.5714285714285714</v>
      </c>
      <c r="CR297" s="111">
        <f t="shared" ca="1" si="386"/>
        <v>16.589091514818254</v>
      </c>
      <c r="CS297" s="111">
        <f t="shared" ca="1" si="386"/>
        <v>13.654968161039987</v>
      </c>
      <c r="CT297" s="111">
        <f t="shared" ca="1" si="386"/>
        <v>12.358156168429481</v>
      </c>
      <c r="CU297" s="111">
        <f t="shared" ca="1" si="386"/>
        <v>11.459311038262294</v>
      </c>
      <c r="CV297" s="111">
        <f t="shared" ca="1" si="386"/>
        <v>12.157682739610705</v>
      </c>
      <c r="CW297" s="111">
        <f t="shared" ca="1" si="386"/>
        <v>13.703463887421782</v>
      </c>
      <c r="CX297" s="111" t="e">
        <f t="shared" si="386"/>
        <v>#DIV/0!</v>
      </c>
      <c r="CY297" s="111" t="e">
        <f t="shared" si="386"/>
        <v>#DIV/0!</v>
      </c>
      <c r="CZ297" s="111" t="e">
        <f t="shared" si="386"/>
        <v>#DIV/0!</v>
      </c>
      <c r="DA297" s="111" t="e">
        <f t="shared" si="386"/>
        <v>#DIV/0!</v>
      </c>
      <c r="DB297" s="111" t="e">
        <f t="shared" si="386"/>
        <v>#DIV/0!</v>
      </c>
      <c r="DC297" s="111" t="e">
        <f t="shared" si="386"/>
        <v>#DIV/0!</v>
      </c>
      <c r="DD297" s="111" t="e">
        <f t="shared" si="386"/>
        <v>#DIV/0!</v>
      </c>
      <c r="DF297" s="14">
        <f t="shared" si="387"/>
        <v>0.5714285714285714</v>
      </c>
      <c r="DG297" s="111">
        <f t="shared" ca="1" si="388"/>
        <v>12.80523088034167</v>
      </c>
      <c r="DH297" s="111">
        <f t="shared" ca="1" si="388"/>
        <v>11.820200733058208</v>
      </c>
      <c r="DI297" s="111">
        <f t="shared" ca="1" si="388"/>
        <v>11.887038834670935</v>
      </c>
      <c r="DJ297" s="111">
        <f t="shared" ca="1" si="388"/>
        <v>12.966631569339693</v>
      </c>
      <c r="DK297" s="111">
        <f t="shared" ca="1" si="388"/>
        <v>17.258135557126664</v>
      </c>
      <c r="DL297" s="111">
        <f t="shared" ca="1" si="388"/>
        <v>21.018044297647052</v>
      </c>
      <c r="DM297" s="111" t="e">
        <f t="shared" si="388"/>
        <v>#DIV/0!</v>
      </c>
      <c r="DN297" s="111" t="e">
        <f t="shared" si="388"/>
        <v>#DIV/0!</v>
      </c>
      <c r="DO297" s="111" t="e">
        <f t="shared" si="388"/>
        <v>#DIV/0!</v>
      </c>
      <c r="DP297" s="111" t="e">
        <f t="shared" si="388"/>
        <v>#DIV/0!</v>
      </c>
      <c r="DQ297" s="111" t="e">
        <f t="shared" si="388"/>
        <v>#DIV/0!</v>
      </c>
      <c r="DR297" s="111" t="e">
        <f t="shared" si="388"/>
        <v>#DIV/0!</v>
      </c>
      <c r="DS297" s="111" t="e">
        <f t="shared" si="388"/>
        <v>#DIV/0!</v>
      </c>
      <c r="DU297" s="14">
        <f t="shared" si="389"/>
        <v>0.5714285714285714</v>
      </c>
      <c r="DV297" s="111">
        <f t="shared" ca="1" si="390"/>
        <v>5.0131490646158969</v>
      </c>
      <c r="DW297" s="111">
        <f t="shared" ca="1" si="390"/>
        <v>5.2609493600073414</v>
      </c>
      <c r="DX297" s="111">
        <f t="shared" ca="1" si="390"/>
        <v>5.5161994131673202</v>
      </c>
      <c r="DY297" s="111">
        <f t="shared" ca="1" si="390"/>
        <v>6.0195769689798748</v>
      </c>
      <c r="DZ297" s="111">
        <f t="shared" ca="1" si="390"/>
        <v>7.3532501718312613</v>
      </c>
      <c r="EA297" s="111">
        <f t="shared" ca="1" si="390"/>
        <v>8.4204427069918832</v>
      </c>
      <c r="EB297" s="111" t="e">
        <f t="shared" si="390"/>
        <v>#DIV/0!</v>
      </c>
      <c r="EC297" s="111" t="e">
        <f t="shared" si="390"/>
        <v>#DIV/0!</v>
      </c>
      <c r="ED297" s="111" t="e">
        <f t="shared" si="390"/>
        <v>#DIV/0!</v>
      </c>
      <c r="EE297" s="111" t="e">
        <f t="shared" si="390"/>
        <v>#DIV/0!</v>
      </c>
      <c r="EF297" s="111" t="e">
        <f t="shared" si="390"/>
        <v>#DIV/0!</v>
      </c>
      <c r="EG297" s="111" t="e">
        <f t="shared" si="390"/>
        <v>#DIV/0!</v>
      </c>
      <c r="EH297" s="111" t="e">
        <f t="shared" si="390"/>
        <v>#DIV/0!</v>
      </c>
      <c r="EJ297" s="14">
        <f t="shared" si="391"/>
        <v>0.5714285714285714</v>
      </c>
      <c r="EK297" s="111">
        <f t="shared" ca="1" si="392"/>
        <v>5.0131490646158969</v>
      </c>
      <c r="EL297" s="111">
        <f t="shared" ca="1" si="392"/>
        <v>5.2609493600073414</v>
      </c>
      <c r="EM297" s="111">
        <f t="shared" ca="1" si="392"/>
        <v>5.5161994131673202</v>
      </c>
      <c r="EN297" s="111">
        <f t="shared" ca="1" si="392"/>
        <v>6.0195769689798748</v>
      </c>
      <c r="EO297" s="111">
        <f t="shared" ca="1" si="392"/>
        <v>7.3532501718312613</v>
      </c>
      <c r="EP297" s="111">
        <f t="shared" ca="1" si="392"/>
        <v>8.4204427069918832</v>
      </c>
      <c r="EQ297" s="111" t="e">
        <f t="shared" si="392"/>
        <v>#DIV/0!</v>
      </c>
      <c r="ER297" s="111" t="e">
        <f t="shared" si="392"/>
        <v>#DIV/0!</v>
      </c>
      <c r="ES297" s="111" t="e">
        <f t="shared" si="392"/>
        <v>#DIV/0!</v>
      </c>
      <c r="ET297" s="111" t="e">
        <f t="shared" si="392"/>
        <v>#DIV/0!</v>
      </c>
      <c r="EU297" s="111" t="e">
        <f t="shared" si="392"/>
        <v>#DIV/0!</v>
      </c>
      <c r="EV297" s="111" t="e">
        <f t="shared" si="392"/>
        <v>#DIV/0!</v>
      </c>
      <c r="EW297" s="111" t="e">
        <f t="shared" si="392"/>
        <v>#DIV/0!</v>
      </c>
    </row>
    <row r="298" spans="17:157">
      <c r="Q298" s="9"/>
      <c r="T298" s="201">
        <v>0.6</v>
      </c>
      <c r="U298" s="109">
        <f t="shared" ca="1" si="377"/>
        <v>9.2377251084008059</v>
      </c>
      <c r="V298" s="109">
        <f t="shared" ca="1" si="377"/>
        <v>11.483381980243687</v>
      </c>
      <c r="W298" s="109">
        <f t="shared" ca="1" si="377"/>
        <v>13.678550474254237</v>
      </c>
      <c r="X298" s="109">
        <f t="shared" ca="1" si="377"/>
        <v>17.944371865672903</v>
      </c>
      <c r="Y298" s="109">
        <f t="shared" ca="1" si="377"/>
        <v>29.927866052102402</v>
      </c>
      <c r="Z298" s="109" t="e">
        <f t="shared" si="377"/>
        <v>#DIV/0!</v>
      </c>
      <c r="AA298" s="109" t="e">
        <f t="shared" si="377"/>
        <v>#DIV/0!</v>
      </c>
      <c r="AB298" s="109" t="e">
        <f t="shared" si="377"/>
        <v>#DIV/0!</v>
      </c>
      <c r="AC298" s="109" t="e">
        <f t="shared" si="377"/>
        <v>#DIV/0!</v>
      </c>
      <c r="AD298" s="109" t="e">
        <f t="shared" si="377"/>
        <v>#DIV/0!</v>
      </c>
      <c r="AE298" s="109" t="e">
        <f t="shared" si="377"/>
        <v>#DIV/0!</v>
      </c>
      <c r="AF298" s="109" t="e">
        <f t="shared" si="377"/>
        <v>#DIV/0!</v>
      </c>
      <c r="AG298" s="109"/>
      <c r="AI298" s="200">
        <v>0.6</v>
      </c>
      <c r="AJ298" s="111">
        <f t="shared" ca="1" si="378"/>
        <v>9.0645540820449586</v>
      </c>
      <c r="AK298" s="111">
        <f t="shared" ca="1" si="378"/>
        <v>11.208037575598244</v>
      </c>
      <c r="AL298" s="111">
        <f t="shared" ca="1" si="378"/>
        <v>13.304869635307901</v>
      </c>
      <c r="AM298" s="111">
        <f t="shared" ca="1" si="378"/>
        <v>17.381988494329438</v>
      </c>
      <c r="AN298" s="111">
        <f t="shared" ca="1" si="378"/>
        <v>28.842261842425351</v>
      </c>
      <c r="AO298" s="111" t="e">
        <f t="shared" si="378"/>
        <v>#DIV/0!</v>
      </c>
      <c r="AP298" s="111" t="e">
        <f t="shared" si="378"/>
        <v>#DIV/0!</v>
      </c>
      <c r="AQ298" s="111" t="e">
        <f t="shared" si="378"/>
        <v>#DIV/0!</v>
      </c>
      <c r="AR298" s="111" t="e">
        <f t="shared" si="378"/>
        <v>#DIV/0!</v>
      </c>
      <c r="AS298" s="111" t="e">
        <f t="shared" si="378"/>
        <v>#DIV/0!</v>
      </c>
      <c r="AT298" s="111" t="e">
        <f t="shared" si="378"/>
        <v>#DIV/0!</v>
      </c>
      <c r="AU298" s="111" t="e">
        <f t="shared" si="369"/>
        <v>#DIV/0!</v>
      </c>
      <c r="AV298" s="111" t="e">
        <f t="shared" si="369"/>
        <v>#DIV/0!</v>
      </c>
      <c r="AX298" s="14">
        <f t="shared" si="379"/>
        <v>0.6</v>
      </c>
      <c r="AY298" s="111">
        <f t="shared" ca="1" si="380"/>
        <v>8.7817640892069058</v>
      </c>
      <c r="AZ298" s="111">
        <f t="shared" ca="1" si="380"/>
        <v>9.7063870969913353</v>
      </c>
      <c r="BA298" s="111">
        <f t="shared" ca="1" si="380"/>
        <v>11.077821005051815</v>
      </c>
      <c r="BB298" s="111">
        <f t="shared" ca="1" si="380"/>
        <v>14.13276038976473</v>
      </c>
      <c r="BC298" s="111">
        <f t="shared" ca="1" si="380"/>
        <v>23.304914743969398</v>
      </c>
      <c r="BD298" s="111" t="e">
        <f t="shared" si="380"/>
        <v>#DIV/0!</v>
      </c>
      <c r="BE298" s="111" t="e">
        <f t="shared" si="380"/>
        <v>#DIV/0!</v>
      </c>
      <c r="BF298" s="111" t="e">
        <f t="shared" si="380"/>
        <v>#DIV/0!</v>
      </c>
      <c r="BG298" s="111" t="e">
        <f t="shared" si="380"/>
        <v>#DIV/0!</v>
      </c>
      <c r="BH298" s="111" t="e">
        <f t="shared" si="380"/>
        <v>#DIV/0!</v>
      </c>
      <c r="BI298" s="111" t="e">
        <f t="shared" si="380"/>
        <v>#DIV/0!</v>
      </c>
      <c r="BJ298" s="111" t="e">
        <f t="shared" si="380"/>
        <v>#DIV/0!</v>
      </c>
      <c r="BK298" s="111" t="e">
        <f t="shared" si="380"/>
        <v>#DIV/0!</v>
      </c>
      <c r="BM298" s="14">
        <f t="shared" si="381"/>
        <v>0.6</v>
      </c>
      <c r="BN298" s="111">
        <f t="shared" ca="1" si="382"/>
        <v>9.7256687620873645</v>
      </c>
      <c r="BO298" s="111">
        <f t="shared" ca="1" si="382"/>
        <v>10.980504030159787</v>
      </c>
      <c r="BP298" s="111">
        <f t="shared" ca="1" si="382"/>
        <v>12.630495536111065</v>
      </c>
      <c r="BQ298" s="111">
        <f t="shared" ca="1" si="382"/>
        <v>16.18197155923243</v>
      </c>
      <c r="BR298" s="111">
        <f t="shared" ca="1" si="382"/>
        <v>26.676824647591022</v>
      </c>
      <c r="BS298" s="111" t="e">
        <f t="shared" si="382"/>
        <v>#DIV/0!</v>
      </c>
      <c r="BT298" s="111" t="e">
        <f t="shared" si="382"/>
        <v>#DIV/0!</v>
      </c>
      <c r="BU298" s="111" t="e">
        <f t="shared" si="382"/>
        <v>#DIV/0!</v>
      </c>
      <c r="BV298" s="111" t="e">
        <f t="shared" si="382"/>
        <v>#DIV/0!</v>
      </c>
      <c r="BW298" s="111" t="e">
        <f t="shared" si="382"/>
        <v>#DIV/0!</v>
      </c>
      <c r="BX298" s="111" t="e">
        <f t="shared" si="382"/>
        <v>#DIV/0!</v>
      </c>
      <c r="BY298" s="111" t="e">
        <f t="shared" si="382"/>
        <v>#DIV/0!</v>
      </c>
      <c r="BZ298" s="111" t="e">
        <f t="shared" si="382"/>
        <v>#DIV/0!</v>
      </c>
      <c r="CB298" s="14">
        <f t="shared" si="383"/>
        <v>0.6</v>
      </c>
      <c r="CC298" s="111">
        <f t="shared" ca="1" si="384"/>
        <v>7.4819871395812969</v>
      </c>
      <c r="CD298" s="111">
        <f t="shared" ca="1" si="384"/>
        <v>7.5291561503917759</v>
      </c>
      <c r="CE298" s="111">
        <f t="shared" ca="1" si="384"/>
        <v>8.0724160459610506</v>
      </c>
      <c r="CF298" s="111">
        <f t="shared" ca="1" si="384"/>
        <v>9.5875954085484025</v>
      </c>
      <c r="CG298" s="111">
        <f t="shared" ca="1" si="384"/>
        <v>14.629105050681869</v>
      </c>
      <c r="CH298" s="111" t="e">
        <f t="shared" si="384"/>
        <v>#DIV/0!</v>
      </c>
      <c r="CI298" s="111" t="e">
        <f t="shared" si="384"/>
        <v>#DIV/0!</v>
      </c>
      <c r="CJ298" s="111" t="e">
        <f t="shared" si="384"/>
        <v>#DIV/0!</v>
      </c>
      <c r="CK298" s="111" t="e">
        <f t="shared" si="384"/>
        <v>#DIV/0!</v>
      </c>
      <c r="CL298" s="111" t="e">
        <f t="shared" si="384"/>
        <v>#DIV/0!</v>
      </c>
      <c r="CM298" s="111" t="e">
        <f t="shared" si="384"/>
        <v>#DIV/0!</v>
      </c>
      <c r="CN298" s="111" t="e">
        <f t="shared" si="384"/>
        <v>#DIV/0!</v>
      </c>
      <c r="CO298" s="111" t="e">
        <f t="shared" si="384"/>
        <v>#DIV/0!</v>
      </c>
      <c r="CQ298" s="14">
        <f t="shared" si="385"/>
        <v>0.6</v>
      </c>
      <c r="CR298" s="111">
        <f t="shared" ca="1" si="386"/>
        <v>16.692718861751288</v>
      </c>
      <c r="CS298" s="111">
        <f t="shared" ca="1" si="386"/>
        <v>13.864305527435734</v>
      </c>
      <c r="CT298" s="111">
        <f t="shared" ca="1" si="386"/>
        <v>12.709828332293448</v>
      </c>
      <c r="CU298" s="111">
        <f t="shared" ca="1" si="386"/>
        <v>12.191974265917237</v>
      </c>
      <c r="CV298" s="111">
        <f t="shared" ca="1" si="386"/>
        <v>14.527922283838551</v>
      </c>
      <c r="CW298" s="111" t="e">
        <f t="shared" si="386"/>
        <v>#DIV/0!</v>
      </c>
      <c r="CX298" s="111" t="e">
        <f t="shared" si="386"/>
        <v>#DIV/0!</v>
      </c>
      <c r="CY298" s="111" t="e">
        <f t="shared" si="386"/>
        <v>#DIV/0!</v>
      </c>
      <c r="CZ298" s="111" t="e">
        <f t="shared" si="386"/>
        <v>#DIV/0!</v>
      </c>
      <c r="DA298" s="111" t="e">
        <f t="shared" si="386"/>
        <v>#DIV/0!</v>
      </c>
      <c r="DB298" s="111" t="e">
        <f t="shared" si="386"/>
        <v>#DIV/0!</v>
      </c>
      <c r="DC298" s="111" t="e">
        <f t="shared" si="386"/>
        <v>#DIV/0!</v>
      </c>
      <c r="DD298" s="111" t="e">
        <f t="shared" si="386"/>
        <v>#DIV/0!</v>
      </c>
      <c r="DF298" s="14">
        <f t="shared" si="387"/>
        <v>0.6</v>
      </c>
      <c r="DG298" s="111">
        <f t="shared" ca="1" si="388"/>
        <v>13.182935554525683</v>
      </c>
      <c r="DH298" s="111">
        <f t="shared" ca="1" si="388"/>
        <v>12.495903095376251</v>
      </c>
      <c r="DI298" s="111">
        <f t="shared" ca="1" si="388"/>
        <v>12.901976079453762</v>
      </c>
      <c r="DJ298" s="111">
        <f t="shared" ca="1" si="388"/>
        <v>14.75002878504136</v>
      </c>
      <c r="DK298" s="111">
        <f t="shared" ca="1" si="388"/>
        <v>21.854663235597013</v>
      </c>
      <c r="DL298" s="111" t="e">
        <f t="shared" si="388"/>
        <v>#DIV/0!</v>
      </c>
      <c r="DM298" s="111" t="e">
        <f t="shared" si="388"/>
        <v>#DIV/0!</v>
      </c>
      <c r="DN298" s="111" t="e">
        <f t="shared" si="388"/>
        <v>#DIV/0!</v>
      </c>
      <c r="DO298" s="111" t="e">
        <f t="shared" si="388"/>
        <v>#DIV/0!</v>
      </c>
      <c r="DP298" s="111" t="e">
        <f t="shared" si="388"/>
        <v>#DIV/0!</v>
      </c>
      <c r="DQ298" s="111" t="e">
        <f t="shared" si="388"/>
        <v>#DIV/0!</v>
      </c>
      <c r="DR298" s="111" t="e">
        <f t="shared" si="388"/>
        <v>#DIV/0!</v>
      </c>
      <c r="DS298" s="111" t="e">
        <f t="shared" si="388"/>
        <v>#DIV/0!</v>
      </c>
      <c r="DU298" s="14">
        <f t="shared" si="389"/>
        <v>0.6</v>
      </c>
      <c r="DV298" s="111">
        <f t="shared" ca="1" si="390"/>
        <v>4.8542124390128798</v>
      </c>
      <c r="DW298" s="111">
        <f t="shared" ca="1" si="390"/>
        <v>5.1487714439221479</v>
      </c>
      <c r="DX298" s="111">
        <f t="shared" ca="1" si="390"/>
        <v>5.4594037862532243</v>
      </c>
      <c r="DY298" s="111">
        <f t="shared" ca="1" si="390"/>
        <v>6.0983115860558712</v>
      </c>
      <c r="DZ298" s="111">
        <f t="shared" ca="1" si="390"/>
        <v>7.9945310006108929</v>
      </c>
      <c r="EA298" s="111" t="e">
        <f t="shared" si="390"/>
        <v>#DIV/0!</v>
      </c>
      <c r="EB298" s="111" t="e">
        <f t="shared" si="390"/>
        <v>#DIV/0!</v>
      </c>
      <c r="EC298" s="111" t="e">
        <f t="shared" si="390"/>
        <v>#DIV/0!</v>
      </c>
      <c r="ED298" s="111" t="e">
        <f t="shared" si="390"/>
        <v>#DIV/0!</v>
      </c>
      <c r="EE298" s="111" t="e">
        <f t="shared" si="390"/>
        <v>#DIV/0!</v>
      </c>
      <c r="EF298" s="111" t="e">
        <f t="shared" si="390"/>
        <v>#DIV/0!</v>
      </c>
      <c r="EG298" s="111" t="e">
        <f t="shared" si="390"/>
        <v>#DIV/0!</v>
      </c>
      <c r="EH298" s="111" t="e">
        <f t="shared" si="390"/>
        <v>#DIV/0!</v>
      </c>
      <c r="EJ298" s="14">
        <f t="shared" si="391"/>
        <v>0.6</v>
      </c>
      <c r="EK298" s="111">
        <f t="shared" ca="1" si="392"/>
        <v>4.8542124390128798</v>
      </c>
      <c r="EL298" s="111">
        <f t="shared" ca="1" si="392"/>
        <v>5.1487714439221479</v>
      </c>
      <c r="EM298" s="111">
        <f t="shared" ca="1" si="392"/>
        <v>5.4594037862532243</v>
      </c>
      <c r="EN298" s="111">
        <f t="shared" ca="1" si="392"/>
        <v>6.0983115860558712</v>
      </c>
      <c r="EO298" s="111">
        <f t="shared" ca="1" si="392"/>
        <v>7.9945310006108929</v>
      </c>
      <c r="EP298" s="111" t="e">
        <f t="shared" si="392"/>
        <v>#DIV/0!</v>
      </c>
      <c r="EQ298" s="111" t="e">
        <f t="shared" si="392"/>
        <v>#DIV/0!</v>
      </c>
      <c r="ER298" s="111" t="e">
        <f t="shared" si="392"/>
        <v>#DIV/0!</v>
      </c>
      <c r="ES298" s="111" t="e">
        <f t="shared" si="392"/>
        <v>#DIV/0!</v>
      </c>
      <c r="ET298" s="111" t="e">
        <f t="shared" si="392"/>
        <v>#DIV/0!</v>
      </c>
      <c r="EU298" s="111" t="e">
        <f t="shared" si="392"/>
        <v>#DIV/0!</v>
      </c>
      <c r="EV298" s="111" t="e">
        <f t="shared" si="392"/>
        <v>#DIV/0!</v>
      </c>
      <c r="EW298" s="111" t="e">
        <f t="shared" si="392"/>
        <v>#DIV/0!</v>
      </c>
    </row>
    <row r="299" spans="17:157">
      <c r="T299" s="201">
        <v>0.66666666666666663</v>
      </c>
      <c r="U299" s="109">
        <f t="shared" ca="1" si="377"/>
        <v>13.532350778257404</v>
      </c>
      <c r="V299" s="109">
        <f t="shared" ca="1" si="377"/>
        <v>17.869291417430915</v>
      </c>
      <c r="W299" s="109">
        <f t="shared" ca="1" si="377"/>
        <v>22.766171446084222</v>
      </c>
      <c r="X299" s="109">
        <f t="shared" ca="1" si="377"/>
        <v>34.790823900004796</v>
      </c>
      <c r="Y299" s="109" t="e">
        <f t="shared" si="377"/>
        <v>#DIV/0!</v>
      </c>
      <c r="Z299" s="109" t="e">
        <f t="shared" si="377"/>
        <v>#DIV/0!</v>
      </c>
      <c r="AA299" s="109" t="e">
        <f t="shared" si="377"/>
        <v>#DIV/0!</v>
      </c>
      <c r="AB299" s="109" t="e">
        <f t="shared" si="377"/>
        <v>#DIV/0!</v>
      </c>
      <c r="AC299" s="109" t="e">
        <f t="shared" si="377"/>
        <v>#DIV/0!</v>
      </c>
      <c r="AD299" s="109" t="e">
        <f t="shared" si="377"/>
        <v>#DIV/0!</v>
      </c>
      <c r="AE299" s="109" t="e">
        <f t="shared" si="377"/>
        <v>#DIV/0!</v>
      </c>
      <c r="AF299" s="109" t="e">
        <f t="shared" si="377"/>
        <v>#DIV/0!</v>
      </c>
      <c r="AG299" s="109"/>
      <c r="AI299" s="200">
        <v>0.66666666666666663</v>
      </c>
      <c r="AJ299" s="111">
        <f t="shared" ca="1" si="378"/>
        <v>13.318152449720539</v>
      </c>
      <c r="AK299" s="111">
        <f t="shared" ca="1" si="378"/>
        <v>17.503834140010433</v>
      </c>
      <c r="AL299" s="111">
        <f t="shared" ca="1" si="378"/>
        <v>22.23222123051729</v>
      </c>
      <c r="AM299" s="111">
        <f t="shared" ca="1" si="378"/>
        <v>33.847313813646139</v>
      </c>
      <c r="AN299" s="111" t="e">
        <f t="shared" si="378"/>
        <v>#DIV/0!</v>
      </c>
      <c r="AO299" s="111" t="e">
        <f t="shared" si="378"/>
        <v>#DIV/0!</v>
      </c>
      <c r="AP299" s="111" t="e">
        <f t="shared" si="378"/>
        <v>#DIV/0!</v>
      </c>
      <c r="AQ299" s="111" t="e">
        <f t="shared" si="378"/>
        <v>#DIV/0!</v>
      </c>
      <c r="AR299" s="111" t="e">
        <f t="shared" si="378"/>
        <v>#DIV/0!</v>
      </c>
      <c r="AS299" s="111" t="e">
        <f t="shared" si="378"/>
        <v>#DIV/0!</v>
      </c>
      <c r="AT299" s="111" t="e">
        <f t="shared" si="378"/>
        <v>#DIV/0!</v>
      </c>
      <c r="AU299" s="111" t="e">
        <f t="shared" si="369"/>
        <v>#DIV/0!</v>
      </c>
      <c r="AV299" s="111" t="e">
        <f t="shared" si="369"/>
        <v>#DIV/0!</v>
      </c>
      <c r="AX299" s="14">
        <f t="shared" si="379"/>
        <v>0.66666666666666663</v>
      </c>
      <c r="AY299" s="111">
        <f t="shared" ca="1" si="380"/>
        <v>11.700200202881492</v>
      </c>
      <c r="AZ299" s="111">
        <f t="shared" ca="1" si="380"/>
        <v>14.460327614042709</v>
      </c>
      <c r="BA299" s="111">
        <f t="shared" ca="1" si="380"/>
        <v>18.057120522637661</v>
      </c>
      <c r="BB299" s="111">
        <f t="shared" ca="1" si="380"/>
        <v>27.320138327076602</v>
      </c>
      <c r="BC299" s="111" t="e">
        <f t="shared" si="380"/>
        <v>#DIV/0!</v>
      </c>
      <c r="BD299" s="111" t="e">
        <f t="shared" si="380"/>
        <v>#DIV/0!</v>
      </c>
      <c r="BE299" s="111" t="e">
        <f t="shared" si="380"/>
        <v>#DIV/0!</v>
      </c>
      <c r="BF299" s="111" t="e">
        <f t="shared" si="380"/>
        <v>#DIV/0!</v>
      </c>
      <c r="BG299" s="111" t="e">
        <f t="shared" si="380"/>
        <v>#DIV/0!</v>
      </c>
      <c r="BH299" s="111" t="e">
        <f t="shared" si="380"/>
        <v>#DIV/0!</v>
      </c>
      <c r="BI299" s="111" t="e">
        <f t="shared" si="380"/>
        <v>#DIV/0!</v>
      </c>
      <c r="BJ299" s="111" t="e">
        <f t="shared" si="380"/>
        <v>#DIV/0!</v>
      </c>
      <c r="BK299" s="111" t="e">
        <f t="shared" si="380"/>
        <v>#DIV/0!</v>
      </c>
      <c r="BM299" s="14">
        <f t="shared" si="381"/>
        <v>0.66666666666666663</v>
      </c>
      <c r="BN299" s="111">
        <f t="shared" ca="1" si="382"/>
        <v>13.123443678233755</v>
      </c>
      <c r="BO299" s="111">
        <f t="shared" ca="1" si="382"/>
        <v>16.417892418795169</v>
      </c>
      <c r="BP299" s="111">
        <f t="shared" ca="1" si="382"/>
        <v>20.565514260286793</v>
      </c>
      <c r="BQ299" s="111">
        <f t="shared" ca="1" si="382"/>
        <v>31.130185456018875</v>
      </c>
      <c r="BR299" s="111" t="e">
        <f t="shared" si="382"/>
        <v>#DIV/0!</v>
      </c>
      <c r="BS299" s="111" t="e">
        <f t="shared" si="382"/>
        <v>#DIV/0!</v>
      </c>
      <c r="BT299" s="111" t="e">
        <f t="shared" si="382"/>
        <v>#DIV/0!</v>
      </c>
      <c r="BU299" s="111" t="e">
        <f t="shared" si="382"/>
        <v>#DIV/0!</v>
      </c>
      <c r="BV299" s="111" t="e">
        <f t="shared" si="382"/>
        <v>#DIV/0!</v>
      </c>
      <c r="BW299" s="111" t="e">
        <f t="shared" si="382"/>
        <v>#DIV/0!</v>
      </c>
      <c r="BX299" s="111" t="e">
        <f t="shared" si="382"/>
        <v>#DIV/0!</v>
      </c>
      <c r="BY299" s="111" t="e">
        <f t="shared" si="382"/>
        <v>#DIV/0!</v>
      </c>
      <c r="BZ299" s="111" t="e">
        <f t="shared" si="382"/>
        <v>#DIV/0!</v>
      </c>
      <c r="CB299" s="14">
        <f t="shared" si="383"/>
        <v>0.66666666666666663</v>
      </c>
      <c r="CC299" s="111">
        <f t="shared" ca="1" si="384"/>
        <v>8.6941745884911565</v>
      </c>
      <c r="CD299" s="111">
        <f t="shared" ca="1" si="384"/>
        <v>9.7068294953155156</v>
      </c>
      <c r="CE299" s="111">
        <f t="shared" ca="1" si="384"/>
        <v>11.45938841840392</v>
      </c>
      <c r="CF299" s="111">
        <f t="shared" ca="1" si="384"/>
        <v>16.381322130236583</v>
      </c>
      <c r="CG299" s="111" t="e">
        <f t="shared" si="384"/>
        <v>#DIV/0!</v>
      </c>
      <c r="CH299" s="111" t="e">
        <f t="shared" si="384"/>
        <v>#DIV/0!</v>
      </c>
      <c r="CI299" s="111" t="e">
        <f t="shared" si="384"/>
        <v>#DIV/0!</v>
      </c>
      <c r="CJ299" s="111" t="e">
        <f t="shared" si="384"/>
        <v>#DIV/0!</v>
      </c>
      <c r="CK299" s="111" t="e">
        <f t="shared" si="384"/>
        <v>#DIV/0!</v>
      </c>
      <c r="CL299" s="111" t="e">
        <f t="shared" si="384"/>
        <v>#DIV/0!</v>
      </c>
      <c r="CM299" s="111" t="e">
        <f t="shared" si="384"/>
        <v>#DIV/0!</v>
      </c>
      <c r="CN299" s="111" t="e">
        <f t="shared" si="384"/>
        <v>#DIV/0!</v>
      </c>
      <c r="CO299" s="111" t="e">
        <f t="shared" si="384"/>
        <v>#DIV/0!</v>
      </c>
      <c r="CQ299" s="14">
        <f t="shared" si="385"/>
        <v>0.66666666666666663</v>
      </c>
      <c r="CR299" s="111">
        <f t="shared" ca="1" si="386"/>
        <v>17.154972905331423</v>
      </c>
      <c r="CS299" s="111">
        <f t="shared" ca="1" si="386"/>
        <v>14.906707550870737</v>
      </c>
      <c r="CT299" s="111">
        <f t="shared" ca="1" si="386"/>
        <v>14.64687909809097</v>
      </c>
      <c r="CU299" s="111">
        <f t="shared" ca="1" si="386"/>
        <v>17.052518519526753</v>
      </c>
      <c r="CV299" s="111" t="e">
        <f t="shared" si="386"/>
        <v>#DIV/0!</v>
      </c>
      <c r="CW299" s="111" t="e">
        <f t="shared" si="386"/>
        <v>#DIV/0!</v>
      </c>
      <c r="CX299" s="111" t="e">
        <f t="shared" si="386"/>
        <v>#DIV/0!</v>
      </c>
      <c r="CY299" s="111" t="e">
        <f t="shared" si="386"/>
        <v>#DIV/0!</v>
      </c>
      <c r="CZ299" s="111" t="e">
        <f t="shared" si="386"/>
        <v>#DIV/0!</v>
      </c>
      <c r="DA299" s="111" t="e">
        <f t="shared" si="386"/>
        <v>#DIV/0!</v>
      </c>
      <c r="DB299" s="111" t="e">
        <f t="shared" si="386"/>
        <v>#DIV/0!</v>
      </c>
      <c r="DC299" s="111" t="e">
        <f t="shared" si="386"/>
        <v>#DIV/0!</v>
      </c>
      <c r="DD299" s="111" t="e">
        <f t="shared" si="386"/>
        <v>#DIV/0!</v>
      </c>
      <c r="DF299" s="14">
        <f t="shared" si="387"/>
        <v>0.66666666666666663</v>
      </c>
      <c r="DG299" s="111">
        <f t="shared" ca="1" si="388"/>
        <v>14.729781164150934</v>
      </c>
      <c r="DH299" s="111">
        <f t="shared" ca="1" si="388"/>
        <v>15.450815041681087</v>
      </c>
      <c r="DI299" s="111">
        <f t="shared" ca="1" si="388"/>
        <v>17.662758103221716</v>
      </c>
      <c r="DJ299" s="111">
        <f t="shared" ca="1" si="388"/>
        <v>24.610654695899903</v>
      </c>
      <c r="DK299" s="111" t="e">
        <f t="shared" si="388"/>
        <v>#DIV/0!</v>
      </c>
      <c r="DL299" s="111" t="e">
        <f t="shared" si="388"/>
        <v>#DIV/0!</v>
      </c>
      <c r="DM299" s="111" t="e">
        <f t="shared" si="388"/>
        <v>#DIV/0!</v>
      </c>
      <c r="DN299" s="111" t="e">
        <f t="shared" si="388"/>
        <v>#DIV/0!</v>
      </c>
      <c r="DO299" s="111" t="e">
        <f t="shared" si="388"/>
        <v>#DIV/0!</v>
      </c>
      <c r="DP299" s="111" t="e">
        <f t="shared" si="388"/>
        <v>#DIV/0!</v>
      </c>
      <c r="DQ299" s="111" t="e">
        <f t="shared" si="388"/>
        <v>#DIV/0!</v>
      </c>
      <c r="DR299" s="111" t="e">
        <f t="shared" si="388"/>
        <v>#DIV/0!</v>
      </c>
      <c r="DS299" s="111" t="e">
        <f t="shared" si="388"/>
        <v>#DIV/0!</v>
      </c>
      <c r="DU299" s="14">
        <f t="shared" si="389"/>
        <v>0.66666666666666663</v>
      </c>
      <c r="DV299" s="111">
        <f t="shared" ca="1" si="390"/>
        <v>4.6002325591809905</v>
      </c>
      <c r="DW299" s="111">
        <f t="shared" ca="1" si="390"/>
        <v>5.0820234896917702</v>
      </c>
      <c r="DX299" s="111">
        <f t="shared" ca="1" si="390"/>
        <v>5.6535905177675252</v>
      </c>
      <c r="DY299" s="111">
        <f t="shared" ca="1" si="390"/>
        <v>7.1074206128712607</v>
      </c>
      <c r="DZ299" s="111" t="e">
        <f t="shared" si="390"/>
        <v>#DIV/0!</v>
      </c>
      <c r="EA299" s="111" t="e">
        <f t="shared" si="390"/>
        <v>#DIV/0!</v>
      </c>
      <c r="EB299" s="111" t="e">
        <f t="shared" si="390"/>
        <v>#DIV/0!</v>
      </c>
      <c r="EC299" s="111" t="e">
        <f t="shared" si="390"/>
        <v>#DIV/0!</v>
      </c>
      <c r="ED299" s="111" t="e">
        <f t="shared" si="390"/>
        <v>#DIV/0!</v>
      </c>
      <c r="EE299" s="111" t="e">
        <f t="shared" si="390"/>
        <v>#DIV/0!</v>
      </c>
      <c r="EF299" s="111" t="e">
        <f t="shared" si="390"/>
        <v>#DIV/0!</v>
      </c>
      <c r="EG299" s="111" t="e">
        <f t="shared" si="390"/>
        <v>#DIV/0!</v>
      </c>
      <c r="EH299" s="111" t="e">
        <f t="shared" si="390"/>
        <v>#DIV/0!</v>
      </c>
      <c r="EJ299" s="14">
        <f t="shared" si="391"/>
        <v>0.66666666666666663</v>
      </c>
      <c r="EK299" s="111">
        <f t="shared" ca="1" si="392"/>
        <v>4.6002325591809905</v>
      </c>
      <c r="EL299" s="111">
        <f t="shared" ca="1" si="392"/>
        <v>5.0820234896917702</v>
      </c>
      <c r="EM299" s="111">
        <f t="shared" ca="1" si="392"/>
        <v>5.6535905177675252</v>
      </c>
      <c r="EN299" s="111">
        <f t="shared" ca="1" si="392"/>
        <v>7.1074206128712607</v>
      </c>
      <c r="EO299" s="111" t="e">
        <f t="shared" si="392"/>
        <v>#DIV/0!</v>
      </c>
      <c r="EP299" s="111" t="e">
        <f t="shared" si="392"/>
        <v>#DIV/0!</v>
      </c>
      <c r="EQ299" s="111" t="e">
        <f t="shared" si="392"/>
        <v>#DIV/0!</v>
      </c>
      <c r="ER299" s="111" t="e">
        <f t="shared" si="392"/>
        <v>#DIV/0!</v>
      </c>
      <c r="ES299" s="111" t="e">
        <f t="shared" si="392"/>
        <v>#DIV/0!</v>
      </c>
      <c r="ET299" s="111" t="e">
        <f t="shared" si="392"/>
        <v>#DIV/0!</v>
      </c>
      <c r="EU299" s="111" t="e">
        <f t="shared" si="392"/>
        <v>#DIV/0!</v>
      </c>
      <c r="EV299" s="111" t="e">
        <f t="shared" si="392"/>
        <v>#DIV/0!</v>
      </c>
      <c r="EW299" s="111" t="e">
        <f t="shared" si="392"/>
        <v>#DIV/0!</v>
      </c>
    </row>
    <row r="300" spans="17:157">
      <c r="T300" s="201">
        <v>0.7142857142857143</v>
      </c>
      <c r="U300" s="109">
        <f t="shared" ca="1" si="377"/>
        <v>19.049921907491175</v>
      </c>
      <c r="V300" s="109">
        <f t="shared" ca="1" si="377"/>
        <v>27.635470508877884</v>
      </c>
      <c r="W300" s="109">
        <f t="shared" ca="1" si="377"/>
        <v>39.772013605851555</v>
      </c>
      <c r="X300" s="109" t="e">
        <f t="shared" si="377"/>
        <v>#DIV/0!</v>
      </c>
      <c r="Y300" s="109" t="e">
        <f t="shared" si="377"/>
        <v>#DIV/0!</v>
      </c>
      <c r="Z300" s="109" t="e">
        <f t="shared" si="377"/>
        <v>#DIV/0!</v>
      </c>
      <c r="AA300" s="109" t="e">
        <f t="shared" si="377"/>
        <v>#DIV/0!</v>
      </c>
      <c r="AB300" s="109" t="e">
        <f t="shared" si="377"/>
        <v>#DIV/0!</v>
      </c>
      <c r="AC300" s="109" t="e">
        <f t="shared" si="377"/>
        <v>#DIV/0!</v>
      </c>
      <c r="AD300" s="109" t="e">
        <f t="shared" si="377"/>
        <v>#DIV/0!</v>
      </c>
      <c r="AE300" s="109" t="e">
        <f t="shared" si="377"/>
        <v>#DIV/0!</v>
      </c>
      <c r="AF300" s="109" t="e">
        <f t="shared" si="377"/>
        <v>#DIV/0!</v>
      </c>
      <c r="AG300" s="109"/>
      <c r="AI300" s="200">
        <v>0.7142857142857143</v>
      </c>
      <c r="AJ300" s="111">
        <f t="shared" ca="1" si="378"/>
        <v>18.77855451021572</v>
      </c>
      <c r="AK300" s="111">
        <f t="shared" ca="1" si="378"/>
        <v>27.124001379102868</v>
      </c>
      <c r="AL300" s="111">
        <f t="shared" ca="1" si="378"/>
        <v>38.924828602657051</v>
      </c>
      <c r="AM300" s="111" t="e">
        <f t="shared" si="378"/>
        <v>#DIV/0!</v>
      </c>
      <c r="AN300" s="111" t="e">
        <f t="shared" si="378"/>
        <v>#DIV/0!</v>
      </c>
      <c r="AO300" s="111" t="e">
        <f t="shared" si="378"/>
        <v>#DIV/0!</v>
      </c>
      <c r="AP300" s="111" t="e">
        <f t="shared" si="378"/>
        <v>#DIV/0!</v>
      </c>
      <c r="AQ300" s="111" t="e">
        <f t="shared" si="378"/>
        <v>#DIV/0!</v>
      </c>
      <c r="AR300" s="111" t="e">
        <f t="shared" si="378"/>
        <v>#DIV/0!</v>
      </c>
      <c r="AS300" s="111" t="e">
        <f t="shared" si="378"/>
        <v>#DIV/0!</v>
      </c>
      <c r="AT300" s="111" t="e">
        <f t="shared" si="378"/>
        <v>#DIV/0!</v>
      </c>
      <c r="AU300" s="111" t="e">
        <f t="shared" si="369"/>
        <v>#DIV/0!</v>
      </c>
      <c r="AV300" s="111" t="e">
        <f t="shared" si="369"/>
        <v>#DIV/0!</v>
      </c>
      <c r="AX300" s="14">
        <f t="shared" si="379"/>
        <v>0.7142857142857143</v>
      </c>
      <c r="AY300" s="111">
        <f t="shared" ca="1" si="380"/>
        <v>15.748521964745143</v>
      </c>
      <c r="AZ300" s="111">
        <f t="shared" ca="1" si="380"/>
        <v>22.008530873487306</v>
      </c>
      <c r="BA300" s="111">
        <f t="shared" ca="1" si="380"/>
        <v>31.397680454779131</v>
      </c>
      <c r="BB300" s="111" t="e">
        <f t="shared" si="380"/>
        <v>#DIV/0!</v>
      </c>
      <c r="BC300" s="111" t="e">
        <f t="shared" si="380"/>
        <v>#DIV/0!</v>
      </c>
      <c r="BD300" s="111" t="e">
        <f t="shared" si="380"/>
        <v>#DIV/0!</v>
      </c>
      <c r="BE300" s="111" t="e">
        <f t="shared" si="380"/>
        <v>#DIV/0!</v>
      </c>
      <c r="BF300" s="111" t="e">
        <f t="shared" si="380"/>
        <v>#DIV/0!</v>
      </c>
      <c r="BG300" s="111" t="e">
        <f t="shared" si="380"/>
        <v>#DIV/0!</v>
      </c>
      <c r="BH300" s="111" t="e">
        <f t="shared" si="380"/>
        <v>#DIV/0!</v>
      </c>
      <c r="BI300" s="111" t="e">
        <f t="shared" si="380"/>
        <v>#DIV/0!</v>
      </c>
      <c r="BJ300" s="111" t="e">
        <f t="shared" si="380"/>
        <v>#DIV/0!</v>
      </c>
      <c r="BK300" s="111" t="e">
        <f t="shared" si="380"/>
        <v>#DIV/0!</v>
      </c>
      <c r="BM300" s="14">
        <f t="shared" si="381"/>
        <v>0.7142857142857143</v>
      </c>
      <c r="BN300" s="111">
        <f t="shared" ca="1" si="382"/>
        <v>17.765991640983067</v>
      </c>
      <c r="BO300" s="111">
        <f t="shared" ca="1" si="382"/>
        <v>24.987263742952646</v>
      </c>
      <c r="BP300" s="111">
        <f t="shared" ca="1" si="382"/>
        <v>35.673523859428563</v>
      </c>
      <c r="BQ300" s="111" t="e">
        <f t="shared" si="382"/>
        <v>#DIV/0!</v>
      </c>
      <c r="BR300" s="111" t="e">
        <f t="shared" si="382"/>
        <v>#DIV/0!</v>
      </c>
      <c r="BS300" s="111" t="e">
        <f t="shared" si="382"/>
        <v>#DIV/0!</v>
      </c>
      <c r="BT300" s="111" t="e">
        <f t="shared" si="382"/>
        <v>#DIV/0!</v>
      </c>
      <c r="BU300" s="111" t="e">
        <f t="shared" si="382"/>
        <v>#DIV/0!</v>
      </c>
      <c r="BV300" s="111" t="e">
        <f t="shared" si="382"/>
        <v>#DIV/0!</v>
      </c>
      <c r="BW300" s="111" t="e">
        <f t="shared" si="382"/>
        <v>#DIV/0!</v>
      </c>
      <c r="BX300" s="111" t="e">
        <f t="shared" si="382"/>
        <v>#DIV/0!</v>
      </c>
      <c r="BY300" s="111" t="e">
        <f t="shared" si="382"/>
        <v>#DIV/0!</v>
      </c>
      <c r="BZ300" s="111" t="e">
        <f t="shared" si="382"/>
        <v>#DIV/0!</v>
      </c>
      <c r="CB300" s="14">
        <f t="shared" si="383"/>
        <v>0.7142857142857143</v>
      </c>
      <c r="CC300" s="111">
        <f t="shared" ca="1" si="384"/>
        <v>10.498270438607053</v>
      </c>
      <c r="CD300" s="111">
        <f t="shared" ca="1" si="384"/>
        <v>13.392301741757475</v>
      </c>
      <c r="CE300" s="111">
        <f t="shared" ca="1" si="384"/>
        <v>18.27435271769485</v>
      </c>
      <c r="CF300" s="111" t="e">
        <f t="shared" si="384"/>
        <v>#DIV/0!</v>
      </c>
      <c r="CG300" s="111" t="e">
        <f t="shared" si="384"/>
        <v>#DIV/0!</v>
      </c>
      <c r="CH300" s="111" t="e">
        <f t="shared" si="384"/>
        <v>#DIV/0!</v>
      </c>
      <c r="CI300" s="111" t="e">
        <f t="shared" si="384"/>
        <v>#DIV/0!</v>
      </c>
      <c r="CJ300" s="111" t="e">
        <f t="shared" si="384"/>
        <v>#DIV/0!</v>
      </c>
      <c r="CK300" s="111" t="e">
        <f t="shared" si="384"/>
        <v>#DIV/0!</v>
      </c>
      <c r="CL300" s="111" t="e">
        <f t="shared" si="384"/>
        <v>#DIV/0!</v>
      </c>
      <c r="CM300" s="111" t="e">
        <f t="shared" si="384"/>
        <v>#DIV/0!</v>
      </c>
      <c r="CN300" s="111" t="e">
        <f t="shared" si="384"/>
        <v>#DIV/0!</v>
      </c>
      <c r="CO300" s="111" t="e">
        <f t="shared" si="384"/>
        <v>#DIV/0!</v>
      </c>
      <c r="CQ300" s="14">
        <f t="shared" si="385"/>
        <v>0.7142857142857143</v>
      </c>
      <c r="CR300" s="111">
        <f t="shared" ca="1" si="386"/>
        <v>17.973789153040844</v>
      </c>
      <c r="CS300" s="111">
        <f t="shared" ca="1" si="386"/>
        <v>17.126446062302151</v>
      </c>
      <c r="CT300" s="111">
        <f t="shared" ca="1" si="386"/>
        <v>19.613602115530455</v>
      </c>
      <c r="CU300" s="111" t="e">
        <f t="shared" si="386"/>
        <v>#DIV/0!</v>
      </c>
      <c r="CV300" s="111" t="e">
        <f t="shared" si="386"/>
        <v>#DIV/0!</v>
      </c>
      <c r="CW300" s="111" t="e">
        <f t="shared" si="386"/>
        <v>#DIV/0!</v>
      </c>
      <c r="CX300" s="111" t="e">
        <f t="shared" si="386"/>
        <v>#DIV/0!</v>
      </c>
      <c r="CY300" s="111" t="e">
        <f t="shared" si="386"/>
        <v>#DIV/0!</v>
      </c>
      <c r="CZ300" s="111" t="e">
        <f t="shared" si="386"/>
        <v>#DIV/0!</v>
      </c>
      <c r="DA300" s="111" t="e">
        <f t="shared" si="386"/>
        <v>#DIV/0!</v>
      </c>
      <c r="DB300" s="111" t="e">
        <f t="shared" si="386"/>
        <v>#DIV/0!</v>
      </c>
      <c r="DC300" s="111" t="e">
        <f t="shared" si="386"/>
        <v>#DIV/0!</v>
      </c>
      <c r="DD300" s="111" t="e">
        <f t="shared" si="386"/>
        <v>#DIV/0!</v>
      </c>
      <c r="DF300" s="14">
        <f t="shared" si="387"/>
        <v>0.7142857142857143</v>
      </c>
      <c r="DG300" s="111">
        <f t="shared" ca="1" si="388"/>
        <v>17.129369646581566</v>
      </c>
      <c r="DH300" s="111">
        <f t="shared" ca="1" si="388"/>
        <v>20.65691380489892</v>
      </c>
      <c r="DI300" s="111">
        <f t="shared" ca="1" si="388"/>
        <v>27.560244700764674</v>
      </c>
      <c r="DJ300" s="111" t="e">
        <f t="shared" si="388"/>
        <v>#DIV/0!</v>
      </c>
      <c r="DK300" s="111" t="e">
        <f t="shared" si="388"/>
        <v>#DIV/0!</v>
      </c>
      <c r="DL300" s="111" t="e">
        <f t="shared" si="388"/>
        <v>#DIV/0!</v>
      </c>
      <c r="DM300" s="111" t="e">
        <f t="shared" si="388"/>
        <v>#DIV/0!</v>
      </c>
      <c r="DN300" s="111" t="e">
        <f t="shared" si="388"/>
        <v>#DIV/0!</v>
      </c>
      <c r="DO300" s="111" t="e">
        <f t="shared" si="388"/>
        <v>#DIV/0!</v>
      </c>
      <c r="DP300" s="111" t="e">
        <f t="shared" si="388"/>
        <v>#DIV/0!</v>
      </c>
      <c r="DQ300" s="111" t="e">
        <f t="shared" si="388"/>
        <v>#DIV/0!</v>
      </c>
      <c r="DR300" s="111" t="e">
        <f t="shared" si="388"/>
        <v>#DIV/0!</v>
      </c>
      <c r="DS300" s="111" t="e">
        <f t="shared" si="388"/>
        <v>#DIV/0!</v>
      </c>
      <c r="DU300" s="14">
        <f t="shared" si="389"/>
        <v>0.7142857142857143</v>
      </c>
      <c r="DV300" s="111">
        <f t="shared" ca="1" si="390"/>
        <v>4.5574805774449096</v>
      </c>
      <c r="DW300" s="111">
        <f t="shared" ca="1" si="390"/>
        <v>5.3612364523305658</v>
      </c>
      <c r="DX300" s="111">
        <f t="shared" ca="1" si="390"/>
        <v>6.5366137011183394</v>
      </c>
      <c r="DY300" s="111" t="e">
        <f t="shared" si="390"/>
        <v>#DIV/0!</v>
      </c>
      <c r="DZ300" s="111" t="e">
        <f t="shared" si="390"/>
        <v>#DIV/0!</v>
      </c>
      <c r="EA300" s="111" t="e">
        <f t="shared" si="390"/>
        <v>#DIV/0!</v>
      </c>
      <c r="EB300" s="111" t="e">
        <f t="shared" si="390"/>
        <v>#DIV/0!</v>
      </c>
      <c r="EC300" s="111" t="e">
        <f t="shared" si="390"/>
        <v>#DIV/0!</v>
      </c>
      <c r="ED300" s="111" t="e">
        <f t="shared" si="390"/>
        <v>#DIV/0!</v>
      </c>
      <c r="EE300" s="111" t="e">
        <f t="shared" si="390"/>
        <v>#DIV/0!</v>
      </c>
      <c r="EF300" s="111" t="e">
        <f t="shared" si="390"/>
        <v>#DIV/0!</v>
      </c>
      <c r="EG300" s="111" t="e">
        <f t="shared" si="390"/>
        <v>#DIV/0!</v>
      </c>
      <c r="EH300" s="111" t="e">
        <f t="shared" si="390"/>
        <v>#DIV/0!</v>
      </c>
      <c r="EJ300" s="14">
        <f t="shared" si="391"/>
        <v>0.7142857142857143</v>
      </c>
      <c r="EK300" s="111">
        <f t="shared" ca="1" si="392"/>
        <v>4.5574805774449096</v>
      </c>
      <c r="EL300" s="111">
        <f t="shared" ca="1" si="392"/>
        <v>5.3612364523305658</v>
      </c>
      <c r="EM300" s="111">
        <f t="shared" ca="1" si="392"/>
        <v>6.5366137011183394</v>
      </c>
      <c r="EN300" s="111" t="e">
        <f t="shared" si="392"/>
        <v>#DIV/0!</v>
      </c>
      <c r="EO300" s="111" t="e">
        <f t="shared" si="392"/>
        <v>#DIV/0!</v>
      </c>
      <c r="EP300" s="111" t="e">
        <f t="shared" si="392"/>
        <v>#DIV/0!</v>
      </c>
      <c r="EQ300" s="111" t="e">
        <f t="shared" si="392"/>
        <v>#DIV/0!</v>
      </c>
      <c r="ER300" s="111" t="e">
        <f t="shared" si="392"/>
        <v>#DIV/0!</v>
      </c>
      <c r="ES300" s="111" t="e">
        <f t="shared" si="392"/>
        <v>#DIV/0!</v>
      </c>
      <c r="ET300" s="111" t="e">
        <f t="shared" si="392"/>
        <v>#DIV/0!</v>
      </c>
      <c r="EU300" s="111" t="e">
        <f t="shared" si="392"/>
        <v>#DIV/0!</v>
      </c>
      <c r="EV300" s="111" t="e">
        <f t="shared" si="392"/>
        <v>#DIV/0!</v>
      </c>
      <c r="EW300" s="111" t="e">
        <f t="shared" si="392"/>
        <v>#DIV/0!</v>
      </c>
    </row>
    <row r="301" spans="17:157">
      <c r="T301" s="201">
        <v>0.75</v>
      </c>
      <c r="U301" s="109">
        <f t="shared" ca="1" si="377"/>
        <v>26.558076091767845</v>
      </c>
      <c r="V301" s="109">
        <f t="shared" ca="1" si="377"/>
        <v>44.804359343071212</v>
      </c>
      <c r="W301" s="109" t="e">
        <f t="shared" si="377"/>
        <v>#DIV/0!</v>
      </c>
      <c r="X301" s="109" t="e">
        <f t="shared" si="377"/>
        <v>#DIV/0!</v>
      </c>
      <c r="Y301" s="109" t="e">
        <f t="shared" si="377"/>
        <v>#DIV/0!</v>
      </c>
      <c r="Z301" s="109" t="e">
        <f t="shared" si="377"/>
        <v>#DIV/0!</v>
      </c>
      <c r="AA301" s="109" t="e">
        <f t="shared" si="377"/>
        <v>#DIV/0!</v>
      </c>
      <c r="AB301" s="109" t="e">
        <f t="shared" si="377"/>
        <v>#DIV/0!</v>
      </c>
      <c r="AC301" s="109" t="e">
        <f t="shared" si="377"/>
        <v>#DIV/0!</v>
      </c>
      <c r="AD301" s="109" t="e">
        <f t="shared" si="377"/>
        <v>#DIV/0!</v>
      </c>
      <c r="AE301" s="109" t="e">
        <f t="shared" si="377"/>
        <v>#DIV/0!</v>
      </c>
      <c r="AF301" s="109" t="e">
        <f t="shared" si="377"/>
        <v>#DIV/0!</v>
      </c>
      <c r="AG301" s="109"/>
      <c r="AI301" s="200">
        <v>0.75</v>
      </c>
      <c r="AJ301" s="111">
        <f t="shared" ca="1" si="378"/>
        <v>26.206159687187263</v>
      </c>
      <c r="AK301" s="111">
        <f t="shared" ca="1" si="378"/>
        <v>44.030314767244974</v>
      </c>
      <c r="AL301" s="111" t="e">
        <f t="shared" si="378"/>
        <v>#DIV/0!</v>
      </c>
      <c r="AM301" s="111" t="e">
        <f t="shared" si="378"/>
        <v>#DIV/0!</v>
      </c>
      <c r="AN301" s="111" t="e">
        <f t="shared" si="378"/>
        <v>#DIV/0!</v>
      </c>
      <c r="AO301" s="111" t="e">
        <f t="shared" si="378"/>
        <v>#DIV/0!</v>
      </c>
      <c r="AP301" s="111" t="e">
        <f t="shared" si="378"/>
        <v>#DIV/0!</v>
      </c>
      <c r="AQ301" s="111" t="e">
        <f t="shared" si="378"/>
        <v>#DIV/0!</v>
      </c>
      <c r="AR301" s="111" t="e">
        <f t="shared" si="378"/>
        <v>#DIV/0!</v>
      </c>
      <c r="AS301" s="111" t="e">
        <f t="shared" si="378"/>
        <v>#DIV/0!</v>
      </c>
      <c r="AT301" s="111" t="e">
        <f t="shared" si="378"/>
        <v>#DIV/0!</v>
      </c>
      <c r="AU301" s="111" t="e">
        <f t="shared" si="369"/>
        <v>#DIV/0!</v>
      </c>
      <c r="AV301" s="111" t="e">
        <f t="shared" si="369"/>
        <v>#DIV/0!</v>
      </c>
      <c r="AX301" s="14">
        <f t="shared" si="379"/>
        <v>0.75</v>
      </c>
      <c r="AY301" s="111">
        <f t="shared" ca="1" si="380"/>
        <v>21.475822655006155</v>
      </c>
      <c r="AZ301" s="111">
        <f t="shared" ca="1" si="380"/>
        <v>35.499713523903949</v>
      </c>
      <c r="BA301" s="111" t="e">
        <f t="shared" si="380"/>
        <v>#DIV/0!</v>
      </c>
      <c r="BB301" s="111" t="e">
        <f t="shared" si="380"/>
        <v>#DIV/0!</v>
      </c>
      <c r="BC301" s="111" t="e">
        <f t="shared" si="380"/>
        <v>#DIV/0!</v>
      </c>
      <c r="BD301" s="111" t="e">
        <f t="shared" si="380"/>
        <v>#DIV/0!</v>
      </c>
      <c r="BE301" s="111" t="e">
        <f t="shared" si="380"/>
        <v>#DIV/0!</v>
      </c>
      <c r="BF301" s="111" t="e">
        <f t="shared" si="380"/>
        <v>#DIV/0!</v>
      </c>
      <c r="BG301" s="111" t="e">
        <f t="shared" si="380"/>
        <v>#DIV/0!</v>
      </c>
      <c r="BH301" s="111" t="e">
        <f t="shared" si="380"/>
        <v>#DIV/0!</v>
      </c>
      <c r="BI301" s="111" t="e">
        <f t="shared" si="380"/>
        <v>#DIV/0!</v>
      </c>
      <c r="BJ301" s="111" t="e">
        <f t="shared" si="380"/>
        <v>#DIV/0!</v>
      </c>
      <c r="BK301" s="111" t="e">
        <f t="shared" si="380"/>
        <v>#DIV/0!</v>
      </c>
      <c r="BM301" s="14">
        <f t="shared" si="381"/>
        <v>0.75</v>
      </c>
      <c r="BN301" s="111">
        <f t="shared" ca="1" si="382"/>
        <v>24.282578632271793</v>
      </c>
      <c r="BO301" s="111">
        <f t="shared" ca="1" si="382"/>
        <v>40.25449078665595</v>
      </c>
      <c r="BP301" s="111" t="e">
        <f t="shared" si="382"/>
        <v>#DIV/0!</v>
      </c>
      <c r="BQ301" s="111" t="e">
        <f t="shared" si="382"/>
        <v>#DIV/0!</v>
      </c>
      <c r="BR301" s="111" t="e">
        <f t="shared" si="382"/>
        <v>#DIV/0!</v>
      </c>
      <c r="BS301" s="111" t="e">
        <f t="shared" si="382"/>
        <v>#DIV/0!</v>
      </c>
      <c r="BT301" s="111" t="e">
        <f t="shared" si="382"/>
        <v>#DIV/0!</v>
      </c>
      <c r="BU301" s="111" t="e">
        <f t="shared" si="382"/>
        <v>#DIV/0!</v>
      </c>
      <c r="BV301" s="111" t="e">
        <f t="shared" si="382"/>
        <v>#DIV/0!</v>
      </c>
      <c r="BW301" s="111" t="e">
        <f t="shared" si="382"/>
        <v>#DIV/0!</v>
      </c>
      <c r="BX301" s="111" t="e">
        <f t="shared" si="382"/>
        <v>#DIV/0!</v>
      </c>
      <c r="BY301" s="111" t="e">
        <f t="shared" si="382"/>
        <v>#DIV/0!</v>
      </c>
      <c r="BZ301" s="111" t="e">
        <f t="shared" si="382"/>
        <v>#DIV/0!</v>
      </c>
      <c r="CB301" s="14">
        <f t="shared" si="383"/>
        <v>0.75</v>
      </c>
      <c r="CC301" s="111">
        <f t="shared" ca="1" si="384"/>
        <v>13.19311583443689</v>
      </c>
      <c r="CD301" s="111">
        <f t="shared" ca="1" si="384"/>
        <v>20.23490597555007</v>
      </c>
      <c r="CE301" s="111" t="e">
        <f t="shared" si="384"/>
        <v>#DIV/0!</v>
      </c>
      <c r="CF301" s="111" t="e">
        <f t="shared" si="384"/>
        <v>#DIV/0!</v>
      </c>
      <c r="CG301" s="111" t="e">
        <f t="shared" si="384"/>
        <v>#DIV/0!</v>
      </c>
      <c r="CH301" s="111" t="e">
        <f t="shared" si="384"/>
        <v>#DIV/0!</v>
      </c>
      <c r="CI301" s="111" t="e">
        <f t="shared" si="384"/>
        <v>#DIV/0!</v>
      </c>
      <c r="CJ301" s="111" t="e">
        <f t="shared" si="384"/>
        <v>#DIV/0!</v>
      </c>
      <c r="CK301" s="111" t="e">
        <f t="shared" si="384"/>
        <v>#DIV/0!</v>
      </c>
      <c r="CL301" s="111" t="e">
        <f t="shared" si="384"/>
        <v>#DIV/0!</v>
      </c>
      <c r="CM301" s="111" t="e">
        <f t="shared" si="384"/>
        <v>#DIV/0!</v>
      </c>
      <c r="CN301" s="111" t="e">
        <f t="shared" si="384"/>
        <v>#DIV/0!</v>
      </c>
      <c r="CO301" s="111" t="e">
        <f t="shared" si="384"/>
        <v>#DIV/0!</v>
      </c>
      <c r="CQ301" s="14">
        <f t="shared" si="385"/>
        <v>0.75</v>
      </c>
      <c r="CR301" s="111">
        <f t="shared" ca="1" si="386"/>
        <v>19.438266318792621</v>
      </c>
      <c r="CS301" s="111">
        <f t="shared" ca="1" si="386"/>
        <v>22.188036787158616</v>
      </c>
      <c r="CT301" s="111" t="e">
        <f t="shared" si="386"/>
        <v>#DIV/0!</v>
      </c>
      <c r="CU301" s="111" t="e">
        <f t="shared" si="386"/>
        <v>#DIV/0!</v>
      </c>
      <c r="CV301" s="111" t="e">
        <f t="shared" si="386"/>
        <v>#DIV/0!</v>
      </c>
      <c r="CW301" s="111" t="e">
        <f t="shared" si="386"/>
        <v>#DIV/0!</v>
      </c>
      <c r="CX301" s="111" t="e">
        <f t="shared" si="386"/>
        <v>#DIV/0!</v>
      </c>
      <c r="CY301" s="111" t="e">
        <f t="shared" si="386"/>
        <v>#DIV/0!</v>
      </c>
      <c r="CZ301" s="111" t="e">
        <f t="shared" si="386"/>
        <v>#DIV/0!</v>
      </c>
      <c r="DA301" s="111" t="e">
        <f t="shared" si="386"/>
        <v>#DIV/0!</v>
      </c>
      <c r="DB301" s="111" t="e">
        <f t="shared" si="386"/>
        <v>#DIV/0!</v>
      </c>
      <c r="DC301" s="111" t="e">
        <f t="shared" si="386"/>
        <v>#DIV/0!</v>
      </c>
      <c r="DD301" s="111" t="e">
        <f t="shared" si="386"/>
        <v>#DIV/0!</v>
      </c>
      <c r="DF301" s="14">
        <f t="shared" si="387"/>
        <v>0.75</v>
      </c>
      <c r="DG301" s="111">
        <f t="shared" ca="1" si="388"/>
        <v>20.851384099054517</v>
      </c>
      <c r="DH301" s="111">
        <f t="shared" ca="1" si="388"/>
        <v>30.601898986702235</v>
      </c>
      <c r="DI301" s="111" t="e">
        <f t="shared" si="388"/>
        <v>#DIV/0!</v>
      </c>
      <c r="DJ301" s="111" t="e">
        <f t="shared" si="388"/>
        <v>#DIV/0!</v>
      </c>
      <c r="DK301" s="111" t="e">
        <f t="shared" si="388"/>
        <v>#DIV/0!</v>
      </c>
      <c r="DL301" s="111" t="e">
        <f t="shared" si="388"/>
        <v>#DIV/0!</v>
      </c>
      <c r="DM301" s="111" t="e">
        <f t="shared" si="388"/>
        <v>#DIV/0!</v>
      </c>
      <c r="DN301" s="111" t="e">
        <f t="shared" si="388"/>
        <v>#DIV/0!</v>
      </c>
      <c r="DO301" s="111" t="e">
        <f t="shared" si="388"/>
        <v>#DIV/0!</v>
      </c>
      <c r="DP301" s="111" t="e">
        <f t="shared" si="388"/>
        <v>#DIV/0!</v>
      </c>
      <c r="DQ301" s="111" t="e">
        <f t="shared" si="388"/>
        <v>#DIV/0!</v>
      </c>
      <c r="DR301" s="111" t="e">
        <f t="shared" si="388"/>
        <v>#DIV/0!</v>
      </c>
      <c r="DS301" s="111" t="e">
        <f t="shared" si="388"/>
        <v>#DIV/0!</v>
      </c>
      <c r="DU301" s="14">
        <f t="shared" si="389"/>
        <v>0.75</v>
      </c>
      <c r="DV301" s="111">
        <f t="shared" ca="1" si="390"/>
        <v>4.6745048147588575</v>
      </c>
      <c r="DW301" s="111">
        <f t="shared" ca="1" si="390"/>
        <v>6.1258742504040118</v>
      </c>
      <c r="DX301" s="111" t="e">
        <f t="shared" si="390"/>
        <v>#DIV/0!</v>
      </c>
      <c r="DY301" s="111" t="e">
        <f t="shared" si="390"/>
        <v>#DIV/0!</v>
      </c>
      <c r="DZ301" s="111" t="e">
        <f t="shared" si="390"/>
        <v>#DIV/0!</v>
      </c>
      <c r="EA301" s="111" t="e">
        <f t="shared" si="390"/>
        <v>#DIV/0!</v>
      </c>
      <c r="EB301" s="111" t="e">
        <f t="shared" si="390"/>
        <v>#DIV/0!</v>
      </c>
      <c r="EC301" s="111" t="e">
        <f t="shared" si="390"/>
        <v>#DIV/0!</v>
      </c>
      <c r="ED301" s="111" t="e">
        <f t="shared" si="390"/>
        <v>#DIV/0!</v>
      </c>
      <c r="EE301" s="111" t="e">
        <f t="shared" si="390"/>
        <v>#DIV/0!</v>
      </c>
      <c r="EF301" s="111" t="e">
        <f t="shared" si="390"/>
        <v>#DIV/0!</v>
      </c>
      <c r="EG301" s="111" t="e">
        <f t="shared" si="390"/>
        <v>#DIV/0!</v>
      </c>
      <c r="EH301" s="111" t="e">
        <f t="shared" si="390"/>
        <v>#DIV/0!</v>
      </c>
      <c r="EJ301" s="14">
        <f t="shared" si="391"/>
        <v>0.75</v>
      </c>
      <c r="EK301" s="111">
        <f t="shared" ca="1" si="392"/>
        <v>4.6745048147588575</v>
      </c>
      <c r="EL301" s="111">
        <f t="shared" ca="1" si="392"/>
        <v>6.1258742504040118</v>
      </c>
      <c r="EM301" s="111" t="e">
        <f t="shared" si="392"/>
        <v>#DIV/0!</v>
      </c>
      <c r="EN301" s="111" t="e">
        <f t="shared" si="392"/>
        <v>#DIV/0!</v>
      </c>
      <c r="EO301" s="111" t="e">
        <f t="shared" si="392"/>
        <v>#DIV/0!</v>
      </c>
      <c r="EP301" s="111" t="e">
        <f t="shared" si="392"/>
        <v>#DIV/0!</v>
      </c>
      <c r="EQ301" s="111" t="e">
        <f t="shared" si="392"/>
        <v>#DIV/0!</v>
      </c>
      <c r="ER301" s="111" t="e">
        <f t="shared" si="392"/>
        <v>#DIV/0!</v>
      </c>
      <c r="ES301" s="111" t="e">
        <f t="shared" si="392"/>
        <v>#DIV/0!</v>
      </c>
      <c r="ET301" s="111" t="e">
        <f t="shared" si="392"/>
        <v>#DIV/0!</v>
      </c>
      <c r="EU301" s="111" t="e">
        <f t="shared" si="392"/>
        <v>#DIV/0!</v>
      </c>
      <c r="EV301" s="111" t="e">
        <f t="shared" si="392"/>
        <v>#DIV/0!</v>
      </c>
      <c r="EW301" s="111" t="e">
        <f t="shared" si="392"/>
        <v>#DIV/0!</v>
      </c>
    </row>
    <row r="302" spans="17:157">
      <c r="T302" s="201">
        <v>0.8</v>
      </c>
      <c r="U302" s="109">
        <f t="shared" ca="1" si="377"/>
        <v>54.920709801061975</v>
      </c>
      <c r="V302" s="109" t="e">
        <f>(V286^2+(#REF!/2)^2)^0.5</f>
        <v>#DIV/0!</v>
      </c>
      <c r="W302" s="109" t="e">
        <f>(W286^2+(#REF!/2)^2)^0.5</f>
        <v>#DIV/0!</v>
      </c>
      <c r="X302" s="109" t="e">
        <f>(X286^2+(#REF!/2)^2)^0.5</f>
        <v>#DIV/0!</v>
      </c>
      <c r="Y302" s="109" t="e">
        <f>(Y286^2+(#REF!/2)^2)^0.5</f>
        <v>#DIV/0!</v>
      </c>
      <c r="Z302" s="109" t="e">
        <f>(Z286^2+(#REF!/2)^2)^0.5</f>
        <v>#DIV/0!</v>
      </c>
      <c r="AA302" s="109" t="e">
        <f>(AA286^2+(#REF!/2)^2)^0.5</f>
        <v>#DIV/0!</v>
      </c>
      <c r="AB302" s="109" t="e">
        <f>(AB286^2+(#REF!/2)^2)^0.5</f>
        <v>#DIV/0!</v>
      </c>
      <c r="AC302" s="109" t="e">
        <f>(AC286^2+(#REF!/2)^2)^0.5</f>
        <v>#DIV/0!</v>
      </c>
      <c r="AD302" s="109" t="e">
        <f>(AD286^2+(#REF!/2)^2)^0.5</f>
        <v>#DIV/0!</v>
      </c>
      <c r="AE302" s="109" t="e">
        <f>(AE286^2+(#REF!/2)^2)^0.5</f>
        <v>#DIV/0!</v>
      </c>
      <c r="AF302" s="109" t="e">
        <f>(AF286^2+(#REF!/2)^2)^0.5</f>
        <v>#DIV/0!</v>
      </c>
      <c r="AG302" s="109"/>
      <c r="AI302" s="200">
        <v>0.8</v>
      </c>
      <c r="AJ302" s="111">
        <f t="shared" ca="1" si="378"/>
        <v>54.257745791311102</v>
      </c>
      <c r="AK302" s="111" t="e">
        <f>(AK286^2+(#REF!/2)^2)^0.5</f>
        <v>#REF!</v>
      </c>
      <c r="AL302" s="111" t="e">
        <f>(AL286^2+(#REF!/2)^2)^0.5</f>
        <v>#REF!</v>
      </c>
      <c r="AM302" s="111" t="e">
        <f>(AM286^2+(#REF!/2)^2)^0.5</f>
        <v>#REF!</v>
      </c>
      <c r="AN302" s="111" t="e">
        <f>(AN286^2+(#REF!/2)^2)^0.5</f>
        <v>#REF!</v>
      </c>
      <c r="AO302" s="111" t="e">
        <f>(AO286^2+(#REF!/2)^2)^0.5</f>
        <v>#REF!</v>
      </c>
      <c r="AP302" s="111" t="e">
        <f>(AP286^2+(#REF!/2)^2)^0.5</f>
        <v>#REF!</v>
      </c>
      <c r="AQ302" s="111" t="e">
        <f>(AQ286^2+(#REF!/2)^2)^0.5</f>
        <v>#REF!</v>
      </c>
      <c r="AR302" s="111" t="e">
        <f>(AR286^2+(#REF!/2)^2)^0.5</f>
        <v>#REF!</v>
      </c>
      <c r="AS302" s="111" t="e">
        <f>(AS286^2+(#REF!/2)^2)^0.5</f>
        <v>#REF!</v>
      </c>
      <c r="AT302" s="111" t="e">
        <f>(AT286^2+(#REF!/2)^2)^0.5</f>
        <v>#REF!</v>
      </c>
      <c r="AU302" s="111" t="e">
        <f>(AU286^2+(#REF!/2)^2)^0.5</f>
        <v>#REF!</v>
      </c>
      <c r="AV302" s="111" t="e">
        <f>(AV286^2+(#REF!/2)^2)^0.5</f>
        <v>#REF!</v>
      </c>
      <c r="AX302" s="14">
        <f t="shared" si="379"/>
        <v>0.8</v>
      </c>
      <c r="AY302" s="111">
        <f t="shared" ca="1" si="380"/>
        <v>43.719910811345201</v>
      </c>
      <c r="AZ302" s="111" t="e">
        <f>(AZ286^2+(#REF!/2)^2)^0.5</f>
        <v>#REF!</v>
      </c>
      <c r="BA302" s="111" t="e">
        <f>(BA286^2+(#REF!/2)^2)^0.5</f>
        <v>#REF!</v>
      </c>
      <c r="BB302" s="111" t="e">
        <f>(BB286^2+(#REF!/2)^2)^0.5</f>
        <v>#REF!</v>
      </c>
      <c r="BC302" s="111" t="e">
        <f>(BC286^2+(#REF!/2)^2)^0.5</f>
        <v>#REF!</v>
      </c>
      <c r="BD302" s="111" t="e">
        <f>(BD286^2+(#REF!/2)^2)^0.5</f>
        <v>#REF!</v>
      </c>
      <c r="BE302" s="111" t="e">
        <f>(BE286^2+(#REF!/2)^2)^0.5</f>
        <v>#REF!</v>
      </c>
      <c r="BF302" s="111" t="e">
        <f>(BF286^2+(#REF!/2)^2)^0.5</f>
        <v>#REF!</v>
      </c>
      <c r="BG302" s="111" t="e">
        <f>(BG286^2+(#REF!/2)^2)^0.5</f>
        <v>#REF!</v>
      </c>
      <c r="BH302" s="111" t="e">
        <f>(BH286^2+(#REF!/2)^2)^0.5</f>
        <v>#REF!</v>
      </c>
      <c r="BI302" s="111" t="e">
        <f>(BI286^2+(#REF!/2)^2)^0.5</f>
        <v>#REF!</v>
      </c>
      <c r="BJ302" s="111" t="e">
        <f>(BJ286^2+(#REF!/2)^2)^0.5</f>
        <v>#REF!</v>
      </c>
      <c r="BK302" s="111" t="e">
        <f>(BK286^2+(#REF!/2)^2)^0.5</f>
        <v>#REF!</v>
      </c>
      <c r="BM302" s="14">
        <f t="shared" si="381"/>
        <v>0.8</v>
      </c>
      <c r="BN302" s="111">
        <f t="shared" ca="1" si="382"/>
        <v>49.449905340071759</v>
      </c>
      <c r="BO302" s="111" t="e">
        <f>(BO286^2+(#REF!/2)^2)^0.5</f>
        <v>#REF!</v>
      </c>
      <c r="BP302" s="111" t="e">
        <f>(BP286^2+(#REF!/2)^2)^0.5</f>
        <v>#REF!</v>
      </c>
      <c r="BQ302" s="111" t="e">
        <f>(BQ286^2+(#REF!/2)^2)^0.5</f>
        <v>#REF!</v>
      </c>
      <c r="BR302" s="111" t="e">
        <f>(BR286^2+(#REF!/2)^2)^0.5</f>
        <v>#REF!</v>
      </c>
      <c r="BS302" s="111" t="e">
        <f>(BS286^2+(#REF!/2)^2)^0.5</f>
        <v>#REF!</v>
      </c>
      <c r="BT302" s="111" t="e">
        <f>(BT286^2+(#REF!/2)^2)^0.5</f>
        <v>#REF!</v>
      </c>
      <c r="BU302" s="111" t="e">
        <f>(BU286^2+(#REF!/2)^2)^0.5</f>
        <v>#REF!</v>
      </c>
      <c r="BV302" s="111" t="e">
        <f>(BV286^2+(#REF!/2)^2)^0.5</f>
        <v>#REF!</v>
      </c>
      <c r="BW302" s="111" t="e">
        <f>(BW286^2+(#REF!/2)^2)^0.5</f>
        <v>#REF!</v>
      </c>
      <c r="BX302" s="111" t="e">
        <f>(BX286^2+(#REF!/2)^2)^0.5</f>
        <v>#REF!</v>
      </c>
      <c r="BY302" s="111" t="e">
        <f>(BY286^2+(#REF!/2)^2)^0.5</f>
        <v>#REF!</v>
      </c>
      <c r="BZ302" s="111" t="e">
        <f>(BZ286^2+(#REF!/2)^2)^0.5</f>
        <v>#REF!</v>
      </c>
      <c r="CB302" s="14">
        <f t="shared" si="383"/>
        <v>0.8</v>
      </c>
      <c r="CC302" s="111">
        <f t="shared" ca="1" si="384"/>
        <v>24.247319581108236</v>
      </c>
      <c r="CD302" s="111" t="e">
        <f>(CD286^2+(#REF!/2)^2)^0.5</f>
        <v>#REF!</v>
      </c>
      <c r="CE302" s="111" t="e">
        <f>(CE286^2+(#REF!/2)^2)^0.5</f>
        <v>#REF!</v>
      </c>
      <c r="CF302" s="111" t="e">
        <f>(CF286^2+(#REF!/2)^2)^0.5</f>
        <v>#REF!</v>
      </c>
      <c r="CG302" s="111" t="e">
        <f>(CG286^2+(#REF!/2)^2)^0.5</f>
        <v>#REF!</v>
      </c>
      <c r="CH302" s="111" t="e">
        <f>(CH286^2+(#REF!/2)^2)^0.5</f>
        <v>#REF!</v>
      </c>
      <c r="CI302" s="111" t="e">
        <f>(CI286^2+(#REF!/2)^2)^0.5</f>
        <v>#REF!</v>
      </c>
      <c r="CJ302" s="111" t="e">
        <f>(CJ286^2+(#REF!/2)^2)^0.5</f>
        <v>#REF!</v>
      </c>
      <c r="CK302" s="111" t="e">
        <f>(CK286^2+(#REF!/2)^2)^0.5</f>
        <v>#REF!</v>
      </c>
      <c r="CL302" s="111" t="e">
        <f>(CL286^2+(#REF!/2)^2)^0.5</f>
        <v>#REF!</v>
      </c>
      <c r="CM302" s="111" t="e">
        <f>(CM286^2+(#REF!/2)^2)^0.5</f>
        <v>#REF!</v>
      </c>
      <c r="CN302" s="111" t="e">
        <f>(CN286^2+(#REF!/2)^2)^0.5</f>
        <v>#REF!</v>
      </c>
      <c r="CO302" s="111" t="e">
        <f>(CO286^2+(#REF!/2)^2)^0.5</f>
        <v>#REF!</v>
      </c>
      <c r="CQ302" s="14">
        <f t="shared" si="385"/>
        <v>0.8</v>
      </c>
      <c r="CR302" s="111">
        <f t="shared" ca="1" si="386"/>
        <v>27.342250656764179</v>
      </c>
      <c r="CS302" s="111" t="e">
        <f>(CS286^2+(#REF!/2)^2)^0.5</f>
        <v>#REF!</v>
      </c>
      <c r="CT302" s="111" t="e">
        <f>(CT286^2+(#REF!/2)^2)^0.5</f>
        <v>#REF!</v>
      </c>
      <c r="CU302" s="111" t="e">
        <f>(CU286^2+(#REF!/2)^2)^0.5</f>
        <v>#REF!</v>
      </c>
      <c r="CV302" s="111" t="e">
        <f>(CV286^2+(#REF!/2)^2)^0.5</f>
        <v>#REF!</v>
      </c>
      <c r="CW302" s="111" t="e">
        <f>(CW286^2+(#REF!/2)^2)^0.5</f>
        <v>#REF!</v>
      </c>
      <c r="CX302" s="111" t="e">
        <f>(CX286^2+(#REF!/2)^2)^0.5</f>
        <v>#REF!</v>
      </c>
      <c r="CY302" s="111" t="e">
        <f>(CY286^2+(#REF!/2)^2)^0.5</f>
        <v>#REF!</v>
      </c>
      <c r="CZ302" s="111" t="e">
        <f>(CZ286^2+(#REF!/2)^2)^0.5</f>
        <v>#REF!</v>
      </c>
      <c r="DA302" s="111" t="e">
        <f>(DA286^2+(#REF!/2)^2)^0.5</f>
        <v>#REF!</v>
      </c>
      <c r="DB302" s="111" t="e">
        <f>(DB286^2+(#REF!/2)^2)^0.5</f>
        <v>#REF!</v>
      </c>
      <c r="DC302" s="111" t="e">
        <f>(DC286^2+(#REF!/2)^2)^0.5</f>
        <v>#REF!</v>
      </c>
      <c r="DD302" s="111" t="e">
        <f>(DD286^2+(#REF!/2)^2)^0.5</f>
        <v>#REF!</v>
      </c>
      <c r="DF302" s="14">
        <f t="shared" si="387"/>
        <v>0.8</v>
      </c>
      <c r="DG302" s="111">
        <f t="shared" ca="1" si="388"/>
        <v>36.807450163751341</v>
      </c>
      <c r="DH302" s="111" t="e">
        <f>(DH286^2+(#REF!/2)^2)^0.5</f>
        <v>#REF!</v>
      </c>
      <c r="DI302" s="111" t="e">
        <f>(DI286^2+(#REF!/2)^2)^0.5</f>
        <v>#REF!</v>
      </c>
      <c r="DJ302" s="111" t="e">
        <f>(DJ286^2+(#REF!/2)^2)^0.5</f>
        <v>#REF!</v>
      </c>
      <c r="DK302" s="111" t="e">
        <f>(DK286^2+(#REF!/2)^2)^0.5</f>
        <v>#REF!</v>
      </c>
      <c r="DL302" s="111" t="e">
        <f>(DL286^2+(#REF!/2)^2)^0.5</f>
        <v>#REF!</v>
      </c>
      <c r="DM302" s="111" t="e">
        <f>(DM286^2+(#REF!/2)^2)^0.5</f>
        <v>#REF!</v>
      </c>
      <c r="DN302" s="111" t="e">
        <f>(DN286^2+(#REF!/2)^2)^0.5</f>
        <v>#REF!</v>
      </c>
      <c r="DO302" s="111" t="e">
        <f>(DO286^2+(#REF!/2)^2)^0.5</f>
        <v>#REF!</v>
      </c>
      <c r="DP302" s="111" t="e">
        <f>(DP286^2+(#REF!/2)^2)^0.5</f>
        <v>#REF!</v>
      </c>
      <c r="DQ302" s="111" t="e">
        <f>(DQ286^2+(#REF!/2)^2)^0.5</f>
        <v>#REF!</v>
      </c>
      <c r="DR302" s="111" t="e">
        <f>(DR286^2+(#REF!/2)^2)^0.5</f>
        <v>#REF!</v>
      </c>
      <c r="DS302" s="111" t="e">
        <f>(DS286^2+(#REF!/2)^2)^0.5</f>
        <v>#REF!</v>
      </c>
      <c r="DU302" s="14">
        <f t="shared" si="389"/>
        <v>0.8</v>
      </c>
      <c r="DV302" s="111">
        <f t="shared" ca="1" si="390"/>
        <v>5.5469471956784169</v>
      </c>
      <c r="DW302" s="111" t="e">
        <f>(DW286^2+(#REF!/2)^2)^0.5</f>
        <v>#REF!</v>
      </c>
      <c r="DX302" s="111" t="e">
        <f>(DX286^2+(#REF!/2)^2)^0.5</f>
        <v>#REF!</v>
      </c>
      <c r="DY302" s="111" t="e">
        <f>(DY286^2+(#REF!/2)^2)^0.5</f>
        <v>#REF!</v>
      </c>
      <c r="DZ302" s="111" t="e">
        <f>(DZ286^2+(#REF!/2)^2)^0.5</f>
        <v>#REF!</v>
      </c>
      <c r="EA302" s="111" t="e">
        <f>(EA286^2+(#REF!/2)^2)^0.5</f>
        <v>#REF!</v>
      </c>
      <c r="EB302" s="111" t="e">
        <f>(EB286^2+(#REF!/2)^2)^0.5</f>
        <v>#REF!</v>
      </c>
      <c r="EC302" s="111" t="e">
        <f>(EC286^2+(#REF!/2)^2)^0.5</f>
        <v>#REF!</v>
      </c>
      <c r="ED302" s="111" t="e">
        <f>(ED286^2+(#REF!/2)^2)^0.5</f>
        <v>#REF!</v>
      </c>
      <c r="EE302" s="111" t="e">
        <f>(EE286^2+(#REF!/2)^2)^0.5</f>
        <v>#REF!</v>
      </c>
      <c r="EF302" s="111" t="e">
        <f>(EF286^2+(#REF!/2)^2)^0.5</f>
        <v>#REF!</v>
      </c>
      <c r="EG302" s="111" t="e">
        <f>(EG286^2+(#REF!/2)^2)^0.5</f>
        <v>#REF!</v>
      </c>
      <c r="EH302" s="111" t="e">
        <f>(EH286^2+(#REF!/2)^2)^0.5</f>
        <v>#REF!</v>
      </c>
      <c r="EJ302" s="14">
        <f t="shared" si="391"/>
        <v>0.8</v>
      </c>
      <c r="EK302" s="111">
        <f t="shared" ca="1" si="392"/>
        <v>5.5469471956784169</v>
      </c>
      <c r="EL302" s="111" t="e">
        <f>(EL286^2+(#REF!/2)^2)^0.5</f>
        <v>#REF!</v>
      </c>
      <c r="EM302" s="111" t="e">
        <f>(EM286^2+(#REF!/2)^2)^0.5</f>
        <v>#REF!</v>
      </c>
      <c r="EN302" s="111" t="e">
        <f>(EN286^2+(#REF!/2)^2)^0.5</f>
        <v>#REF!</v>
      </c>
      <c r="EO302" s="111" t="e">
        <f>(EO286^2+(#REF!/2)^2)^0.5</f>
        <v>#REF!</v>
      </c>
      <c r="EP302" s="111" t="e">
        <f>(EP286^2+(#REF!/2)^2)^0.5</f>
        <v>#REF!</v>
      </c>
      <c r="EQ302" s="111" t="e">
        <f>(EQ286^2+(#REF!/2)^2)^0.5</f>
        <v>#REF!</v>
      </c>
      <c r="ER302" s="111" t="e">
        <f>(ER286^2+(#REF!/2)^2)^0.5</f>
        <v>#REF!</v>
      </c>
      <c r="ES302" s="111" t="e">
        <f>(ES286^2+(#REF!/2)^2)^0.5</f>
        <v>#REF!</v>
      </c>
      <c r="ET302" s="111" t="e">
        <f>(ET286^2+(#REF!/2)^2)^0.5</f>
        <v>#REF!</v>
      </c>
      <c r="EU302" s="111" t="e">
        <f>(EU286^2+(#REF!/2)^2)^0.5</f>
        <v>#REF!</v>
      </c>
      <c r="EV302" s="111" t="e">
        <f>(EV286^2+(#REF!/2)^2)^0.5</f>
        <v>#REF!</v>
      </c>
      <c r="EW302" s="111" t="e">
        <f>(EW286^2+(#REF!/2)^2)^0.5</f>
        <v>#REF!</v>
      </c>
    </row>
    <row r="303" spans="17:157">
      <c r="T303" s="14"/>
      <c r="U303" s="109"/>
      <c r="V303" s="109"/>
      <c r="W303" s="109"/>
      <c r="X303" s="109"/>
      <c r="Y303" s="109"/>
      <c r="Z303" s="109"/>
      <c r="AA303" s="109"/>
      <c r="AB303" s="109"/>
      <c r="AC303" s="109"/>
      <c r="AD303" s="109"/>
      <c r="AE303" s="109"/>
      <c r="AF303" s="109"/>
      <c r="AG303" s="109"/>
      <c r="AI303" s="1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11"/>
      <c r="AX303" s="14"/>
      <c r="AY303" s="111"/>
      <c r="AZ303" s="111"/>
      <c r="BA303" s="111"/>
      <c r="BB303" s="111"/>
      <c r="BC303" s="111"/>
      <c r="BD303" s="111"/>
      <c r="BE303" s="111"/>
      <c r="BF303" s="111"/>
      <c r="BG303" s="111"/>
      <c r="BH303" s="111"/>
      <c r="BI303" s="111"/>
      <c r="BJ303" s="111"/>
      <c r="BK303" s="111"/>
      <c r="BM303" s="14"/>
      <c r="BN303" s="111"/>
      <c r="BO303" s="111"/>
      <c r="BP303" s="111"/>
      <c r="BQ303" s="111"/>
      <c r="BR303" s="111"/>
      <c r="BS303" s="111"/>
      <c r="BT303" s="111"/>
      <c r="BU303" s="111"/>
      <c r="BV303" s="111"/>
      <c r="BW303" s="111"/>
      <c r="BX303" s="111"/>
      <c r="BY303" s="111"/>
      <c r="BZ303" s="111"/>
      <c r="CB303" s="14"/>
      <c r="CC303" s="111"/>
      <c r="CD303" s="111"/>
      <c r="CE303" s="111"/>
      <c r="CF303" s="111"/>
      <c r="CG303" s="111"/>
      <c r="CH303" s="111"/>
      <c r="CI303" s="111"/>
      <c r="CJ303" s="111"/>
      <c r="CK303" s="111"/>
      <c r="CL303" s="111"/>
      <c r="CM303" s="111"/>
      <c r="CN303" s="111"/>
      <c r="CO303" s="111"/>
      <c r="CQ303" s="14"/>
      <c r="CR303" s="111"/>
      <c r="CS303" s="111"/>
      <c r="CT303" s="111"/>
      <c r="CU303" s="111"/>
      <c r="CV303" s="111"/>
      <c r="CW303" s="111"/>
      <c r="CX303" s="111"/>
      <c r="CY303" s="111"/>
      <c r="CZ303" s="111"/>
      <c r="DA303" s="111"/>
      <c r="DB303" s="111"/>
      <c r="DC303" s="111"/>
      <c r="DD303" s="111"/>
      <c r="DF303" s="14"/>
      <c r="DG303" s="111"/>
      <c r="DH303" s="111"/>
      <c r="DI303" s="111"/>
      <c r="DJ303" s="111"/>
      <c r="DK303" s="111"/>
      <c r="DL303" s="111"/>
      <c r="DM303" s="111"/>
      <c r="DN303" s="111"/>
      <c r="DO303" s="111"/>
      <c r="DP303" s="111"/>
      <c r="DQ303" s="111"/>
      <c r="DR303" s="111"/>
      <c r="DS303" s="111"/>
      <c r="DU303" s="14"/>
      <c r="DV303" s="111"/>
      <c r="DW303" s="111"/>
      <c r="DX303" s="111"/>
      <c r="DY303" s="111"/>
      <c r="DZ303" s="111"/>
      <c r="EA303" s="111"/>
      <c r="EB303" s="111"/>
      <c r="EC303" s="111"/>
      <c r="ED303" s="111"/>
      <c r="EE303" s="111"/>
      <c r="EF303" s="111"/>
      <c r="EG303" s="111"/>
      <c r="EH303" s="111"/>
      <c r="EJ303" s="14"/>
      <c r="EK303" s="111"/>
      <c r="EL303" s="111"/>
      <c r="EM303" s="111"/>
      <c r="EN303" s="111"/>
      <c r="EO303" s="111"/>
      <c r="EP303" s="111"/>
      <c r="EQ303" s="111"/>
      <c r="ER303" s="111"/>
      <c r="ES303" s="111"/>
      <c r="ET303" s="111"/>
      <c r="EU303" s="111"/>
      <c r="EV303" s="111"/>
      <c r="EW303" s="111"/>
    </row>
    <row r="304" spans="17:157">
      <c r="T304" s="1" t="s">
        <v>69</v>
      </c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 t="s">
        <v>70</v>
      </c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 t="s">
        <v>72</v>
      </c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 t="s">
        <v>73</v>
      </c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 t="s">
        <v>74</v>
      </c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 t="s">
        <v>75</v>
      </c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 t="s">
        <v>76</v>
      </c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 t="s">
        <v>77</v>
      </c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</row>
    <row r="305" spans="14:153">
      <c r="T305" s="85" t="s">
        <v>94</v>
      </c>
      <c r="U305" s="200">
        <v>0.2</v>
      </c>
      <c r="V305" s="200">
        <v>0.25</v>
      </c>
      <c r="W305" s="200">
        <v>0.2857142857142857</v>
      </c>
      <c r="X305" s="200">
        <v>0.33333333333333331</v>
      </c>
      <c r="Y305" s="200">
        <v>0.4</v>
      </c>
      <c r="Z305" s="200">
        <v>0.42857142857142855</v>
      </c>
      <c r="AA305" s="200">
        <v>0.5</v>
      </c>
      <c r="AB305" s="200">
        <v>0.5714285714285714</v>
      </c>
      <c r="AC305" s="200">
        <v>0.6</v>
      </c>
      <c r="AD305" s="200">
        <v>0.66666666666666663</v>
      </c>
      <c r="AE305" s="200">
        <v>0.7142857142857143</v>
      </c>
      <c r="AF305" s="200">
        <v>0.75</v>
      </c>
      <c r="AG305" s="200">
        <v>0.8</v>
      </c>
      <c r="AI305" s="115" t="s">
        <v>94</v>
      </c>
      <c r="AJ305" s="86">
        <f t="shared" ref="AJ305:AV305" si="393">AJ289</f>
        <v>0</v>
      </c>
      <c r="AK305" s="86">
        <f t="shared" si="393"/>
        <v>10</v>
      </c>
      <c r="AL305" s="86">
        <f t="shared" si="393"/>
        <v>20</v>
      </c>
      <c r="AM305" s="86">
        <f t="shared" si="393"/>
        <v>30</v>
      </c>
      <c r="AN305" s="86">
        <f t="shared" si="393"/>
        <v>40</v>
      </c>
      <c r="AO305" s="86">
        <f t="shared" si="393"/>
        <v>50</v>
      </c>
      <c r="AP305" s="86">
        <f t="shared" si="393"/>
        <v>60</v>
      </c>
      <c r="AQ305" s="86">
        <f t="shared" si="393"/>
        <v>70</v>
      </c>
      <c r="AR305" s="86">
        <f t="shared" si="393"/>
        <v>80</v>
      </c>
      <c r="AS305" s="86">
        <f t="shared" si="393"/>
        <v>90</v>
      </c>
      <c r="AT305" s="86">
        <f t="shared" si="393"/>
        <v>100</v>
      </c>
      <c r="AU305" s="111">
        <f t="shared" ref="AU305:AV318" si="394">AU257+AU289</f>
        <v>1.125</v>
      </c>
      <c r="AV305" s="14">
        <f t="shared" si="393"/>
        <v>0.8</v>
      </c>
      <c r="AX305" s="115" t="s">
        <v>94</v>
      </c>
      <c r="AY305" s="14">
        <f t="shared" ref="AY305:BK305" si="395">AY289</f>
        <v>0.2</v>
      </c>
      <c r="AZ305" s="14">
        <f t="shared" si="395"/>
        <v>0.25</v>
      </c>
      <c r="BA305" s="14">
        <f t="shared" si="395"/>
        <v>0.2857142857142857</v>
      </c>
      <c r="BB305" s="14">
        <f t="shared" si="395"/>
        <v>0.33333333333333331</v>
      </c>
      <c r="BC305" s="14">
        <f t="shared" si="395"/>
        <v>0.4</v>
      </c>
      <c r="BD305" s="14">
        <f t="shared" si="395"/>
        <v>0.42857142857142855</v>
      </c>
      <c r="BE305" s="14">
        <f t="shared" si="395"/>
        <v>0.5</v>
      </c>
      <c r="BF305" s="14">
        <f t="shared" si="395"/>
        <v>0.5714285714285714</v>
      </c>
      <c r="BG305" s="14">
        <f t="shared" si="395"/>
        <v>0.6</v>
      </c>
      <c r="BH305" s="14">
        <f t="shared" si="395"/>
        <v>0.66666666666666663</v>
      </c>
      <c r="BI305" s="14">
        <f t="shared" si="395"/>
        <v>0.7142857142857143</v>
      </c>
      <c r="BJ305" s="14">
        <f t="shared" si="395"/>
        <v>0.75</v>
      </c>
      <c r="BK305" s="14">
        <f t="shared" si="395"/>
        <v>0.8</v>
      </c>
      <c r="BM305" s="115" t="s">
        <v>94</v>
      </c>
      <c r="BN305" s="14">
        <f t="shared" ref="BN305:BZ305" si="396">BN289</f>
        <v>0.2</v>
      </c>
      <c r="BO305" s="14">
        <f t="shared" si="396"/>
        <v>0.25</v>
      </c>
      <c r="BP305" s="14">
        <f t="shared" si="396"/>
        <v>0.2857142857142857</v>
      </c>
      <c r="BQ305" s="14">
        <f t="shared" si="396"/>
        <v>0.33333333333333331</v>
      </c>
      <c r="BR305" s="14">
        <f t="shared" si="396"/>
        <v>0.4</v>
      </c>
      <c r="BS305" s="14">
        <f t="shared" si="396"/>
        <v>0.42857142857142855</v>
      </c>
      <c r="BT305" s="14">
        <f t="shared" si="396"/>
        <v>0.5</v>
      </c>
      <c r="BU305" s="14">
        <f t="shared" si="396"/>
        <v>0.5714285714285714</v>
      </c>
      <c r="BV305" s="14">
        <f t="shared" si="396"/>
        <v>0.6</v>
      </c>
      <c r="BW305" s="14">
        <f t="shared" si="396"/>
        <v>0.66666666666666663</v>
      </c>
      <c r="BX305" s="14">
        <f t="shared" si="396"/>
        <v>0.7142857142857143</v>
      </c>
      <c r="BY305" s="14">
        <f t="shared" si="396"/>
        <v>0.75</v>
      </c>
      <c r="BZ305" s="14">
        <f t="shared" si="396"/>
        <v>0.8</v>
      </c>
      <c r="CB305" s="85" t="s">
        <v>94</v>
      </c>
      <c r="CC305" s="14">
        <f t="shared" ref="CC305:CO305" si="397">CC289</f>
        <v>0.2</v>
      </c>
      <c r="CD305" s="14">
        <f t="shared" si="397"/>
        <v>0.25</v>
      </c>
      <c r="CE305" s="14">
        <f t="shared" si="397"/>
        <v>0.2857142857142857</v>
      </c>
      <c r="CF305" s="14">
        <f t="shared" si="397"/>
        <v>0.33333333333333331</v>
      </c>
      <c r="CG305" s="14">
        <f t="shared" si="397"/>
        <v>0.4</v>
      </c>
      <c r="CH305" s="14">
        <f t="shared" si="397"/>
        <v>0.42857142857142855</v>
      </c>
      <c r="CI305" s="14">
        <f t="shared" si="397"/>
        <v>0.5</v>
      </c>
      <c r="CJ305" s="14">
        <f t="shared" si="397"/>
        <v>0.5714285714285714</v>
      </c>
      <c r="CK305" s="14">
        <f t="shared" si="397"/>
        <v>0.6</v>
      </c>
      <c r="CL305" s="14">
        <f t="shared" si="397"/>
        <v>0.66666666666666663</v>
      </c>
      <c r="CM305" s="14">
        <f t="shared" si="397"/>
        <v>0.7142857142857143</v>
      </c>
      <c r="CN305" s="14">
        <f t="shared" si="397"/>
        <v>0.75</v>
      </c>
      <c r="CO305" s="14">
        <f t="shared" si="397"/>
        <v>0.8</v>
      </c>
      <c r="CQ305" s="85" t="s">
        <v>94</v>
      </c>
      <c r="CR305" s="14">
        <f t="shared" ref="CR305:DD305" si="398">CR289</f>
        <v>0.2</v>
      </c>
      <c r="CS305" s="14">
        <f t="shared" si="398"/>
        <v>0.25</v>
      </c>
      <c r="CT305" s="14">
        <f t="shared" si="398"/>
        <v>0.2857142857142857</v>
      </c>
      <c r="CU305" s="14">
        <f t="shared" si="398"/>
        <v>0.33333333333333331</v>
      </c>
      <c r="CV305" s="14">
        <f t="shared" si="398"/>
        <v>0.4</v>
      </c>
      <c r="CW305" s="14">
        <f t="shared" si="398"/>
        <v>0.42857142857142855</v>
      </c>
      <c r="CX305" s="14">
        <f t="shared" si="398"/>
        <v>0.5</v>
      </c>
      <c r="CY305" s="14">
        <f t="shared" si="398"/>
        <v>0.5714285714285714</v>
      </c>
      <c r="CZ305" s="14">
        <f t="shared" si="398"/>
        <v>0.6</v>
      </c>
      <c r="DA305" s="14">
        <f t="shared" si="398"/>
        <v>0.66666666666666663</v>
      </c>
      <c r="DB305" s="14">
        <f t="shared" si="398"/>
        <v>0.7142857142857143</v>
      </c>
      <c r="DC305" s="14">
        <f t="shared" si="398"/>
        <v>0.75</v>
      </c>
      <c r="DD305" s="14">
        <f t="shared" si="398"/>
        <v>0.8</v>
      </c>
      <c r="DF305" s="115" t="s">
        <v>94</v>
      </c>
      <c r="DG305" s="14">
        <f t="shared" ref="DG305:DS305" si="399">DG289</f>
        <v>0.2</v>
      </c>
      <c r="DH305" s="14">
        <f t="shared" si="399"/>
        <v>0.25</v>
      </c>
      <c r="DI305" s="14">
        <f t="shared" si="399"/>
        <v>0.2857142857142857</v>
      </c>
      <c r="DJ305" s="14">
        <f t="shared" si="399"/>
        <v>0.33333333333333331</v>
      </c>
      <c r="DK305" s="14">
        <f t="shared" si="399"/>
        <v>0.4</v>
      </c>
      <c r="DL305" s="14">
        <f t="shared" si="399"/>
        <v>0.42857142857142855</v>
      </c>
      <c r="DM305" s="14">
        <f t="shared" si="399"/>
        <v>0.5</v>
      </c>
      <c r="DN305" s="14">
        <f t="shared" si="399"/>
        <v>0.5714285714285714</v>
      </c>
      <c r="DO305" s="14">
        <f t="shared" si="399"/>
        <v>0.6</v>
      </c>
      <c r="DP305" s="14">
        <f t="shared" si="399"/>
        <v>0.66666666666666663</v>
      </c>
      <c r="DQ305" s="14">
        <f t="shared" si="399"/>
        <v>0.7142857142857143</v>
      </c>
      <c r="DR305" s="14">
        <f t="shared" si="399"/>
        <v>0.75</v>
      </c>
      <c r="DS305" s="14">
        <f t="shared" si="399"/>
        <v>0.8</v>
      </c>
      <c r="DU305" s="85" t="s">
        <v>94</v>
      </c>
      <c r="DV305" s="14">
        <f t="shared" ref="DV305:EH305" si="400">DV289</f>
        <v>0.2</v>
      </c>
      <c r="DW305" s="14">
        <f t="shared" si="400"/>
        <v>0.25</v>
      </c>
      <c r="DX305" s="14">
        <f t="shared" si="400"/>
        <v>0.2857142857142857</v>
      </c>
      <c r="DY305" s="14">
        <f t="shared" si="400"/>
        <v>0.33333333333333331</v>
      </c>
      <c r="DZ305" s="14">
        <f t="shared" si="400"/>
        <v>0.4</v>
      </c>
      <c r="EA305" s="14">
        <f t="shared" si="400"/>
        <v>0.42857142857142855</v>
      </c>
      <c r="EB305" s="14">
        <f t="shared" si="400"/>
        <v>0.5</v>
      </c>
      <c r="EC305" s="14">
        <f t="shared" si="400"/>
        <v>0.5714285714285714</v>
      </c>
      <c r="ED305" s="14">
        <f t="shared" si="400"/>
        <v>0.6</v>
      </c>
      <c r="EE305" s="14">
        <f t="shared" si="400"/>
        <v>0.66666666666666663</v>
      </c>
      <c r="EF305" s="14">
        <f t="shared" si="400"/>
        <v>0.7142857142857143</v>
      </c>
      <c r="EG305" s="14">
        <f t="shared" si="400"/>
        <v>0.75</v>
      </c>
      <c r="EH305" s="14">
        <f t="shared" si="400"/>
        <v>0.8</v>
      </c>
      <c r="EJ305" s="115" t="s">
        <v>94</v>
      </c>
      <c r="EK305" s="14">
        <f t="shared" ref="EK305:EW305" si="401">EK289</f>
        <v>0.2</v>
      </c>
      <c r="EL305" s="14">
        <f t="shared" si="401"/>
        <v>0.25</v>
      </c>
      <c r="EM305" s="14">
        <f t="shared" si="401"/>
        <v>0.2857142857142857</v>
      </c>
      <c r="EN305" s="14">
        <f t="shared" si="401"/>
        <v>0.33333333333333331</v>
      </c>
      <c r="EO305" s="14">
        <f t="shared" si="401"/>
        <v>0.4</v>
      </c>
      <c r="EP305" s="14">
        <f t="shared" si="401"/>
        <v>0.42857142857142855</v>
      </c>
      <c r="EQ305" s="14">
        <f t="shared" si="401"/>
        <v>0.5</v>
      </c>
      <c r="ER305" s="14">
        <f t="shared" si="401"/>
        <v>0.5714285714285714</v>
      </c>
      <c r="ES305" s="14">
        <f t="shared" si="401"/>
        <v>0.6</v>
      </c>
      <c r="ET305" s="14">
        <f t="shared" si="401"/>
        <v>0.66666666666666663</v>
      </c>
      <c r="EU305" s="14">
        <f t="shared" si="401"/>
        <v>0.7142857142857143</v>
      </c>
      <c r="EV305" s="14">
        <f t="shared" si="401"/>
        <v>0.75</v>
      </c>
      <c r="EW305" s="14">
        <f t="shared" si="401"/>
        <v>0.8</v>
      </c>
    </row>
    <row r="306" spans="14:153">
      <c r="T306" s="201">
        <v>0.2</v>
      </c>
      <c r="U306" s="109">
        <f t="shared" ref="U306:AG318" ca="1" si="402">U258+U290</f>
        <v>9.9331210643487839</v>
      </c>
      <c r="V306" s="109">
        <f t="shared" ca="1" si="402"/>
        <v>9.0226373960399524</v>
      </c>
      <c r="W306" s="109">
        <f t="shared" ca="1" si="402"/>
        <v>8.6335809625622737</v>
      </c>
      <c r="X306" s="109">
        <f t="shared" ca="1" si="402"/>
        <v>9.1124732736458611</v>
      </c>
      <c r="Y306" s="109">
        <f t="shared" ca="1" si="402"/>
        <v>9.9637683534460404</v>
      </c>
      <c r="Z306" s="109">
        <f t="shared" ca="1" si="402"/>
        <v>10.410039517183417</v>
      </c>
      <c r="AA306" s="109">
        <f t="shared" ca="1" si="402"/>
        <v>11.818061818075551</v>
      </c>
      <c r="AB306" s="109">
        <f t="shared" ca="1" si="402"/>
        <v>13.838310854669551</v>
      </c>
      <c r="AC306" s="109">
        <f t="shared" ca="1" si="402"/>
        <v>14.906044389079703</v>
      </c>
      <c r="AD306" s="109">
        <f t="shared" ca="1" si="402"/>
        <v>18.340563155046233</v>
      </c>
      <c r="AE306" s="109">
        <f t="shared" ca="1" si="402"/>
        <v>22.143618505610284</v>
      </c>
      <c r="AF306" s="109">
        <f t="shared" ca="1" si="402"/>
        <v>26.360050753706915</v>
      </c>
      <c r="AG306" s="109">
        <f t="shared" ca="1" si="402"/>
        <v>36.297243756394039</v>
      </c>
      <c r="AI306" s="200">
        <v>0.2</v>
      </c>
      <c r="AJ306" s="111">
        <f t="shared" ref="AJ306:AT318" ca="1" si="403">AJ258+AJ290</f>
        <v>10.279463117060478</v>
      </c>
      <c r="AK306" s="111">
        <f t="shared" ca="1" si="403"/>
        <v>9.5043569818750377</v>
      </c>
      <c r="AL306" s="111">
        <f t="shared" ca="1" si="403"/>
        <v>8.9777559531764872</v>
      </c>
      <c r="AM306" s="111">
        <f t="shared" ca="1" si="403"/>
        <v>9.1124732736458611</v>
      </c>
      <c r="AN306" s="111">
        <f t="shared" ca="1" si="403"/>
        <v>9.9637683534460386</v>
      </c>
      <c r="AO306" s="111">
        <f t="shared" ca="1" si="403"/>
        <v>10.410039517183417</v>
      </c>
      <c r="AP306" s="111">
        <f t="shared" ca="1" si="403"/>
        <v>11.818061818075552</v>
      </c>
      <c r="AQ306" s="111">
        <f t="shared" ca="1" si="403"/>
        <v>13.838310854669551</v>
      </c>
      <c r="AR306" s="111">
        <f t="shared" ca="1" si="403"/>
        <v>14.906044389079703</v>
      </c>
      <c r="AS306" s="111">
        <f t="shared" ca="1" si="403"/>
        <v>18.340563155046233</v>
      </c>
      <c r="AT306" s="111">
        <f t="shared" ca="1" si="403"/>
        <v>22.143618505610284</v>
      </c>
      <c r="AU306" s="111">
        <f t="shared" ca="1" si="394"/>
        <v>22.949808262223939</v>
      </c>
      <c r="AV306" s="111">
        <f t="shared" ca="1" si="394"/>
        <v>22.258355664806658</v>
      </c>
      <c r="AX306" s="14">
        <f t="shared" ref="AX306:AX318" si="404">AX290</f>
        <v>0.2</v>
      </c>
      <c r="AY306" s="111">
        <f t="shared" ref="AY306:BK318" ca="1" si="405">AY258+AY290</f>
        <v>13.980597949085594</v>
      </c>
      <c r="AZ306" s="111">
        <f t="shared" ca="1" si="405"/>
        <v>12.509780961190391</v>
      </c>
      <c r="BA306" s="111">
        <f t="shared" ca="1" si="405"/>
        <v>11.709260639962702</v>
      </c>
      <c r="BB306" s="111">
        <f t="shared" ca="1" si="405"/>
        <v>10.875076733120853</v>
      </c>
      <c r="BC306" s="111">
        <f t="shared" ca="1" si="405"/>
        <v>10.111591678250292</v>
      </c>
      <c r="BD306" s="111">
        <f t="shared" ca="1" si="405"/>
        <v>9.9441617529645008</v>
      </c>
      <c r="BE306" s="111">
        <f t="shared" ca="1" si="405"/>
        <v>10.043941231270724</v>
      </c>
      <c r="BF306" s="111">
        <f t="shared" ca="1" si="405"/>
        <v>10.994219472605479</v>
      </c>
      <c r="BG306" s="111">
        <f t="shared" ca="1" si="405"/>
        <v>11.644429542698589</v>
      </c>
      <c r="BH306" s="111">
        <f t="shared" ca="1" si="405"/>
        <v>13.95914414110965</v>
      </c>
      <c r="BI306" s="111">
        <f t="shared" ca="1" si="405"/>
        <v>16.659642034809416</v>
      </c>
      <c r="BJ306" s="111">
        <f t="shared" ca="1" si="405"/>
        <v>19.704892902176653</v>
      </c>
      <c r="BK306" s="111">
        <f t="shared" ca="1" si="405"/>
        <v>26.947082614743032</v>
      </c>
      <c r="BM306" s="14">
        <f t="shared" ref="BM306:BM318" si="406">BM290</f>
        <v>0.2</v>
      </c>
      <c r="BN306" s="111">
        <f t="shared" ref="BN306:BZ318" ca="1" si="407">BN258+BN290</f>
        <v>14.205075833367127</v>
      </c>
      <c r="BO306" s="111">
        <f t="shared" ca="1" si="407"/>
        <v>12.749340081259719</v>
      </c>
      <c r="BP306" s="111">
        <f t="shared" ca="1" si="407"/>
        <v>11.981852339124895</v>
      </c>
      <c r="BQ306" s="111">
        <f t="shared" ca="1" si="407"/>
        <v>11.233875771947307</v>
      </c>
      <c r="BR306" s="111">
        <f t="shared" ca="1" si="407"/>
        <v>10.702714235608585</v>
      </c>
      <c r="BS306" s="111">
        <f t="shared" ca="1" si="407"/>
        <v>10.676448038952444</v>
      </c>
      <c r="BT306" s="111">
        <f t="shared" ca="1" si="407"/>
        <v>11.184410130677955</v>
      </c>
      <c r="BU306" s="111">
        <f t="shared" ca="1" si="407"/>
        <v>12.556537557795174</v>
      </c>
      <c r="BV306" s="111">
        <f t="shared" ca="1" si="407"/>
        <v>13.387186714159911</v>
      </c>
      <c r="BW306" s="111">
        <f t="shared" ca="1" si="407"/>
        <v>16.215747678682735</v>
      </c>
      <c r="BX306" s="111">
        <f t="shared" ca="1" si="407"/>
        <v>19.445863368368613</v>
      </c>
      <c r="BY306" s="111">
        <f t="shared" ca="1" si="407"/>
        <v>23.064514586669134</v>
      </c>
      <c r="BZ306" s="111">
        <f t="shared" ca="1" si="407"/>
        <v>31.641310948870625</v>
      </c>
      <c r="CB306" s="14">
        <f t="shared" ref="CB306:CB318" si="408">CB290</f>
        <v>0.2</v>
      </c>
      <c r="CC306" s="111">
        <f t="shared" ref="CC306:CO318" ca="1" si="409">CC258+CC290</f>
        <v>6.6822104784170451</v>
      </c>
      <c r="CD306" s="111">
        <f t="shared" ca="1" si="409"/>
        <v>5.9860993080300453</v>
      </c>
      <c r="CE306" s="111">
        <f t="shared" ca="1" si="409"/>
        <v>5.7403642994473101</v>
      </c>
      <c r="CF306" s="111">
        <f t="shared" ca="1" si="409"/>
        <v>5.6299979421545157</v>
      </c>
      <c r="CG306" s="111">
        <f t="shared" ca="1" si="409"/>
        <v>5.7869623538664445</v>
      </c>
      <c r="CH306" s="111">
        <f t="shared" ca="1" si="409"/>
        <v>5.9500229995173415</v>
      </c>
      <c r="CI306" s="111">
        <f t="shared" ca="1" si="409"/>
        <v>6.6111282421992055</v>
      </c>
      <c r="CJ306" s="111">
        <f t="shared" ca="1" si="409"/>
        <v>7.7122777410690126</v>
      </c>
      <c r="CK306" s="111">
        <f t="shared" ca="1" si="409"/>
        <v>8.3216390867958303</v>
      </c>
      <c r="CL306" s="111">
        <f t="shared" ca="1" si="409"/>
        <v>10.328294028225827</v>
      </c>
      <c r="CM306" s="111">
        <f t="shared" ca="1" si="409"/>
        <v>12.581965576638119</v>
      </c>
      <c r="CN306" s="111">
        <f t="shared" ca="1" si="409"/>
        <v>15.093197468380399</v>
      </c>
      <c r="CO306" s="111">
        <f t="shared" ca="1" si="409"/>
        <v>21.027101109939789</v>
      </c>
      <c r="CQ306" s="14">
        <f t="shared" ref="CQ306:CQ318" si="410">CQ290</f>
        <v>0.2</v>
      </c>
      <c r="CR306" s="111">
        <f t="shared" ref="CR306:DD318" ca="1" si="411">CR258+CR290</f>
        <v>19.865279870486827</v>
      </c>
      <c r="CS306" s="111">
        <f t="shared" ca="1" si="411"/>
        <v>16.552763763619978</v>
      </c>
      <c r="CT306" s="111">
        <f t="shared" ca="1" si="411"/>
        <v>14.87739100616847</v>
      </c>
      <c r="CU306" s="111">
        <f t="shared" ca="1" si="411"/>
        <v>13.196321300755901</v>
      </c>
      <c r="CV306" s="111">
        <f t="shared" ca="1" si="411"/>
        <v>11.536718534119181</v>
      </c>
      <c r="CW306" s="111">
        <f t="shared" ca="1" si="411"/>
        <v>11.003093602512426</v>
      </c>
      <c r="CX306" s="111">
        <f t="shared" ca="1" si="411"/>
        <v>10.030193699028203</v>
      </c>
      <c r="CY306" s="111">
        <f t="shared" ca="1" si="411"/>
        <v>9.5357973663649798</v>
      </c>
      <c r="CZ306" s="111">
        <f t="shared" ca="1" si="411"/>
        <v>9.4879242129412411</v>
      </c>
      <c r="DA306" s="111">
        <f t="shared" ca="1" si="411"/>
        <v>9.8405100056041235</v>
      </c>
      <c r="DB306" s="111">
        <f t="shared" ca="1" si="411"/>
        <v>10.711090222560173</v>
      </c>
      <c r="DC306" s="111">
        <f t="shared" ca="1" si="411"/>
        <v>10.544020301482767</v>
      </c>
      <c r="DD306" s="111">
        <f t="shared" ca="1" si="411"/>
        <v>14.518897502557616</v>
      </c>
      <c r="DF306" s="14">
        <f t="shared" ref="DF306:DF318" si="412">DF290</f>
        <v>0.2</v>
      </c>
      <c r="DG306" s="111">
        <f t="shared" ref="DG306:DS318" ca="1" si="413">DG258+DG290</f>
        <v>10.424857539294889</v>
      </c>
      <c r="DH306" s="111">
        <f t="shared" ca="1" si="413"/>
        <v>8.4763575930377844</v>
      </c>
      <c r="DI306" s="111">
        <f t="shared" ca="1" si="413"/>
        <v>7.5622168074086629</v>
      </c>
      <c r="DJ306" s="111">
        <f t="shared" ca="1" si="413"/>
        <v>6.7382802468508398</v>
      </c>
      <c r="DK306" s="111">
        <f t="shared" ca="1" si="413"/>
        <v>6.1071596600805318</v>
      </c>
      <c r="DL306" s="111">
        <f t="shared" ca="1" si="413"/>
        <v>5.979778891187812</v>
      </c>
      <c r="DM306" s="111">
        <f t="shared" ca="1" si="413"/>
        <v>5.9793663965806445</v>
      </c>
      <c r="DN306" s="111">
        <f t="shared" ca="1" si="413"/>
        <v>6.4351567455490608</v>
      </c>
      <c r="DO306" s="111">
        <f t="shared" ca="1" si="413"/>
        <v>6.7672128326857077</v>
      </c>
      <c r="DP306" s="111">
        <f t="shared" ca="1" si="413"/>
        <v>8.0088743508633407</v>
      </c>
      <c r="DQ306" s="111">
        <f t="shared" ca="1" si="413"/>
        <v>9.5160171336300969</v>
      </c>
      <c r="DR306" s="111">
        <f t="shared" ca="1" si="413"/>
        <v>10.986361080044084</v>
      </c>
      <c r="DS306" s="111">
        <f t="shared" ca="1" si="413"/>
        <v>15.257643756820748</v>
      </c>
      <c r="DU306" s="14">
        <f t="shared" ref="DU306:DU318" si="414">DU290</f>
        <v>0.2</v>
      </c>
      <c r="DV306" s="111">
        <f t="shared" ref="DV306:EH318" ca="1" si="415">DV258+DV290</f>
        <v>22.175189146775523</v>
      </c>
      <c r="DW306" s="111">
        <f t="shared" ca="1" si="415"/>
        <v>21.256738697647137</v>
      </c>
      <c r="DX306" s="111">
        <f t="shared" ca="1" si="415"/>
        <v>20.681423645660246</v>
      </c>
      <c r="DY306" s="111">
        <f t="shared" ca="1" si="415"/>
        <v>20.011921967928121</v>
      </c>
      <c r="DZ306" s="111">
        <f t="shared" ca="1" si="415"/>
        <v>19.254545335650548</v>
      </c>
      <c r="EA306" s="111">
        <f t="shared" ca="1" si="415"/>
        <v>18.994252932780618</v>
      </c>
      <c r="EB306" s="111">
        <f t="shared" ca="1" si="415"/>
        <v>18.524274265772469</v>
      </c>
      <c r="EC306" s="111">
        <f t="shared" ca="1" si="415"/>
        <v>18.359818416116603</v>
      </c>
      <c r="ED306" s="111">
        <f t="shared" ca="1" si="415"/>
        <v>18.404584195712967</v>
      </c>
      <c r="EE306" s="111">
        <f t="shared" ca="1" si="415"/>
        <v>18.867700003883662</v>
      </c>
      <c r="EF306" s="111">
        <f t="shared" ca="1" si="415"/>
        <v>19.67893539533981</v>
      </c>
      <c r="EG306" s="111">
        <f t="shared" ca="1" si="415"/>
        <v>20.752948929373837</v>
      </c>
      <c r="EH306" s="111">
        <f t="shared" ca="1" si="415"/>
        <v>23.602542780608907</v>
      </c>
      <c r="EJ306" s="14">
        <f t="shared" ref="EJ306:EJ318" si="416">EJ290</f>
        <v>0.2</v>
      </c>
      <c r="EK306" s="111">
        <f t="shared" ref="EK306:EW318" ca="1" si="417">EK258+EK290</f>
        <v>1.1544735090389757</v>
      </c>
      <c r="EL306" s="111">
        <f t="shared" ca="1" si="417"/>
        <v>1.6057319527836142</v>
      </c>
      <c r="EM306" s="111">
        <f t="shared" ca="1" si="417"/>
        <v>1.9470798137909071</v>
      </c>
      <c r="EN306" s="111">
        <f t="shared" ca="1" si="417"/>
        <v>2.4367846645041809</v>
      </c>
      <c r="EO306" s="111">
        <f t="shared" ca="1" si="417"/>
        <v>3.2163743456738096</v>
      </c>
      <c r="EP306" s="111">
        <f t="shared" ca="1" si="417"/>
        <v>3.5963241394879981</v>
      </c>
      <c r="EQ306" s="111">
        <f t="shared" ca="1" si="417"/>
        <v>4.7212922134541522</v>
      </c>
      <c r="ER306" s="111">
        <f t="shared" ca="1" si="417"/>
        <v>6.2282805998686293</v>
      </c>
      <c r="ES306" s="111">
        <f t="shared" ca="1" si="417"/>
        <v>6.9970796132665249</v>
      </c>
      <c r="ET306" s="111">
        <f t="shared" ca="1" si="417"/>
        <v>9.4029816279108118</v>
      </c>
      <c r="EU306" s="111">
        <f t="shared" ca="1" si="417"/>
        <v>12.004343238591407</v>
      </c>
      <c r="EV306" s="111">
        <f t="shared" ca="1" si="417"/>
        <v>14.851776978511168</v>
      </c>
      <c r="EW306" s="111">
        <f t="shared" ca="1" si="417"/>
        <v>21.495649131266426</v>
      </c>
    </row>
    <row r="307" spans="14:153">
      <c r="T307" s="201">
        <v>0.25</v>
      </c>
      <c r="U307" s="109">
        <f t="shared" ca="1" si="402"/>
        <v>8.7379385518720731</v>
      </c>
      <c r="V307" s="109">
        <f t="shared" ca="1" si="402"/>
        <v>9.1988548494061657</v>
      </c>
      <c r="W307" s="109">
        <f t="shared" ca="1" si="402"/>
        <v>9.5882425932382631</v>
      </c>
      <c r="X307" s="109">
        <f t="shared" ca="1" si="402"/>
        <v>10.202239811011186</v>
      </c>
      <c r="Y307" s="109">
        <f t="shared" ca="1" si="402"/>
        <v>11.29604630092085</v>
      </c>
      <c r="Z307" s="109">
        <f t="shared" ca="1" si="402"/>
        <v>11.873382476902648</v>
      </c>
      <c r="AA307" s="109">
        <f t="shared" ca="1" si="402"/>
        <v>13.721339459400287</v>
      </c>
      <c r="AB307" s="109">
        <f t="shared" ca="1" si="402"/>
        <v>16.458242353229412</v>
      </c>
      <c r="AC307" s="109">
        <f t="shared" ca="1" si="402"/>
        <v>17.950528834298524</v>
      </c>
      <c r="AD307" s="109">
        <f t="shared" ca="1" si="402"/>
        <v>22.989465684078521</v>
      </c>
      <c r="AE307" s="109">
        <f t="shared" ca="1" si="402"/>
        <v>29.043308680388851</v>
      </c>
      <c r="AF307" s="109">
        <f t="shared" ca="1" si="402"/>
        <v>36.426470920526555</v>
      </c>
      <c r="AG307" s="109"/>
      <c r="AI307" s="200">
        <v>0.25</v>
      </c>
      <c r="AJ307" s="111">
        <f t="shared" ca="1" si="403"/>
        <v>8.7379385518720731</v>
      </c>
      <c r="AK307" s="111">
        <f t="shared" ca="1" si="403"/>
        <v>9.1988548494061657</v>
      </c>
      <c r="AL307" s="111">
        <f t="shared" ca="1" si="403"/>
        <v>9.5882425932382631</v>
      </c>
      <c r="AM307" s="111">
        <f t="shared" ca="1" si="403"/>
        <v>10.202239811011186</v>
      </c>
      <c r="AN307" s="111">
        <f t="shared" ca="1" si="403"/>
        <v>11.29604630092085</v>
      </c>
      <c r="AO307" s="111">
        <f t="shared" ca="1" si="403"/>
        <v>11.873382476902648</v>
      </c>
      <c r="AP307" s="111">
        <f t="shared" ca="1" si="403"/>
        <v>13.721339459400287</v>
      </c>
      <c r="AQ307" s="111">
        <f t="shared" ca="1" si="403"/>
        <v>16.458242353229412</v>
      </c>
      <c r="AR307" s="111">
        <f t="shared" ca="1" si="403"/>
        <v>17.950528834298524</v>
      </c>
      <c r="AS307" s="111">
        <f t="shared" ca="1" si="403"/>
        <v>22.989465684078521</v>
      </c>
      <c r="AT307" s="111">
        <f t="shared" ca="1" si="403"/>
        <v>29.043308680388851</v>
      </c>
      <c r="AU307" s="111">
        <f t="shared" ca="1" si="394"/>
        <v>36.426470920526555</v>
      </c>
      <c r="AV307" s="111" t="e">
        <f t="shared" si="394"/>
        <v>#DIV/0!</v>
      </c>
      <c r="AX307" s="14">
        <f t="shared" si="404"/>
        <v>0.25</v>
      </c>
      <c r="AY307" s="111">
        <f t="shared" ca="1" si="405"/>
        <v>13.125749957437396</v>
      </c>
      <c r="AZ307" s="111">
        <f t="shared" ca="1" si="405"/>
        <v>11.849811688306986</v>
      </c>
      <c r="BA307" s="111">
        <f t="shared" ca="1" si="405"/>
        <v>11.215075738988929</v>
      </c>
      <c r="BB307" s="111">
        <f t="shared" ca="1" si="405"/>
        <v>10.64923325283989</v>
      </c>
      <c r="BC307" s="111">
        <f t="shared" ca="1" si="405"/>
        <v>10.374099034102636</v>
      </c>
      <c r="BD307" s="111">
        <f t="shared" ca="1" si="405"/>
        <v>10.452809494798508</v>
      </c>
      <c r="BE307" s="111">
        <f t="shared" ca="1" si="405"/>
        <v>11.215315391633091</v>
      </c>
      <c r="BF307" s="111">
        <f t="shared" ca="1" si="405"/>
        <v>12.912226932931365</v>
      </c>
      <c r="BG307" s="111">
        <f t="shared" ca="1" si="405"/>
        <v>13.934754163574073</v>
      </c>
      <c r="BH307" s="111">
        <f t="shared" ca="1" si="405"/>
        <v>17.544031430620663</v>
      </c>
      <c r="BI307" s="111">
        <f t="shared" ca="1" si="405"/>
        <v>21.985986275352722</v>
      </c>
      <c r="BJ307" s="111">
        <f t="shared" ca="1" si="405"/>
        <v>27.447251238007212</v>
      </c>
      <c r="BK307" s="111" t="e">
        <f t="shared" si="405"/>
        <v>#DIV/0!</v>
      </c>
      <c r="BM307" s="14">
        <f t="shared" si="406"/>
        <v>0.25</v>
      </c>
      <c r="BN307" s="111">
        <f t="shared" ca="1" si="407"/>
        <v>13.489115983172798</v>
      </c>
      <c r="BO307" s="111">
        <f t="shared" ca="1" si="407"/>
        <v>12.275172575520521</v>
      </c>
      <c r="BP307" s="111">
        <f t="shared" ca="1" si="407"/>
        <v>11.714581144186642</v>
      </c>
      <c r="BQ307" s="111">
        <f t="shared" ca="1" si="407"/>
        <v>11.294438936752057</v>
      </c>
      <c r="BR307" s="111">
        <f t="shared" ca="1" si="407"/>
        <v>11.306947003019525</v>
      </c>
      <c r="BS307" s="111">
        <f t="shared" ca="1" si="407"/>
        <v>11.527789271836976</v>
      </c>
      <c r="BT307" s="111">
        <f t="shared" ca="1" si="407"/>
        <v>12.666679125144729</v>
      </c>
      <c r="BU307" s="111">
        <f t="shared" ca="1" si="407"/>
        <v>14.796755993637472</v>
      </c>
      <c r="BV307" s="111">
        <f t="shared" ca="1" si="407"/>
        <v>16.031283775260825</v>
      </c>
      <c r="BW307" s="111">
        <f t="shared" ca="1" si="407"/>
        <v>20.317639647273804</v>
      </c>
      <c r="BX307" s="111">
        <f t="shared" ca="1" si="407"/>
        <v>25.547603569652754</v>
      </c>
      <c r="BY307" s="111">
        <f t="shared" ca="1" si="407"/>
        <v>31.959668399339144</v>
      </c>
      <c r="BZ307" s="111" t="e">
        <f t="shared" si="407"/>
        <v>#DIV/0!</v>
      </c>
      <c r="CB307" s="14">
        <f t="shared" si="408"/>
        <v>0.25</v>
      </c>
      <c r="CC307" s="111">
        <f t="shared" ca="1" si="409"/>
        <v>6.9894120889113243</v>
      </c>
      <c r="CD307" s="111">
        <f t="shared" ca="1" si="409"/>
        <v>6.3099007496385591</v>
      </c>
      <c r="CE307" s="111">
        <f t="shared" ca="1" si="409"/>
        <v>6.0846894566565286</v>
      </c>
      <c r="CF307" s="111">
        <f t="shared" ca="1" si="409"/>
        <v>6.0147911624118189</v>
      </c>
      <c r="CG307" s="111">
        <f t="shared" ca="1" si="409"/>
        <v>6.2600533678597943</v>
      </c>
      <c r="CH307" s="111">
        <f t="shared" ca="1" si="409"/>
        <v>6.4757431689266776</v>
      </c>
      <c r="CI307" s="111">
        <f t="shared" ca="1" si="409"/>
        <v>7.3265013350878068</v>
      </c>
      <c r="CJ307" s="111">
        <f t="shared" ca="1" si="409"/>
        <v>8.7581568171433499</v>
      </c>
      <c r="CK307" s="111">
        <f t="shared" ca="1" si="409"/>
        <v>9.5701202354054171</v>
      </c>
      <c r="CL307" s="111">
        <f t="shared" ca="1" si="409"/>
        <v>12.367394172903994</v>
      </c>
      <c r="CM307" s="111">
        <f t="shared" ca="1" si="409"/>
        <v>15.767697005792826</v>
      </c>
      <c r="CN307" s="111">
        <f t="shared" ca="1" si="409"/>
        <v>19.931271361494836</v>
      </c>
      <c r="CO307" s="111" t="e">
        <f t="shared" si="409"/>
        <v>#DIV/0!</v>
      </c>
      <c r="CQ307" s="14">
        <f t="shared" si="410"/>
        <v>0.25</v>
      </c>
      <c r="CR307" s="111">
        <f t="shared" ca="1" si="411"/>
        <v>19.666252950472344</v>
      </c>
      <c r="CS307" s="111">
        <f t="shared" ca="1" si="411"/>
        <v>16.416967852684124</v>
      </c>
      <c r="CT307" s="111">
        <f t="shared" ca="1" si="411"/>
        <v>14.787692947555247</v>
      </c>
      <c r="CU307" s="111">
        <f t="shared" ca="1" si="411"/>
        <v>13.171617625461844</v>
      </c>
      <c r="CV307" s="111">
        <f t="shared" ca="1" si="411"/>
        <v>11.616897271299408</v>
      </c>
      <c r="CW307" s="111">
        <f t="shared" ca="1" si="411"/>
        <v>11.136690155753415</v>
      </c>
      <c r="CX307" s="111">
        <f t="shared" ca="1" si="411"/>
        <v>10.337702196621247</v>
      </c>
      <c r="CY307" s="111">
        <f t="shared" ca="1" si="411"/>
        <v>10.126943806598835</v>
      </c>
      <c r="CZ307" s="111">
        <f t="shared" ca="1" si="411"/>
        <v>10.25006722808423</v>
      </c>
      <c r="DA307" s="111">
        <f t="shared" ca="1" si="411"/>
        <v>11.260919696208809</v>
      </c>
      <c r="DB307" s="111">
        <f t="shared" ca="1" si="411"/>
        <v>13.06083853952363</v>
      </c>
      <c r="DC307" s="111">
        <f t="shared" ca="1" si="411"/>
        <v>14.570588368210622</v>
      </c>
      <c r="DD307" s="111" t="e">
        <f t="shared" si="411"/>
        <v>#DIV/0!</v>
      </c>
      <c r="DF307" s="14">
        <f t="shared" si="412"/>
        <v>0.25</v>
      </c>
      <c r="DG307" s="111">
        <f t="shared" ca="1" si="413"/>
        <v>9.9961886974089023</v>
      </c>
      <c r="DH307" s="111">
        <f t="shared" ca="1" si="413"/>
        <v>8.0412282566649793</v>
      </c>
      <c r="DI307" s="111">
        <f t="shared" ca="1" si="413"/>
        <v>7.1246400675329973</v>
      </c>
      <c r="DJ307" s="111">
        <f t="shared" ca="1" si="413"/>
        <v>6.3014792536938184</v>
      </c>
      <c r="DK307" s="111">
        <f t="shared" ca="1" si="413"/>
        <v>5.6825454185633566</v>
      </c>
      <c r="DL307" s="111">
        <f t="shared" ca="1" si="413"/>
        <v>5.5659017448485404</v>
      </c>
      <c r="DM307" s="111">
        <f t="shared" ca="1" si="413"/>
        <v>5.6149283859972741</v>
      </c>
      <c r="DN307" s="111">
        <f t="shared" ca="1" si="413"/>
        <v>6.1780150577650783</v>
      </c>
      <c r="DO307" s="111">
        <f t="shared" ca="1" si="413"/>
        <v>6.5837280964775751</v>
      </c>
      <c r="DP307" s="111">
        <f t="shared" ca="1" si="413"/>
        <v>8.1469052887586404</v>
      </c>
      <c r="DQ307" s="111">
        <f t="shared" ca="1" si="413"/>
        <v>10.177017252907616</v>
      </c>
      <c r="DR307" s="111">
        <f t="shared" ca="1" si="413"/>
        <v>0</v>
      </c>
      <c r="DS307" s="111" t="e">
        <f t="shared" si="413"/>
        <v>#DIV/0!</v>
      </c>
      <c r="DU307" s="14">
        <f t="shared" si="414"/>
        <v>0.25</v>
      </c>
      <c r="DV307" s="111">
        <f t="shared" ca="1" si="415"/>
        <v>18.481343316937355</v>
      </c>
      <c r="DW307" s="111">
        <f t="shared" ca="1" si="415"/>
        <v>17.848389928069526</v>
      </c>
      <c r="DX307" s="111">
        <f t="shared" ca="1" si="415"/>
        <v>17.450575109439974</v>
      </c>
      <c r="DY307" s="111">
        <f t="shared" ca="1" si="415"/>
        <v>16.988737600257057</v>
      </c>
      <c r="DZ307" s="111">
        <f t="shared" ca="1" si="415"/>
        <v>16.47573732399432</v>
      </c>
      <c r="EA307" s="111">
        <f t="shared" ca="1" si="415"/>
        <v>16.306440766344686</v>
      </c>
      <c r="EB307" s="111">
        <f t="shared" ca="1" si="415"/>
        <v>16.036512460058816</v>
      </c>
      <c r="EC307" s="111">
        <f t="shared" ca="1" si="415"/>
        <v>16.050069860245703</v>
      </c>
      <c r="ED307" s="111">
        <f t="shared" ca="1" si="415"/>
        <v>16.167990347777465</v>
      </c>
      <c r="EE307" s="111">
        <f t="shared" ca="1" si="415"/>
        <v>16.849619443873976</v>
      </c>
      <c r="EF307" s="111">
        <f t="shared" ca="1" si="415"/>
        <v>17.949556209016372</v>
      </c>
      <c r="EG307" s="111">
        <f t="shared" ca="1" si="415"/>
        <v>19.466540596563078</v>
      </c>
      <c r="EH307" s="111" t="e">
        <f t="shared" si="415"/>
        <v>#DIV/0!</v>
      </c>
      <c r="EJ307" s="14">
        <f t="shared" si="416"/>
        <v>0.25</v>
      </c>
      <c r="EK307" s="111">
        <f t="shared" ca="1" si="417"/>
        <v>1.0421875879359135</v>
      </c>
      <c r="EL307" s="111">
        <f t="shared" ca="1" si="417"/>
        <v>1.4678544693619244</v>
      </c>
      <c r="EM307" s="111">
        <f t="shared" ca="1" si="417"/>
        <v>1.7958972492499692</v>
      </c>
      <c r="EN307" s="111">
        <f t="shared" ca="1" si="417"/>
        <v>2.2750191452585575</v>
      </c>
      <c r="EO307" s="111">
        <f t="shared" ca="1" si="417"/>
        <v>3.0571392084860243</v>
      </c>
      <c r="EP307" s="111">
        <f t="shared" ca="1" si="417"/>
        <v>3.4465640942949918</v>
      </c>
      <c r="EQ307" s="111">
        <f t="shared" ca="1" si="417"/>
        <v>4.6303460013170579</v>
      </c>
      <c r="ER307" s="111">
        <f t="shared" ca="1" si="417"/>
        <v>6.2882811790362076</v>
      </c>
      <c r="ES307" s="111">
        <f t="shared" ca="1" si="417"/>
        <v>7.1667814492319231</v>
      </c>
      <c r="ET307" s="111">
        <f t="shared" ca="1" si="417"/>
        <v>10.067822406298141</v>
      </c>
      <c r="EU307" s="111">
        <f t="shared" ca="1" si="417"/>
        <v>13.488379529217504</v>
      </c>
      <c r="EV307" s="111">
        <f t="shared" ca="1" si="417"/>
        <v>17.619564606226518</v>
      </c>
      <c r="EW307" s="111" t="e">
        <f t="shared" si="417"/>
        <v>#DIV/0!</v>
      </c>
    </row>
    <row r="308" spans="14:153">
      <c r="T308" s="201">
        <v>0.2857142857142857</v>
      </c>
      <c r="U308" s="109">
        <f t="shared" ca="1" si="402"/>
        <v>9.3455744285889146</v>
      </c>
      <c r="V308" s="109">
        <f t="shared" ca="1" si="402"/>
        <v>9.8961161327694818</v>
      </c>
      <c r="W308" s="109">
        <f t="shared" ca="1" si="402"/>
        <v>10.360717372645851</v>
      </c>
      <c r="X308" s="109">
        <f t="shared" ca="1" si="402"/>
        <v>11.094771474524793</v>
      </c>
      <c r="Y308" s="109">
        <f t="shared" ca="1" si="402"/>
        <v>12.411910724288951</v>
      </c>
      <c r="Z308" s="109">
        <f t="shared" ca="1" si="402"/>
        <v>13.113547628610419</v>
      </c>
      <c r="AA308" s="109">
        <f t="shared" ca="1" si="402"/>
        <v>15.394731807529197</v>
      </c>
      <c r="AB308" s="109">
        <f t="shared" ca="1" si="402"/>
        <v>18.884118478047469</v>
      </c>
      <c r="AC308" s="109">
        <f t="shared" ca="1" si="402"/>
        <v>20.84720050417733</v>
      </c>
      <c r="AD308" s="109">
        <f t="shared" ca="1" si="402"/>
        <v>27.821221261847398</v>
      </c>
      <c r="AE308" s="109">
        <f t="shared" ca="1" si="402"/>
        <v>36.986335771465733</v>
      </c>
      <c r="AF308" s="109" t="e">
        <f t="shared" si="402"/>
        <v>#DIV/0!</v>
      </c>
      <c r="AG308" s="109"/>
      <c r="AI308" s="200">
        <v>0.2857142857142857</v>
      </c>
      <c r="AJ308" s="111">
        <f t="shared" ca="1" si="403"/>
        <v>9.3455744285889129</v>
      </c>
      <c r="AK308" s="111">
        <f t="shared" ca="1" si="403"/>
        <v>9.8961161327694818</v>
      </c>
      <c r="AL308" s="111">
        <f t="shared" ca="1" si="403"/>
        <v>10.360717372645851</v>
      </c>
      <c r="AM308" s="111">
        <f t="shared" ca="1" si="403"/>
        <v>11.094771474524793</v>
      </c>
      <c r="AN308" s="111">
        <f t="shared" ca="1" si="403"/>
        <v>12.411910724288951</v>
      </c>
      <c r="AO308" s="111">
        <f t="shared" ca="1" si="403"/>
        <v>13.113547628610419</v>
      </c>
      <c r="AP308" s="111">
        <f t="shared" ca="1" si="403"/>
        <v>15.394731807529199</v>
      </c>
      <c r="AQ308" s="111">
        <f t="shared" ca="1" si="403"/>
        <v>18.884118478047469</v>
      </c>
      <c r="AR308" s="111">
        <f t="shared" ca="1" si="403"/>
        <v>20.84720050417733</v>
      </c>
      <c r="AS308" s="111">
        <f t="shared" ca="1" si="403"/>
        <v>27.821221261847398</v>
      </c>
      <c r="AT308" s="111">
        <f t="shared" ca="1" si="403"/>
        <v>36.986335771465733</v>
      </c>
      <c r="AU308" s="111" t="e">
        <f t="shared" si="394"/>
        <v>#DIV/0!</v>
      </c>
      <c r="AV308" s="111" t="e">
        <f t="shared" si="394"/>
        <v>#DIV/0!</v>
      </c>
      <c r="AX308" s="14">
        <f t="shared" si="404"/>
        <v>0.2857142857142857</v>
      </c>
      <c r="AY308" s="111">
        <f t="shared" ca="1" si="405"/>
        <v>12.848253681135722</v>
      </c>
      <c r="AZ308" s="111">
        <f t="shared" ca="1" si="405"/>
        <v>11.71286592218719</v>
      </c>
      <c r="BA308" s="111">
        <f t="shared" ca="1" si="405"/>
        <v>11.202573363112659</v>
      </c>
      <c r="BB308" s="111">
        <f t="shared" ca="1" si="405"/>
        <v>10.839438101064527</v>
      </c>
      <c r="BC308" s="111">
        <f t="shared" ca="1" si="405"/>
        <v>10.914897614223884</v>
      </c>
      <c r="BD308" s="111">
        <f t="shared" ca="1" si="405"/>
        <v>11.16200467104877</v>
      </c>
      <c r="BE308" s="111">
        <f t="shared" ca="1" si="405"/>
        <v>12.397543998168317</v>
      </c>
      <c r="BF308" s="111">
        <f t="shared" ca="1" si="405"/>
        <v>14.751510033607971</v>
      </c>
      <c r="BG308" s="111">
        <f t="shared" ca="1" si="405"/>
        <v>16.155139538645589</v>
      </c>
      <c r="BH308" s="111">
        <f t="shared" ca="1" si="405"/>
        <v>21.276803855959606</v>
      </c>
      <c r="BI308" s="111">
        <f t="shared" ca="1" si="405"/>
        <v>28.105542525973263</v>
      </c>
      <c r="BJ308" s="111" t="e">
        <f t="shared" si="405"/>
        <v>#DIV/0!</v>
      </c>
      <c r="BK308" s="111" t="e">
        <f t="shared" si="405"/>
        <v>#DIV/0!</v>
      </c>
      <c r="BM308" s="14">
        <f t="shared" si="406"/>
        <v>0.2857142857142857</v>
      </c>
      <c r="BN308" s="111">
        <f t="shared" ca="1" si="407"/>
        <v>13.31331809857646</v>
      </c>
      <c r="BO308" s="111">
        <f t="shared" ca="1" si="407"/>
        <v>12.273619723966156</v>
      </c>
      <c r="BP308" s="111">
        <f t="shared" ca="1" si="407"/>
        <v>11.863163085279087</v>
      </c>
      <c r="BQ308" s="111">
        <f t="shared" ca="1" si="407"/>
        <v>11.674587432872961</v>
      </c>
      <c r="BR308" s="111">
        <f t="shared" ca="1" si="407"/>
        <v>12.052731407588322</v>
      </c>
      <c r="BS308" s="111">
        <f t="shared" ca="1" si="407"/>
        <v>12.441609179841768</v>
      </c>
      <c r="BT308" s="111">
        <f t="shared" ca="1" si="407"/>
        <v>14.063707498518539</v>
      </c>
      <c r="BU308" s="111">
        <f t="shared" ca="1" si="407"/>
        <v>16.911539558425137</v>
      </c>
      <c r="BV308" s="111">
        <f t="shared" ca="1" si="407"/>
        <v>18.575147349400154</v>
      </c>
      <c r="BW308" s="111">
        <f t="shared" ca="1" si="407"/>
        <v>24.590182496816556</v>
      </c>
      <c r="BX308" s="111">
        <f t="shared" ca="1" si="407"/>
        <v>32.571429134064971</v>
      </c>
      <c r="BY308" s="111" t="e">
        <f t="shared" si="407"/>
        <v>#DIV/0!</v>
      </c>
      <c r="BZ308" s="111" t="e">
        <f t="shared" si="407"/>
        <v>#DIV/0!</v>
      </c>
      <c r="CB308" s="14">
        <f t="shared" si="408"/>
        <v>0.2857142857142857</v>
      </c>
      <c r="CC308" s="111">
        <f t="shared" ca="1" si="409"/>
        <v>7.2142601580620536</v>
      </c>
      <c r="CD308" s="111">
        <f t="shared" ca="1" si="409"/>
        <v>6.5597814427274859</v>
      </c>
      <c r="CE308" s="111">
        <f t="shared" ca="1" si="409"/>
        <v>6.3595392570854505</v>
      </c>
      <c r="CF308" s="111">
        <f t="shared" ca="1" si="409"/>
        <v>6.334321677156427</v>
      </c>
      <c r="CG308" s="111">
        <f t="shared" ca="1" si="409"/>
        <v>6.6715714059406075</v>
      </c>
      <c r="CH308" s="111">
        <f t="shared" ca="1" si="409"/>
        <v>6.9412628604449971</v>
      </c>
      <c r="CI308" s="111">
        <f t="shared" ca="1" si="409"/>
        <v>7.9881538709502511</v>
      </c>
      <c r="CJ308" s="111">
        <f t="shared" ca="1" si="409"/>
        <v>9.7753323071377061</v>
      </c>
      <c r="CK308" s="111">
        <f t="shared" ca="1" si="409"/>
        <v>10.815065603979512</v>
      </c>
      <c r="CL308" s="111">
        <f t="shared" ca="1" si="409"/>
        <v>14.571799182673018</v>
      </c>
      <c r="CM308" s="111">
        <f t="shared" ca="1" si="409"/>
        <v>19.555853360493131</v>
      </c>
      <c r="CN308" s="111" t="e">
        <f t="shared" si="409"/>
        <v>#DIV/0!</v>
      </c>
      <c r="CO308" s="111" t="e">
        <f t="shared" si="409"/>
        <v>#DIV/0!</v>
      </c>
      <c r="CQ308" s="14">
        <f t="shared" si="410"/>
        <v>0.2857142857142857</v>
      </c>
      <c r="CR308" s="111">
        <f t="shared" ca="1" si="411"/>
        <v>19.60667720772766</v>
      </c>
      <c r="CS308" s="111">
        <f t="shared" ca="1" si="411"/>
        <v>16.39743810736357</v>
      </c>
      <c r="CT308" s="111">
        <f t="shared" ca="1" si="411"/>
        <v>14.799245272973074</v>
      </c>
      <c r="CU308" s="111">
        <f t="shared" ca="1" si="411"/>
        <v>13.229928880660465</v>
      </c>
      <c r="CV308" s="111">
        <f t="shared" ca="1" si="411"/>
        <v>11.757971703243747</v>
      </c>
      <c r="CW308" s="111">
        <f t="shared" ca="1" si="411"/>
        <v>11.323148199306202</v>
      </c>
      <c r="CX308" s="111">
        <f t="shared" ca="1" si="411"/>
        <v>10.684274480980456</v>
      </c>
      <c r="CY308" s="111">
        <f t="shared" ca="1" si="411"/>
        <v>10.763776205057667</v>
      </c>
      <c r="CZ308" s="111">
        <f t="shared" ca="1" si="411"/>
        <v>11.074301572076962</v>
      </c>
      <c r="DA308" s="111">
        <f t="shared" ca="1" si="411"/>
        <v>12.871941578142152</v>
      </c>
      <c r="DB308" s="111">
        <f t="shared" ca="1" si="411"/>
        <v>15.941261263230423</v>
      </c>
      <c r="DC308" s="111" t="e">
        <f t="shared" si="411"/>
        <v>#DIV/0!</v>
      </c>
      <c r="DD308" s="111" t="e">
        <f t="shared" si="411"/>
        <v>#DIV/0!</v>
      </c>
      <c r="DF308" s="14">
        <f t="shared" si="412"/>
        <v>0.2857142857142857</v>
      </c>
      <c r="DG308" s="111">
        <f t="shared" ca="1" si="413"/>
        <v>9.7309993060516806</v>
      </c>
      <c r="DH308" s="111">
        <f t="shared" ca="1" si="413"/>
        <v>7.7735522097276739</v>
      </c>
      <c r="DI308" s="111">
        <f t="shared" ca="1" si="413"/>
        <v>6.8575433056573303</v>
      </c>
      <c r="DJ308" s="111">
        <f t="shared" ca="1" si="413"/>
        <v>6.0393175797545959</v>
      </c>
      <c r="DK308" s="111">
        <f t="shared" ca="1" si="413"/>
        <v>5.4385108578753254</v>
      </c>
      <c r="DL308" s="111">
        <f t="shared" ca="1" si="413"/>
        <v>5.3352410415672757</v>
      </c>
      <c r="DM308" s="111">
        <f t="shared" ca="1" si="413"/>
        <v>5.4414458427268002</v>
      </c>
      <c r="DN308" s="111">
        <f t="shared" ca="1" si="413"/>
        <v>6.1261453266269719</v>
      </c>
      <c r="DO308" s="111">
        <f t="shared" ca="1" si="413"/>
        <v>6.616953081607857</v>
      </c>
      <c r="DP308" s="111">
        <f t="shared" ca="1" si="413"/>
        <v>8.5736101961742044</v>
      </c>
      <c r="DQ308" s="111">
        <f t="shared" ca="1" si="413"/>
        <v>11.319466091716919</v>
      </c>
      <c r="DR308" s="111" t="e">
        <f t="shared" si="413"/>
        <v>#DIV/0!</v>
      </c>
      <c r="DS308" s="111" t="e">
        <f t="shared" si="413"/>
        <v>#DIV/0!</v>
      </c>
      <c r="DU308" s="14">
        <f t="shared" si="414"/>
        <v>0.2857142857142857</v>
      </c>
      <c r="DV308" s="111">
        <f t="shared" ca="1" si="415"/>
        <v>16.51698667487798</v>
      </c>
      <c r="DW308" s="111">
        <f t="shared" ca="1" si="415"/>
        <v>16.015944846545789</v>
      </c>
      <c r="DX308" s="111">
        <f t="shared" ca="1" si="415"/>
        <v>15.701450799626445</v>
      </c>
      <c r="DY308" s="111">
        <f t="shared" ca="1" si="415"/>
        <v>15.338648745972424</v>
      </c>
      <c r="DZ308" s="111">
        <f t="shared" ca="1" si="415"/>
        <v>14.945263888038998</v>
      </c>
      <c r="EA308" s="111">
        <f t="shared" ca="1" si="415"/>
        <v>14.821884408939768</v>
      </c>
      <c r="EB308" s="111">
        <f t="shared" ca="1" si="415"/>
        <v>14.658484835932047</v>
      </c>
      <c r="EC308" s="111">
        <f t="shared" ca="1" si="415"/>
        <v>14.782514730599221</v>
      </c>
      <c r="ED308" s="111">
        <f t="shared" ca="1" si="415"/>
        <v>14.954784717056581</v>
      </c>
      <c r="EE308" s="111">
        <f t="shared" ca="1" si="415"/>
        <v>15.843248050100536</v>
      </c>
      <c r="EF308" s="111">
        <f t="shared" ca="1" si="415"/>
        <v>17.30144673526836</v>
      </c>
      <c r="EG308" s="111" t="e">
        <f t="shared" si="415"/>
        <v>#DIV/0!</v>
      </c>
      <c r="EH308" s="111" t="e">
        <f t="shared" si="415"/>
        <v>#DIV/0!</v>
      </c>
      <c r="EJ308" s="14">
        <f t="shared" si="416"/>
        <v>0.2857142857142857</v>
      </c>
      <c r="EK308" s="111">
        <f t="shared" ca="1" si="417"/>
        <v>0.99024067953657191</v>
      </c>
      <c r="EL308" s="111">
        <f t="shared" ca="1" si="417"/>
        <v>1.4062480238483062</v>
      </c>
      <c r="EM308" s="111">
        <f t="shared" ca="1" si="417"/>
        <v>1.7310289467811248</v>
      </c>
      <c r="EN308" s="111">
        <f t="shared" ca="1" si="417"/>
        <v>2.211635726319078</v>
      </c>
      <c r="EO308" s="111">
        <f t="shared" ca="1" si="417"/>
        <v>3.0114987308814491</v>
      </c>
      <c r="EP308" s="111">
        <f t="shared" ca="1" si="417"/>
        <v>3.4166735606586922</v>
      </c>
      <c r="EQ308" s="111">
        <f t="shared" ca="1" si="417"/>
        <v>4.6763049929947842</v>
      </c>
      <c r="ER308" s="111">
        <f t="shared" ca="1" si="417"/>
        <v>6.5123422765606946</v>
      </c>
      <c r="ES308" s="111">
        <f t="shared" ca="1" si="417"/>
        <v>7.5204026927408503</v>
      </c>
      <c r="ET308" s="111">
        <f t="shared" ca="1" si="417"/>
        <v>11.034543616803687</v>
      </c>
      <c r="EU308" s="111">
        <f t="shared" ca="1" si="417"/>
        <v>15.582242452631032</v>
      </c>
      <c r="EV308" s="111" t="e">
        <f t="shared" si="417"/>
        <v>#DIV/0!</v>
      </c>
      <c r="EW308" s="111" t="e">
        <f t="shared" si="417"/>
        <v>#DIV/0!</v>
      </c>
    </row>
    <row r="309" spans="14:153">
      <c r="T309" s="201">
        <v>0.33333333333333331</v>
      </c>
      <c r="U309" s="109">
        <f t="shared" ca="1" si="402"/>
        <v>10.26918641968242</v>
      </c>
      <c r="V309" s="109">
        <f t="shared" ca="1" si="402"/>
        <v>10.965569015271623</v>
      </c>
      <c r="W309" s="109">
        <f t="shared" ca="1" si="402"/>
        <v>11.555644191345593</v>
      </c>
      <c r="X309" s="109">
        <f t="shared" ca="1" si="402"/>
        <v>12.495016323110608</v>
      </c>
      <c r="Y309" s="109">
        <f t="shared" ca="1" si="402"/>
        <v>14.208383834767135</v>
      </c>
      <c r="Z309" s="109">
        <f t="shared" ca="1" si="402"/>
        <v>15.137790697899995</v>
      </c>
      <c r="AA309" s="109">
        <f t="shared" ca="1" si="402"/>
        <v>18.249381110950427</v>
      </c>
      <c r="AB309" s="109">
        <f t="shared" ca="1" si="402"/>
        <v>23.30505326888613</v>
      </c>
      <c r="AC309" s="109">
        <f t="shared" ca="1" si="402"/>
        <v>26.323680590663166</v>
      </c>
      <c r="AD309" s="109">
        <f t="shared" ca="1" si="402"/>
        <v>38.230194118057042</v>
      </c>
      <c r="AE309" s="109" t="e">
        <f t="shared" si="402"/>
        <v>#DIV/0!</v>
      </c>
      <c r="AF309" s="109">
        <f t="shared" si="402"/>
        <v>0</v>
      </c>
      <c r="AG309" s="109"/>
      <c r="AI309" s="200">
        <v>0.33333333333333331</v>
      </c>
      <c r="AJ309" s="111">
        <f t="shared" ca="1" si="403"/>
        <v>10.26918641968242</v>
      </c>
      <c r="AK309" s="111">
        <f t="shared" ca="1" si="403"/>
        <v>10.965569015271621</v>
      </c>
      <c r="AL309" s="111">
        <f t="shared" ca="1" si="403"/>
        <v>11.555644191345593</v>
      </c>
      <c r="AM309" s="111">
        <f t="shared" ca="1" si="403"/>
        <v>12.495016323110608</v>
      </c>
      <c r="AN309" s="111">
        <f t="shared" ca="1" si="403"/>
        <v>14.208383834767137</v>
      </c>
      <c r="AO309" s="111">
        <f t="shared" ca="1" si="403"/>
        <v>15.137790697899995</v>
      </c>
      <c r="AP309" s="111">
        <f t="shared" ca="1" si="403"/>
        <v>18.249381110950427</v>
      </c>
      <c r="AQ309" s="111">
        <f t="shared" ca="1" si="403"/>
        <v>23.30505326888613</v>
      </c>
      <c r="AR309" s="111">
        <f t="shared" ca="1" si="403"/>
        <v>26.323680590663166</v>
      </c>
      <c r="AS309" s="111">
        <f t="shared" ca="1" si="403"/>
        <v>38.230194118057042</v>
      </c>
      <c r="AT309" s="111" t="e">
        <f t="shared" si="403"/>
        <v>#DIV/0!</v>
      </c>
      <c r="AU309" s="111">
        <f t="shared" si="394"/>
        <v>0</v>
      </c>
      <c r="AV309" s="111">
        <f t="shared" si="394"/>
        <v>0</v>
      </c>
      <c r="AX309" s="14">
        <f t="shared" si="404"/>
        <v>0.33333333333333331</v>
      </c>
      <c r="AY309" s="111">
        <f t="shared" ca="1" si="405"/>
        <v>12.786547492773373</v>
      </c>
      <c r="AZ309" s="111">
        <f t="shared" ca="1" si="405"/>
        <v>11.858355633745155</v>
      </c>
      <c r="BA309" s="111">
        <f t="shared" ca="1" si="405"/>
        <v>11.531415917537263</v>
      </c>
      <c r="BB309" s="111">
        <f t="shared" ca="1" si="405"/>
        <v>11.460512186014792</v>
      </c>
      <c r="BC309" s="111">
        <f t="shared" ca="1" si="405"/>
        <v>12.029248828672205</v>
      </c>
      <c r="BD309" s="111">
        <f t="shared" ca="1" si="405"/>
        <v>12.519977752093777</v>
      </c>
      <c r="BE309" s="111">
        <f t="shared" ca="1" si="405"/>
        <v>14.519144933701586</v>
      </c>
      <c r="BF309" s="111">
        <f t="shared" ca="1" si="405"/>
        <v>18.14983030445616</v>
      </c>
      <c r="BG309" s="111">
        <f t="shared" ca="1" si="405"/>
        <v>20.384041392644558</v>
      </c>
      <c r="BH309" s="111">
        <f t="shared" ca="1" si="405"/>
        <v>29.321238702874354</v>
      </c>
      <c r="BI309" s="111" t="e">
        <f t="shared" si="405"/>
        <v>#DIV/0!</v>
      </c>
      <c r="BJ309" s="111">
        <f t="shared" si="405"/>
        <v>0</v>
      </c>
      <c r="BK309" s="111">
        <f t="shared" si="405"/>
        <v>0</v>
      </c>
      <c r="BM309" s="14">
        <f t="shared" si="406"/>
        <v>0.33333333333333331</v>
      </c>
      <c r="BN309" s="111">
        <f t="shared" ca="1" si="407"/>
        <v>13.393765562571911</v>
      </c>
      <c r="BO309" s="111">
        <f t="shared" ca="1" si="407"/>
        <v>12.604094846647627</v>
      </c>
      <c r="BP309" s="111">
        <f t="shared" ca="1" si="407"/>
        <v>12.405415123142415</v>
      </c>
      <c r="BQ309" s="111">
        <f t="shared" ca="1" si="407"/>
        <v>12.536555069761782</v>
      </c>
      <c r="BR309" s="111">
        <f t="shared" ca="1" si="407"/>
        <v>13.42854804840761</v>
      </c>
      <c r="BS309" s="111">
        <f t="shared" ca="1" si="407"/>
        <v>14.071434284183557</v>
      </c>
      <c r="BT309" s="111">
        <f t="shared" ca="1" si="407"/>
        <v>16.517686517921398</v>
      </c>
      <c r="BU309" s="111">
        <f t="shared" ca="1" si="407"/>
        <v>20.800334208205769</v>
      </c>
      <c r="BV309" s="111">
        <f t="shared" ca="1" si="407"/>
        <v>23.410401960062767</v>
      </c>
      <c r="BW309" s="111">
        <f t="shared" ca="1" si="407"/>
        <v>33.804953950415225</v>
      </c>
      <c r="BX309" s="111" t="e">
        <f t="shared" si="407"/>
        <v>#DIV/0!</v>
      </c>
      <c r="BY309" s="111">
        <f t="shared" si="407"/>
        <v>0</v>
      </c>
      <c r="BZ309" s="111">
        <f t="shared" si="407"/>
        <v>0</v>
      </c>
      <c r="CB309" s="14">
        <f t="shared" si="408"/>
        <v>0.33333333333333331</v>
      </c>
      <c r="CC309" s="111">
        <f t="shared" ca="1" si="409"/>
        <v>7.5367197164699062</v>
      </c>
      <c r="CD309" s="111">
        <f t="shared" ca="1" si="409"/>
        <v>6.933709960207878</v>
      </c>
      <c r="CE309" s="111">
        <f t="shared" ca="1" si="409"/>
        <v>6.7822027851215143</v>
      </c>
      <c r="CF309" s="111">
        <f t="shared" ca="1" si="409"/>
        <v>6.8420073819865053</v>
      </c>
      <c r="CG309" s="111">
        <f t="shared" ca="1" si="409"/>
        <v>7.3528957352818409</v>
      </c>
      <c r="CH309" s="111">
        <f t="shared" ca="1" si="409"/>
        <v>7.7254318421000772</v>
      </c>
      <c r="CI309" s="111">
        <f t="shared" ca="1" si="409"/>
        <v>9.1566668078024342</v>
      </c>
      <c r="CJ309" s="111">
        <f t="shared" ca="1" si="409"/>
        <v>11.689798562767443</v>
      </c>
      <c r="CK309" s="111">
        <f t="shared" ca="1" si="409"/>
        <v>13.24111543390012</v>
      </c>
      <c r="CL309" s="111">
        <f t="shared" ca="1" si="409"/>
        <v>19.436637379792593</v>
      </c>
      <c r="CM309" s="111" t="e">
        <f t="shared" si="409"/>
        <v>#DIV/0!</v>
      </c>
      <c r="CN309" s="111">
        <f t="shared" si="409"/>
        <v>0</v>
      </c>
      <c r="CO309" s="111">
        <f t="shared" si="409"/>
        <v>0</v>
      </c>
      <c r="CQ309" s="14">
        <f t="shared" si="410"/>
        <v>0.33333333333333331</v>
      </c>
      <c r="CR309" s="111">
        <f t="shared" ca="1" si="411"/>
        <v>19.609269706539571</v>
      </c>
      <c r="CS309" s="111">
        <f t="shared" ca="1" si="411"/>
        <v>16.453978770851716</v>
      </c>
      <c r="CT309" s="111">
        <f t="shared" ca="1" si="411"/>
        <v>14.900173996443149</v>
      </c>
      <c r="CU309" s="111">
        <f t="shared" ca="1" si="411"/>
        <v>13.401688983804346</v>
      </c>
      <c r="CV309" s="111">
        <f t="shared" ca="1" si="411"/>
        <v>12.065825064498945</v>
      </c>
      <c r="CW309" s="111">
        <f t="shared" ca="1" si="411"/>
        <v>11.71056555579224</v>
      </c>
      <c r="CX309" s="111">
        <f t="shared" ca="1" si="411"/>
        <v>11.373536579662568</v>
      </c>
      <c r="CY309" s="111">
        <f t="shared" ca="1" si="411"/>
        <v>12.059261992008931</v>
      </c>
      <c r="CZ309" s="111">
        <f t="shared" ca="1" si="411"/>
        <v>12.791789584134646</v>
      </c>
      <c r="DA309" s="111">
        <f t="shared" ca="1" si="411"/>
        <v>16.589931525961056</v>
      </c>
      <c r="DB309" s="111" t="e">
        <f t="shared" si="411"/>
        <v>#DIV/0!</v>
      </c>
      <c r="DC309" s="111">
        <f t="shared" si="411"/>
        <v>0</v>
      </c>
      <c r="DD309" s="111">
        <f t="shared" si="411"/>
        <v>0</v>
      </c>
      <c r="DF309" s="14">
        <f t="shared" si="412"/>
        <v>0.33333333333333331</v>
      </c>
      <c r="DG309" s="111">
        <f t="shared" ca="1" si="413"/>
        <v>9.4024049502780169</v>
      </c>
      <c r="DH309" s="111">
        <f t="shared" ca="1" si="413"/>
        <v>7.445224147910527</v>
      </c>
      <c r="DI309" s="111">
        <f t="shared" ca="1" si="413"/>
        <v>6.5338397718083137</v>
      </c>
      <c r="DJ309" s="111">
        <f t="shared" ca="1" si="413"/>
        <v>5.729483668257898</v>
      </c>
      <c r="DK309" s="111">
        <f t="shared" ca="1" si="413"/>
        <v>5.1689040731076794</v>
      </c>
      <c r="DL309" s="111">
        <f t="shared" ca="1" si="413"/>
        <v>5.0934901256376177</v>
      </c>
      <c r="DM309" s="111">
        <f t="shared" ca="1" si="413"/>
        <v>5.3166785824637719</v>
      </c>
      <c r="DN309" s="111">
        <f t="shared" ca="1" si="413"/>
        <v>6.2580758219241694</v>
      </c>
      <c r="DO309" s="111">
        <f t="shared" ca="1" si="413"/>
        <v>6.9381449460883458</v>
      </c>
      <c r="DP309" s="111">
        <f t="shared" ca="1" si="413"/>
        <v>9.8745166996215143</v>
      </c>
      <c r="DQ309" s="111" t="e">
        <f t="shared" si="413"/>
        <v>#DIV/0!</v>
      </c>
      <c r="DR309" s="111">
        <f t="shared" si="413"/>
        <v>0</v>
      </c>
      <c r="DS309" s="111">
        <f t="shared" si="413"/>
        <v>0</v>
      </c>
      <c r="DU309" s="14">
        <f t="shared" si="414"/>
        <v>0.33333333333333331</v>
      </c>
      <c r="DV309" s="111">
        <f t="shared" ca="1" si="415"/>
        <v>14.467761244937908</v>
      </c>
      <c r="DW309" s="111">
        <f t="shared" ca="1" si="415"/>
        <v>14.089650868614504</v>
      </c>
      <c r="DX309" s="111">
        <f t="shared" ca="1" si="415"/>
        <v>13.853867241428501</v>
      </c>
      <c r="DY309" s="111">
        <f t="shared" ca="1" si="415"/>
        <v>13.586095696169604</v>
      </c>
      <c r="DZ309" s="111">
        <f t="shared" ca="1" si="415"/>
        <v>13.311098876488098</v>
      </c>
      <c r="EA309" s="111">
        <f t="shared" ca="1" si="415"/>
        <v>13.23509114944547</v>
      </c>
      <c r="EB309" s="111">
        <f t="shared" ca="1" si="415"/>
        <v>13.19078073282733</v>
      </c>
      <c r="EC309" s="111">
        <f t="shared" ca="1" si="415"/>
        <v>13.467376800733337</v>
      </c>
      <c r="ED309" s="111">
        <f t="shared" ca="1" si="415"/>
        <v>13.731601418924761</v>
      </c>
      <c r="EE309" s="111">
        <f t="shared" ca="1" si="415"/>
        <v>15.067594300978003</v>
      </c>
      <c r="EF309" s="111" t="e">
        <f t="shared" si="415"/>
        <v>#DIV/0!</v>
      </c>
      <c r="EG309" s="111">
        <f t="shared" si="415"/>
        <v>0</v>
      </c>
      <c r="EH309" s="111">
        <f t="shared" si="415"/>
        <v>0</v>
      </c>
      <c r="EJ309" s="14">
        <f t="shared" si="416"/>
        <v>0.33333333333333331</v>
      </c>
      <c r="EK309" s="111">
        <f t="shared" ca="1" si="417"/>
        <v>0.94714254195771019</v>
      </c>
      <c r="EL309" s="111">
        <f t="shared" ca="1" si="417"/>
        <v>1.3597472419089183</v>
      </c>
      <c r="EM309" s="111">
        <f t="shared" ca="1" si="417"/>
        <v>1.6876799935814013</v>
      </c>
      <c r="EN309" s="111">
        <f t="shared" ca="1" si="417"/>
        <v>2.1821587461179845</v>
      </c>
      <c r="EO309" s="111">
        <f t="shared" ca="1" si="417"/>
        <v>3.0293657307035371</v>
      </c>
      <c r="EP309" s="111">
        <f t="shared" ca="1" si="417"/>
        <v>3.4701763379643609</v>
      </c>
      <c r="EQ309" s="111">
        <f t="shared" ca="1" si="417"/>
        <v>4.8921147960582889</v>
      </c>
      <c r="ER309" s="111">
        <f t="shared" ca="1" si="417"/>
        <v>7.1131155132182826</v>
      </c>
      <c r="ES309" s="111">
        <f t="shared" ca="1" si="417"/>
        <v>8.4138309320551485</v>
      </c>
      <c r="ET309" s="111">
        <f t="shared" ca="1" si="417"/>
        <v>13.469000774689137</v>
      </c>
      <c r="EU309" s="111" t="e">
        <f t="shared" si="417"/>
        <v>#DIV/0!</v>
      </c>
      <c r="EV309" s="111">
        <f t="shared" si="417"/>
        <v>0</v>
      </c>
      <c r="EW309" s="111">
        <f t="shared" si="417"/>
        <v>0</v>
      </c>
    </row>
    <row r="310" spans="14:153">
      <c r="T310" s="201">
        <v>0.4</v>
      </c>
      <c r="U310" s="109">
        <f t="shared" ca="1" si="402"/>
        <v>11.865327618744523</v>
      </c>
      <c r="V310" s="109">
        <f t="shared" ca="1" si="402"/>
        <v>12.845251556980612</v>
      </c>
      <c r="W310" s="109">
        <f t="shared" ca="1" si="402"/>
        <v>13.687756897541188</v>
      </c>
      <c r="X310" s="109">
        <f t="shared" ca="1" si="402"/>
        <v>15.055682553992479</v>
      </c>
      <c r="Y310" s="109">
        <f t="shared" ca="1" si="402"/>
        <v>17.646358162813648</v>
      </c>
      <c r="Z310" s="109">
        <f t="shared" ca="1" si="402"/>
        <v>19.10856290757194</v>
      </c>
      <c r="AA310" s="109">
        <f t="shared" ca="1" si="402"/>
        <v>24.332592836716962</v>
      </c>
      <c r="AB310" s="109">
        <f t="shared" ca="1" si="402"/>
        <v>34.102490902773013</v>
      </c>
      <c r="AC310" s="109">
        <f t="shared" ca="1" si="402"/>
        <v>40.866652163711244</v>
      </c>
      <c r="AD310" s="109" t="e">
        <f t="shared" si="402"/>
        <v>#DIV/0!</v>
      </c>
      <c r="AE310" s="109" t="e">
        <f t="shared" si="402"/>
        <v>#DIV/0!</v>
      </c>
      <c r="AF310" s="109" t="e">
        <f t="shared" si="402"/>
        <v>#DIV/0!</v>
      </c>
      <c r="AG310" s="109"/>
      <c r="AI310" s="200">
        <v>0.4</v>
      </c>
      <c r="AJ310" s="111">
        <f t="shared" ca="1" si="403"/>
        <v>11.865327618744523</v>
      </c>
      <c r="AK310" s="111">
        <f t="shared" ca="1" si="403"/>
        <v>12.845251556980612</v>
      </c>
      <c r="AL310" s="111">
        <f t="shared" ca="1" si="403"/>
        <v>13.687756897541188</v>
      </c>
      <c r="AM310" s="111">
        <f t="shared" ca="1" si="403"/>
        <v>15.055682553992481</v>
      </c>
      <c r="AN310" s="111">
        <f t="shared" ca="1" si="403"/>
        <v>17.646358162813648</v>
      </c>
      <c r="AO310" s="111">
        <f t="shared" ca="1" si="403"/>
        <v>19.10856290757194</v>
      </c>
      <c r="AP310" s="111">
        <f t="shared" ca="1" si="403"/>
        <v>24.332592836716962</v>
      </c>
      <c r="AQ310" s="111">
        <f t="shared" ca="1" si="403"/>
        <v>34.102490902773013</v>
      </c>
      <c r="AR310" s="111">
        <f t="shared" ca="1" si="403"/>
        <v>40.866652163711244</v>
      </c>
      <c r="AS310" s="111" t="e">
        <f t="shared" si="403"/>
        <v>#DIV/0!</v>
      </c>
      <c r="AT310" s="111" t="e">
        <f t="shared" si="403"/>
        <v>#DIV/0!</v>
      </c>
      <c r="AU310" s="111" t="e">
        <f t="shared" si="394"/>
        <v>#DIV/0!</v>
      </c>
      <c r="AV310" s="111" t="e">
        <f t="shared" si="394"/>
        <v>#DIV/0!</v>
      </c>
      <c r="AX310" s="14">
        <f t="shared" si="404"/>
        <v>0.4</v>
      </c>
      <c r="AY310" s="111">
        <f t="shared" ca="1" si="405"/>
        <v>13.190390786488315</v>
      </c>
      <c r="AZ310" s="111">
        <f t="shared" ca="1" si="405"/>
        <v>12.620002906471736</v>
      </c>
      <c r="BA310" s="111">
        <f t="shared" ca="1" si="405"/>
        <v>12.60488293395373</v>
      </c>
      <c r="BB310" s="111">
        <f t="shared" ca="1" si="405"/>
        <v>13.025493904630277</v>
      </c>
      <c r="BC310" s="111">
        <f t="shared" ca="1" si="405"/>
        <v>14.464509415146047</v>
      </c>
      <c r="BD310" s="111">
        <f t="shared" ca="1" si="405"/>
        <v>15.430824893386459</v>
      </c>
      <c r="BE310" s="111">
        <f t="shared" ca="1" si="405"/>
        <v>19.17743712432047</v>
      </c>
      <c r="BF310" s="111">
        <f t="shared" ca="1" si="405"/>
        <v>26.520119393225421</v>
      </c>
      <c r="BG310" s="111">
        <f t="shared" ca="1" si="405"/>
        <v>31.665119996870587</v>
      </c>
      <c r="BH310" s="111" t="e">
        <f t="shared" si="405"/>
        <v>#DIV/0!</v>
      </c>
      <c r="BI310" s="111" t="e">
        <f t="shared" si="405"/>
        <v>#DIV/0!</v>
      </c>
      <c r="BJ310" s="111" t="e">
        <f t="shared" si="405"/>
        <v>#DIV/0!</v>
      </c>
      <c r="BK310" s="111" t="e">
        <f t="shared" si="405"/>
        <v>#DIV/0!</v>
      </c>
      <c r="BM310" s="14">
        <f t="shared" si="406"/>
        <v>0.4</v>
      </c>
      <c r="BN310" s="111">
        <f t="shared" ca="1" si="407"/>
        <v>14.020657244203264</v>
      </c>
      <c r="BO310" s="111">
        <f t="shared" ca="1" si="407"/>
        <v>13.64612842587049</v>
      </c>
      <c r="BP310" s="111">
        <f t="shared" ca="1" si="407"/>
        <v>13.794059188446075</v>
      </c>
      <c r="BQ310" s="111">
        <f t="shared" ca="1" si="407"/>
        <v>14.455253996875086</v>
      </c>
      <c r="BR310" s="111">
        <f t="shared" ca="1" si="407"/>
        <v>16.283040182491085</v>
      </c>
      <c r="BS310" s="111">
        <f t="shared" ca="1" si="407"/>
        <v>17.44670707558079</v>
      </c>
      <c r="BT310" s="111">
        <f t="shared" ca="1" si="407"/>
        <v>21.849098784451883</v>
      </c>
      <c r="BU310" s="111">
        <f t="shared" ca="1" si="407"/>
        <v>30.358913926418371</v>
      </c>
      <c r="BV310" s="111">
        <f t="shared" ca="1" si="407"/>
        <v>36.300893793503164</v>
      </c>
      <c r="BW310" s="111" t="e">
        <f t="shared" si="407"/>
        <v>#DIV/0!</v>
      </c>
      <c r="BX310" s="111" t="e">
        <f t="shared" si="407"/>
        <v>#DIV/0!</v>
      </c>
      <c r="BY310" s="111" t="e">
        <f t="shared" si="407"/>
        <v>#DIV/0!</v>
      </c>
      <c r="BZ310" s="111" t="e">
        <f t="shared" si="407"/>
        <v>#DIV/0!</v>
      </c>
      <c r="CB310" s="14">
        <f t="shared" si="408"/>
        <v>0.4</v>
      </c>
      <c r="CC310" s="111">
        <f t="shared" ca="1" si="409"/>
        <v>8.0683396096627416</v>
      </c>
      <c r="CD310" s="111">
        <f t="shared" ca="1" si="409"/>
        <v>7.5817685960140802</v>
      </c>
      <c r="CE310" s="111">
        <f t="shared" ca="1" si="409"/>
        <v>7.5390820649680492</v>
      </c>
      <c r="CF310" s="111">
        <f t="shared" ca="1" si="409"/>
        <v>7.7891866645835162</v>
      </c>
      <c r="CG310" s="111">
        <f t="shared" ca="1" si="409"/>
        <v>8.6990508013877292</v>
      </c>
      <c r="CH310" s="111">
        <f t="shared" ca="1" si="409"/>
        <v>9.3169200629696682</v>
      </c>
      <c r="CI310" s="111">
        <f t="shared" ca="1" si="409"/>
        <v>11.733132696307957</v>
      </c>
      <c r="CJ310" s="111">
        <f t="shared" ca="1" si="409"/>
        <v>16.504977585760848</v>
      </c>
      <c r="CK310" s="111">
        <f t="shared" ca="1" si="409"/>
        <v>19.857627209790174</v>
      </c>
      <c r="CL310" s="111" t="e">
        <f t="shared" si="409"/>
        <v>#DIV/0!</v>
      </c>
      <c r="CM310" s="111" t="e">
        <f t="shared" si="409"/>
        <v>#DIV/0!</v>
      </c>
      <c r="CN310" s="111" t="e">
        <f t="shared" si="409"/>
        <v>#DIV/0!</v>
      </c>
      <c r="CO310" s="111" t="e">
        <f t="shared" si="409"/>
        <v>#DIV/0!</v>
      </c>
      <c r="CQ310" s="14">
        <f t="shared" si="410"/>
        <v>0.4</v>
      </c>
      <c r="CR310" s="111">
        <f t="shared" ca="1" si="411"/>
        <v>19.753131693170296</v>
      </c>
      <c r="CS310" s="111">
        <f t="shared" ca="1" si="411"/>
        <v>16.687846158676386</v>
      </c>
      <c r="CT310" s="111">
        <f t="shared" ca="1" si="411"/>
        <v>15.21381539528284</v>
      </c>
      <c r="CU310" s="111">
        <f t="shared" ca="1" si="411"/>
        <v>13.852490607554321</v>
      </c>
      <c r="CV310" s="111">
        <f t="shared" ca="1" si="411"/>
        <v>12.809292965837319</v>
      </c>
      <c r="CW310" s="111">
        <f t="shared" ca="1" si="411"/>
        <v>12.63995810836979</v>
      </c>
      <c r="CX310" s="111">
        <f t="shared" ca="1" si="411"/>
        <v>13.085490999121646</v>
      </c>
      <c r="CY310" s="111">
        <f t="shared" ca="1" si="411"/>
        <v>15.634019756606842</v>
      </c>
      <c r="CZ310" s="111">
        <f t="shared" ca="1" si="411"/>
        <v>17.876642990797389</v>
      </c>
      <c r="DA310" s="111" t="e">
        <f t="shared" si="411"/>
        <v>#DIV/0!</v>
      </c>
      <c r="DB310" s="111" t="e">
        <f t="shared" si="411"/>
        <v>#DIV/0!</v>
      </c>
      <c r="DC310" s="111" t="e">
        <f t="shared" si="411"/>
        <v>#DIV/0!</v>
      </c>
      <c r="DD310" s="111" t="e">
        <f t="shared" si="411"/>
        <v>#DIV/0!</v>
      </c>
      <c r="DF310" s="14">
        <f t="shared" si="412"/>
        <v>0.4</v>
      </c>
      <c r="DG310" s="111">
        <f t="shared" ca="1" si="413"/>
        <v>8.9518719451761175</v>
      </c>
      <c r="DH310" s="111">
        <f t="shared" ca="1" si="413"/>
        <v>7.0039148039072803</v>
      </c>
      <c r="DI310" s="111">
        <f t="shared" ca="1" si="413"/>
        <v>6.1088771886102569</v>
      </c>
      <c r="DJ310" s="111">
        <f t="shared" ca="1" si="413"/>
        <v>5.3432448364864884</v>
      </c>
      <c r="DK310" s="111">
        <f t="shared" ca="1" si="413"/>
        <v>4.8838726109063</v>
      </c>
      <c r="DL310" s="111">
        <f t="shared" ca="1" si="413"/>
        <v>4.8771384899792336</v>
      </c>
      <c r="DM310" s="111">
        <f t="shared" ca="1" si="413"/>
        <v>5.3980305243324462</v>
      </c>
      <c r="DN310" s="111">
        <f t="shared" ca="1" si="413"/>
        <v>7.0815172789333172</v>
      </c>
      <c r="DO310" s="111">
        <f t="shared" ca="1" si="413"/>
        <v>8.3954962926835996</v>
      </c>
      <c r="DP310" s="111" t="e">
        <f t="shared" si="413"/>
        <v>#DIV/0!</v>
      </c>
      <c r="DQ310" s="111" t="e">
        <f t="shared" si="413"/>
        <v>#DIV/0!</v>
      </c>
      <c r="DR310" s="111" t="e">
        <f t="shared" si="413"/>
        <v>#DIV/0!</v>
      </c>
      <c r="DS310" s="111" t="e">
        <f t="shared" si="413"/>
        <v>#DIV/0!</v>
      </c>
      <c r="DU310" s="14">
        <f t="shared" si="414"/>
        <v>0.4</v>
      </c>
      <c r="DV310" s="111">
        <f t="shared" ca="1" si="415"/>
        <v>12.328501266948068</v>
      </c>
      <c r="DW310" s="111">
        <f t="shared" ca="1" si="415"/>
        <v>12.063208028138675</v>
      </c>
      <c r="DX310" s="111">
        <f t="shared" ca="1" si="415"/>
        <v>11.901180199279109</v>
      </c>
      <c r="DY310" s="111">
        <f t="shared" ca="1" si="415"/>
        <v>11.725025797954961</v>
      </c>
      <c r="DZ310" s="111">
        <f t="shared" ca="1" si="415"/>
        <v>11.571955526282947</v>
      </c>
      <c r="EA310" s="111">
        <f t="shared" ca="1" si="415"/>
        <v>11.549522102803863</v>
      </c>
      <c r="EB310" s="111">
        <f t="shared" ca="1" si="415"/>
        <v>11.66627146010125</v>
      </c>
      <c r="EC310" s="111">
        <f t="shared" ca="1" si="415"/>
        <v>12.247947868162733</v>
      </c>
      <c r="ED310" s="111">
        <f t="shared" ca="1" si="415"/>
        <v>12.761833148094846</v>
      </c>
      <c r="EE310" s="111" t="e">
        <f t="shared" si="415"/>
        <v>#DIV/0!</v>
      </c>
      <c r="EF310" s="111" t="e">
        <f t="shared" si="415"/>
        <v>#DIV/0!</v>
      </c>
      <c r="EG310" s="111" t="e">
        <f t="shared" si="415"/>
        <v>#DIV/0!</v>
      </c>
      <c r="EH310" s="111" t="e">
        <f t="shared" si="415"/>
        <v>#DIV/0!</v>
      </c>
      <c r="EJ310" s="14">
        <f t="shared" si="416"/>
        <v>0.4</v>
      </c>
      <c r="EK310" s="111">
        <f t="shared" ca="1" si="417"/>
        <v>0.92634729640709068</v>
      </c>
      <c r="EL310" s="111">
        <f t="shared" ca="1" si="417"/>
        <v>1.3517825578073719</v>
      </c>
      <c r="EM310" s="111">
        <f t="shared" ca="1" si="417"/>
        <v>1.6995973066846837</v>
      </c>
      <c r="EN310" s="111">
        <f t="shared" ca="1" si="417"/>
        <v>2.2406926865018661</v>
      </c>
      <c r="EO310" s="111">
        <f t="shared" ca="1" si="417"/>
        <v>3.2163743456738114</v>
      </c>
      <c r="EP310" s="111">
        <f t="shared" ca="1" si="417"/>
        <v>3.7496706095175742</v>
      </c>
      <c r="EQ310" s="111">
        <f t="shared" ca="1" si="417"/>
        <v>5.6014526115619381</v>
      </c>
      <c r="ER310" s="111">
        <f t="shared" ca="1" si="417"/>
        <v>8.9658481759791187</v>
      </c>
      <c r="ES310" s="111">
        <f t="shared" ca="1" si="417"/>
        <v>11.264956478092744</v>
      </c>
      <c r="ET310" s="111" t="e">
        <f t="shared" si="417"/>
        <v>#DIV/0!</v>
      </c>
      <c r="EU310" s="111" t="e">
        <f t="shared" si="417"/>
        <v>#DIV/0!</v>
      </c>
      <c r="EV310" s="111" t="e">
        <f t="shared" si="417"/>
        <v>#DIV/0!</v>
      </c>
      <c r="EW310" s="111" t="e">
        <f t="shared" si="417"/>
        <v>#DIV/0!</v>
      </c>
    </row>
    <row r="311" spans="14:153">
      <c r="T311" s="201">
        <v>0.42857142857142855</v>
      </c>
      <c r="U311" s="109">
        <f t="shared" ca="1" si="402"/>
        <v>12.697221231102677</v>
      </c>
      <c r="V311" s="109">
        <f t="shared" ca="1" si="402"/>
        <v>13.842172185688685</v>
      </c>
      <c r="W311" s="109">
        <f t="shared" ca="1" si="402"/>
        <v>14.835936326235874</v>
      </c>
      <c r="X311" s="109">
        <f t="shared" ca="1" si="402"/>
        <v>16.46926988023078</v>
      </c>
      <c r="Y311" s="109">
        <f t="shared" ca="1" si="402"/>
        <v>19.63436969376793</v>
      </c>
      <c r="Z311" s="109">
        <f t="shared" ca="1" si="402"/>
        <v>21.464538687288545</v>
      </c>
      <c r="AA311" s="109">
        <f t="shared" ca="1" si="402"/>
        <v>28.28031279966002</v>
      </c>
      <c r="AB311" s="109">
        <f t="shared" ca="1" si="402"/>
        <v>42.33039211678841</v>
      </c>
      <c r="AC311" s="109" t="e">
        <f t="shared" si="402"/>
        <v>#DIV/0!</v>
      </c>
      <c r="AD311" s="109" t="e">
        <f t="shared" si="402"/>
        <v>#DIV/0!</v>
      </c>
      <c r="AE311" s="109" t="e">
        <f t="shared" si="402"/>
        <v>#DIV/0!</v>
      </c>
      <c r="AF311" s="109" t="e">
        <f t="shared" si="402"/>
        <v>#DIV/0!</v>
      </c>
      <c r="AG311" s="109"/>
      <c r="AI311" s="200">
        <v>0.42857142857142855</v>
      </c>
      <c r="AJ311" s="111">
        <f t="shared" ca="1" si="403"/>
        <v>12.697221231102679</v>
      </c>
      <c r="AK311" s="111">
        <f t="shared" ca="1" si="403"/>
        <v>13.842172185688684</v>
      </c>
      <c r="AL311" s="111">
        <f t="shared" ca="1" si="403"/>
        <v>14.835936326235874</v>
      </c>
      <c r="AM311" s="111">
        <f t="shared" ca="1" si="403"/>
        <v>16.46926988023078</v>
      </c>
      <c r="AN311" s="111">
        <f t="shared" ca="1" si="403"/>
        <v>19.63436969376793</v>
      </c>
      <c r="AO311" s="111">
        <f t="shared" ca="1" si="403"/>
        <v>21.464538687288545</v>
      </c>
      <c r="AP311" s="111">
        <f t="shared" ca="1" si="403"/>
        <v>28.28031279966002</v>
      </c>
      <c r="AQ311" s="111">
        <f t="shared" ca="1" si="403"/>
        <v>42.33039211678841</v>
      </c>
      <c r="AR311" s="111" t="e">
        <f t="shared" si="403"/>
        <v>#DIV/0!</v>
      </c>
      <c r="AS311" s="111" t="e">
        <f t="shared" si="403"/>
        <v>#DIV/0!</v>
      </c>
      <c r="AT311" s="111" t="e">
        <f t="shared" si="403"/>
        <v>#DIV/0!</v>
      </c>
      <c r="AU311" s="111" t="e">
        <f t="shared" si="394"/>
        <v>#DIV/0!</v>
      </c>
      <c r="AV311" s="111" t="e">
        <f t="shared" si="394"/>
        <v>#DIV/0!</v>
      </c>
      <c r="AX311" s="14">
        <f t="shared" si="404"/>
        <v>0.42857142857142855</v>
      </c>
      <c r="AY311" s="111">
        <f t="shared" ca="1" si="405"/>
        <v>13.535827077582981</v>
      </c>
      <c r="AZ311" s="111">
        <f t="shared" ca="1" si="405"/>
        <v>13.156024581200914</v>
      </c>
      <c r="BA311" s="111">
        <f t="shared" ca="1" si="405"/>
        <v>13.30639930425923</v>
      </c>
      <c r="BB311" s="111">
        <f t="shared" ca="1" si="405"/>
        <v>13.992971463364292</v>
      </c>
      <c r="BC311" s="111">
        <f t="shared" ca="1" si="405"/>
        <v>15.942952289072146</v>
      </c>
      <c r="BD311" s="111">
        <f t="shared" ca="1" si="405"/>
        <v>17.215593503852041</v>
      </c>
      <c r="BE311" s="111">
        <f t="shared" ca="1" si="405"/>
        <v>22.234863519549542</v>
      </c>
      <c r="BF311" s="111">
        <f t="shared" ca="1" si="405"/>
        <v>32.918922901761661</v>
      </c>
      <c r="BG311" s="111" t="e">
        <f t="shared" si="405"/>
        <v>#DIV/0!</v>
      </c>
      <c r="BH311" s="111" t="e">
        <f t="shared" si="405"/>
        <v>#DIV/0!</v>
      </c>
      <c r="BI311" s="111" t="e">
        <f t="shared" si="405"/>
        <v>#DIV/0!</v>
      </c>
      <c r="BJ311" s="111" t="e">
        <f t="shared" si="405"/>
        <v>#DIV/0!</v>
      </c>
      <c r="BK311" s="111" t="e">
        <f t="shared" si="405"/>
        <v>#DIV/0!</v>
      </c>
      <c r="BM311" s="14">
        <f t="shared" si="406"/>
        <v>0.42857142857142855</v>
      </c>
      <c r="BN311" s="111">
        <f t="shared" ca="1" si="407"/>
        <v>14.475382874734485</v>
      </c>
      <c r="BO311" s="111">
        <f t="shared" ca="1" si="407"/>
        <v>14.316781362827875</v>
      </c>
      <c r="BP311" s="111">
        <f t="shared" ca="1" si="407"/>
        <v>14.646422651236513</v>
      </c>
      <c r="BQ311" s="111">
        <f t="shared" ca="1" si="407"/>
        <v>15.596682394009811</v>
      </c>
      <c r="BR311" s="111">
        <f t="shared" ca="1" si="407"/>
        <v>17.98711006426624</v>
      </c>
      <c r="BS311" s="111">
        <f t="shared" ca="1" si="407"/>
        <v>19.493356142710311</v>
      </c>
      <c r="BT311" s="111">
        <f t="shared" ca="1" si="407"/>
        <v>25.336825692503197</v>
      </c>
      <c r="BU311" s="111">
        <f t="shared" ca="1" si="407"/>
        <v>37.662403367992297</v>
      </c>
      <c r="BV311" s="111" t="e">
        <f t="shared" si="407"/>
        <v>#DIV/0!</v>
      </c>
      <c r="BW311" s="111" t="e">
        <f t="shared" si="407"/>
        <v>#DIV/0!</v>
      </c>
      <c r="BX311" s="111" t="e">
        <f t="shared" si="407"/>
        <v>#DIV/0!</v>
      </c>
      <c r="BY311" s="111" t="e">
        <f t="shared" si="407"/>
        <v>#DIV/0!</v>
      </c>
      <c r="BZ311" s="111" t="e">
        <f t="shared" si="407"/>
        <v>#DIV/0!</v>
      </c>
      <c r="CB311" s="14">
        <f t="shared" si="408"/>
        <v>0.42857142857142855</v>
      </c>
      <c r="CC311" s="111">
        <f t="shared" ca="1" si="409"/>
        <v>8.3404725453631894</v>
      </c>
      <c r="CD311" s="111">
        <f t="shared" ca="1" si="409"/>
        <v>7.9258576436467845</v>
      </c>
      <c r="CE311" s="111">
        <f t="shared" ca="1" si="409"/>
        <v>7.9509769886121617</v>
      </c>
      <c r="CF311" s="111">
        <f t="shared" ca="1" si="409"/>
        <v>8.3217062886602271</v>
      </c>
      <c r="CG311" s="111">
        <f t="shared" ca="1" si="409"/>
        <v>9.4949960177205543</v>
      </c>
      <c r="CH311" s="111">
        <f t="shared" ca="1" si="409"/>
        <v>10.282470022452705</v>
      </c>
      <c r="CI311" s="111">
        <f t="shared" ca="1" si="409"/>
        <v>13.438220565859195</v>
      </c>
      <c r="CJ311" s="111">
        <f t="shared" ca="1" si="409"/>
        <v>20.228556478845416</v>
      </c>
      <c r="CK311" s="111" t="e">
        <f t="shared" si="409"/>
        <v>#DIV/0!</v>
      </c>
      <c r="CL311" s="111" t="e">
        <f t="shared" si="409"/>
        <v>#DIV/0!</v>
      </c>
      <c r="CM311" s="111" t="e">
        <f t="shared" si="409"/>
        <v>#DIV/0!</v>
      </c>
      <c r="CN311" s="111" t="e">
        <f t="shared" si="409"/>
        <v>#DIV/0!</v>
      </c>
      <c r="CO311" s="111" t="e">
        <f t="shared" si="409"/>
        <v>#DIV/0!</v>
      </c>
      <c r="CQ311" s="14">
        <f t="shared" si="410"/>
        <v>0.42857142857142855</v>
      </c>
      <c r="CR311" s="111">
        <f t="shared" ca="1" si="411"/>
        <v>19.866644101089129</v>
      </c>
      <c r="CS311" s="111">
        <f t="shared" ca="1" si="411"/>
        <v>16.850651900673281</v>
      </c>
      <c r="CT311" s="111">
        <f t="shared" ca="1" si="411"/>
        <v>15.422764303525108</v>
      </c>
      <c r="CU311" s="111">
        <f t="shared" ca="1" si="411"/>
        <v>14.145301755198231</v>
      </c>
      <c r="CV311" s="111">
        <f t="shared" ca="1" si="411"/>
        <v>13.296009976516038</v>
      </c>
      <c r="CW311" s="111">
        <f t="shared" ca="1" si="411"/>
        <v>13.258178643527515</v>
      </c>
      <c r="CX311" s="111">
        <f t="shared" ca="1" si="411"/>
        <v>14.309703127354158</v>
      </c>
      <c r="CY311" s="111">
        <f t="shared" ca="1" si="411"/>
        <v>18.572307364812467</v>
      </c>
      <c r="CZ311" s="111" t="e">
        <f t="shared" si="411"/>
        <v>#DIV/0!</v>
      </c>
      <c r="DA311" s="111" t="e">
        <f t="shared" si="411"/>
        <v>#DIV/0!</v>
      </c>
      <c r="DB311" s="111" t="e">
        <f t="shared" si="411"/>
        <v>#DIV/0!</v>
      </c>
      <c r="DC311" s="111" t="e">
        <f t="shared" si="411"/>
        <v>#DIV/0!</v>
      </c>
      <c r="DD311" s="111" t="e">
        <f t="shared" si="411"/>
        <v>#DIV/0!</v>
      </c>
      <c r="DF311" s="14">
        <f t="shared" si="412"/>
        <v>0.42857142857142855</v>
      </c>
      <c r="DG311" s="111">
        <f t="shared" ca="1" si="413"/>
        <v>8.7520332878905585</v>
      </c>
      <c r="DH311" s="111">
        <f t="shared" ca="1" si="413"/>
        <v>6.8122954051728817</v>
      </c>
      <c r="DI311" s="111">
        <f t="shared" ca="1" si="413"/>
        <v>5.9291827177632195</v>
      </c>
      <c r="DJ311" s="111">
        <f t="shared" ca="1" si="413"/>
        <v>5.1900545149222026</v>
      </c>
      <c r="DK311" s="111">
        <f t="shared" ca="1" si="413"/>
        <v>4.7984452202398504</v>
      </c>
      <c r="DL311" s="111">
        <f t="shared" ca="1" si="413"/>
        <v>4.8383618989155108</v>
      </c>
      <c r="DM311" s="111">
        <f t="shared" ca="1" si="413"/>
        <v>5.5746525830483318</v>
      </c>
      <c r="DN311" s="111">
        <f t="shared" ca="1" si="413"/>
        <v>7.8968223356643925</v>
      </c>
      <c r="DO311" s="111" t="e">
        <f t="shared" si="413"/>
        <v>#DIV/0!</v>
      </c>
      <c r="DP311" s="111" t="e">
        <f t="shared" si="413"/>
        <v>#DIV/0!</v>
      </c>
      <c r="DQ311" s="111" t="e">
        <f t="shared" si="413"/>
        <v>#DIV/0!</v>
      </c>
      <c r="DR311" s="111" t="e">
        <f t="shared" si="413"/>
        <v>#DIV/0!</v>
      </c>
      <c r="DS311" s="111" t="e">
        <f t="shared" si="413"/>
        <v>#DIV/0!</v>
      </c>
      <c r="DU311" s="14">
        <f t="shared" si="414"/>
        <v>0.42857142857142855</v>
      </c>
      <c r="DV311" s="111">
        <f t="shared" ca="1" si="415"/>
        <v>11.594568981760514</v>
      </c>
      <c r="DW311" s="111">
        <f t="shared" ca="1" si="415"/>
        <v>11.364596608907629</v>
      </c>
      <c r="DX311" s="111">
        <f t="shared" ca="1" si="415"/>
        <v>11.226231846036415</v>
      </c>
      <c r="DY311" s="111">
        <f t="shared" ca="1" si="415"/>
        <v>11.080595470957871</v>
      </c>
      <c r="DZ311" s="111">
        <f t="shared" ca="1" si="415"/>
        <v>10.97207083406736</v>
      </c>
      <c r="EA311" s="111">
        <f t="shared" ca="1" si="415"/>
        <v>10.971789324036399</v>
      </c>
      <c r="EB311" s="111">
        <f t="shared" ca="1" si="415"/>
        <v>11.170712077534358</v>
      </c>
      <c r="EC311" s="111">
        <f t="shared" ca="1" si="415"/>
        <v>11.976732952979692</v>
      </c>
      <c r="ED311" s="111" t="e">
        <f t="shared" si="415"/>
        <v>#DIV/0!</v>
      </c>
      <c r="EE311" s="111" t="e">
        <f t="shared" si="415"/>
        <v>#DIV/0!</v>
      </c>
      <c r="EF311" s="111" t="e">
        <f t="shared" si="415"/>
        <v>#DIV/0!</v>
      </c>
      <c r="EG311" s="111" t="e">
        <f t="shared" si="415"/>
        <v>#DIV/0!</v>
      </c>
      <c r="EH311" s="111" t="e">
        <f t="shared" si="415"/>
        <v>#DIV/0!</v>
      </c>
      <c r="EJ311" s="14">
        <f t="shared" si="416"/>
        <v>0.42857142857142855</v>
      </c>
      <c r="EK311" s="111">
        <f t="shared" ca="1" si="417"/>
        <v>0.930098096291049</v>
      </c>
      <c r="EL311" s="111">
        <f t="shared" ca="1" si="417"/>
        <v>1.3679718040683202</v>
      </c>
      <c r="EM311" s="111">
        <f t="shared" ca="1" si="417"/>
        <v>1.7310289467811248</v>
      </c>
      <c r="EN311" s="111">
        <f t="shared" ca="1" si="417"/>
        <v>2.3050466401136323</v>
      </c>
      <c r="EO311" s="111">
        <f t="shared" ca="1" si="417"/>
        <v>3.3691804110808814</v>
      </c>
      <c r="EP311" s="111">
        <f t="shared" ca="1" si="417"/>
        <v>3.9671605641244163</v>
      </c>
      <c r="EQ311" s="111">
        <f t="shared" ca="1" si="417"/>
        <v>6.1386116102192476</v>
      </c>
      <c r="ER311" s="111">
        <f t="shared" ca="1" si="417"/>
        <v>10.504958554022767</v>
      </c>
      <c r="ES311" s="111" t="e">
        <f t="shared" si="417"/>
        <v>#DIV/0!</v>
      </c>
      <c r="ET311" s="111" t="e">
        <f t="shared" si="417"/>
        <v>#DIV/0!</v>
      </c>
      <c r="EU311" s="111" t="e">
        <f t="shared" si="417"/>
        <v>#DIV/0!</v>
      </c>
      <c r="EV311" s="111" t="e">
        <f t="shared" si="417"/>
        <v>#DIV/0!</v>
      </c>
      <c r="EW311" s="111" t="e">
        <f t="shared" si="417"/>
        <v>#DIV/0!</v>
      </c>
    </row>
    <row r="312" spans="14:153">
      <c r="T312" s="201">
        <v>0.5</v>
      </c>
      <c r="U312" s="109">
        <f t="shared" ca="1" si="402"/>
        <v>15.356352578732263</v>
      </c>
      <c r="V312" s="109">
        <f t="shared" ca="1" si="402"/>
        <v>17.114462693388568</v>
      </c>
      <c r="W312" s="109">
        <f t="shared" ca="1" si="402"/>
        <v>18.694113446447002</v>
      </c>
      <c r="X312" s="109">
        <f t="shared" ca="1" si="402"/>
        <v>21.408841697525542</v>
      </c>
      <c r="Y312" s="109">
        <f t="shared" ca="1" si="402"/>
        <v>27.142708482529045</v>
      </c>
      <c r="Z312" s="109">
        <f t="shared" ca="1" si="402"/>
        <v>30.783292388051311</v>
      </c>
      <c r="AA312" s="109">
        <f t="shared" ca="1" si="402"/>
        <v>47.019287052869672</v>
      </c>
      <c r="AB312" s="109" t="e">
        <f t="shared" si="402"/>
        <v>#DIV/0!</v>
      </c>
      <c r="AC312" s="109" t="e">
        <f t="shared" si="402"/>
        <v>#DIV/0!</v>
      </c>
      <c r="AD312" s="109" t="e">
        <f t="shared" si="402"/>
        <v>#DIV/0!</v>
      </c>
      <c r="AE312" s="109" t="e">
        <f t="shared" si="402"/>
        <v>#DIV/0!</v>
      </c>
      <c r="AF312" s="109" t="e">
        <f t="shared" si="402"/>
        <v>#DIV/0!</v>
      </c>
      <c r="AG312" s="109"/>
      <c r="AI312" s="200">
        <v>0.5</v>
      </c>
      <c r="AJ312" s="111">
        <f t="shared" ca="1" si="403"/>
        <v>15.356352578732263</v>
      </c>
      <c r="AK312" s="111">
        <f t="shared" ca="1" si="403"/>
        <v>17.114462693388568</v>
      </c>
      <c r="AL312" s="111">
        <f t="shared" ca="1" si="403"/>
        <v>18.694113446447002</v>
      </c>
      <c r="AM312" s="111">
        <f t="shared" ca="1" si="403"/>
        <v>21.408841697525542</v>
      </c>
      <c r="AN312" s="111">
        <f t="shared" ca="1" si="403"/>
        <v>27.142708482529045</v>
      </c>
      <c r="AO312" s="111">
        <f t="shared" ca="1" si="403"/>
        <v>30.783292388051315</v>
      </c>
      <c r="AP312" s="111">
        <f t="shared" ca="1" si="403"/>
        <v>47.019287052869672</v>
      </c>
      <c r="AQ312" s="111" t="e">
        <f t="shared" si="403"/>
        <v>#DIV/0!</v>
      </c>
      <c r="AR312" s="111" t="e">
        <f t="shared" si="403"/>
        <v>#DIV/0!</v>
      </c>
      <c r="AS312" s="111" t="e">
        <f t="shared" si="403"/>
        <v>#DIV/0!</v>
      </c>
      <c r="AT312" s="111" t="e">
        <f t="shared" si="403"/>
        <v>#DIV/0!</v>
      </c>
      <c r="AU312" s="111" t="e">
        <f t="shared" si="394"/>
        <v>#DIV/0!</v>
      </c>
      <c r="AV312" s="111" t="e">
        <f t="shared" si="394"/>
        <v>#DIV/0!</v>
      </c>
      <c r="AX312" s="14">
        <f t="shared" si="404"/>
        <v>0.5</v>
      </c>
      <c r="AY312" s="111">
        <f t="shared" ca="1" si="405"/>
        <v>14.945202656264371</v>
      </c>
      <c r="AZ312" s="111">
        <f t="shared" ca="1" si="405"/>
        <v>15.210007088188801</v>
      </c>
      <c r="BA312" s="111">
        <f t="shared" ca="1" si="405"/>
        <v>15.932922854466595</v>
      </c>
      <c r="BB312" s="111">
        <f t="shared" ca="1" si="405"/>
        <v>17.595386583474394</v>
      </c>
      <c r="BC312" s="111">
        <f t="shared" ca="1" si="405"/>
        <v>21.683325232232999</v>
      </c>
      <c r="BD312" s="111">
        <f t="shared" ca="1" si="405"/>
        <v>24.409733804725427</v>
      </c>
      <c r="BE312" s="111">
        <f t="shared" ca="1" si="405"/>
        <v>36.847004312769243</v>
      </c>
      <c r="BF312" s="111" t="e">
        <f t="shared" si="405"/>
        <v>#DIV/0!</v>
      </c>
      <c r="BG312" s="111" t="e">
        <f t="shared" si="405"/>
        <v>#DIV/0!</v>
      </c>
      <c r="BH312" s="111" t="e">
        <f t="shared" si="405"/>
        <v>#DIV/0!</v>
      </c>
      <c r="BI312" s="111" t="e">
        <f t="shared" si="405"/>
        <v>#DIV/0!</v>
      </c>
      <c r="BJ312" s="111" t="e">
        <f t="shared" si="405"/>
        <v>#DIV/0!</v>
      </c>
      <c r="BK312" s="111" t="e">
        <f t="shared" si="405"/>
        <v>#DIV/0!</v>
      </c>
      <c r="BM312" s="14">
        <f t="shared" si="406"/>
        <v>0.5</v>
      </c>
      <c r="BN312" s="111">
        <f t="shared" ca="1" si="407"/>
        <v>16.216278025681316</v>
      </c>
      <c r="BO312" s="111">
        <f t="shared" ca="1" si="407"/>
        <v>16.777470694818994</v>
      </c>
      <c r="BP312" s="111">
        <f t="shared" ca="1" si="407"/>
        <v>17.73687736964834</v>
      </c>
      <c r="BQ312" s="111">
        <f t="shared" ca="1" si="407"/>
        <v>19.763872513792052</v>
      </c>
      <c r="BR312" s="111">
        <f t="shared" ca="1" si="407"/>
        <v>24.548080657144631</v>
      </c>
      <c r="BS312" s="111">
        <f t="shared" ca="1" si="407"/>
        <v>27.697578503037899</v>
      </c>
      <c r="BT312" s="111">
        <f t="shared" ca="1" si="407"/>
        <v>41.978746643591293</v>
      </c>
      <c r="BU312" s="111" t="e">
        <f t="shared" si="407"/>
        <v>#DIV/0!</v>
      </c>
      <c r="BV312" s="111" t="e">
        <f t="shared" si="407"/>
        <v>#DIV/0!</v>
      </c>
      <c r="BW312" s="111" t="e">
        <f t="shared" si="407"/>
        <v>#DIV/0!</v>
      </c>
      <c r="BX312" s="111" t="e">
        <f t="shared" si="407"/>
        <v>#DIV/0!</v>
      </c>
      <c r="BY312" s="111" t="e">
        <f t="shared" si="407"/>
        <v>#DIV/0!</v>
      </c>
      <c r="BZ312" s="111" t="e">
        <f t="shared" si="407"/>
        <v>#DIV/0!</v>
      </c>
      <c r="CB312" s="14">
        <f t="shared" si="408"/>
        <v>0.5</v>
      </c>
      <c r="CC312" s="111">
        <f t="shared" ca="1" si="409"/>
        <v>9.2101314105438128</v>
      </c>
      <c r="CD312" s="111">
        <f t="shared" ca="1" si="409"/>
        <v>9.0711659315403779</v>
      </c>
      <c r="CE312" s="111">
        <f t="shared" ca="1" si="409"/>
        <v>9.3629690238280698</v>
      </c>
      <c r="CF312" s="111">
        <f t="shared" ca="1" si="409"/>
        <v>10.227124527033094</v>
      </c>
      <c r="CG312" s="111">
        <f t="shared" ca="1" si="409"/>
        <v>12.572060634030212</v>
      </c>
      <c r="CH312" s="111">
        <f t="shared" ca="1" si="409"/>
        <v>14.186405854132529</v>
      </c>
      <c r="CI312" s="111">
        <f t="shared" ca="1" si="409"/>
        <v>21.671329638010846</v>
      </c>
      <c r="CJ312" s="111" t="e">
        <f t="shared" si="409"/>
        <v>#DIV/0!</v>
      </c>
      <c r="CK312" s="111" t="e">
        <f t="shared" si="409"/>
        <v>#DIV/0!</v>
      </c>
      <c r="CL312" s="111" t="e">
        <f t="shared" si="409"/>
        <v>#DIV/0!</v>
      </c>
      <c r="CM312" s="111" t="e">
        <f t="shared" si="409"/>
        <v>#DIV/0!</v>
      </c>
      <c r="CN312" s="111" t="e">
        <f t="shared" si="409"/>
        <v>#DIV/0!</v>
      </c>
      <c r="CO312" s="111" t="e">
        <f t="shared" si="409"/>
        <v>#DIV/0!</v>
      </c>
      <c r="CQ312" s="14">
        <f t="shared" si="410"/>
        <v>0.5</v>
      </c>
      <c r="CR312" s="111">
        <f t="shared" ca="1" si="411"/>
        <v>20.320138548007527</v>
      </c>
      <c r="CS312" s="111">
        <f t="shared" ca="1" si="411"/>
        <v>17.484329368901648</v>
      </c>
      <c r="CT312" s="111">
        <f t="shared" ca="1" si="411"/>
        <v>16.23609409346944</v>
      </c>
      <c r="CU312" s="111">
        <f t="shared" ca="1" si="411"/>
        <v>15.308535451408126</v>
      </c>
      <c r="CV312" s="111">
        <f t="shared" ca="1" si="411"/>
        <v>15.363269464444024</v>
      </c>
      <c r="CW312" s="111">
        <f t="shared" ca="1" si="411"/>
        <v>16.002349779227423</v>
      </c>
      <c r="CX312" s="111">
        <f t="shared" ca="1" si="411"/>
        <v>20.764419406547166</v>
      </c>
      <c r="CY312" s="111" t="e">
        <f t="shared" si="411"/>
        <v>#DIV/0!</v>
      </c>
      <c r="CZ312" s="111" t="e">
        <f t="shared" si="411"/>
        <v>#DIV/0!</v>
      </c>
      <c r="DA312" s="111" t="e">
        <f t="shared" si="411"/>
        <v>#DIV/0!</v>
      </c>
      <c r="DB312" s="111" t="e">
        <f t="shared" si="411"/>
        <v>#DIV/0!</v>
      </c>
      <c r="DC312" s="111" t="e">
        <f t="shared" si="411"/>
        <v>#DIV/0!</v>
      </c>
      <c r="DD312" s="111" t="e">
        <f t="shared" si="411"/>
        <v>#DIV/0!</v>
      </c>
      <c r="DF312" s="14">
        <f t="shared" si="412"/>
        <v>0.5</v>
      </c>
      <c r="DG312" s="111">
        <f t="shared" ca="1" si="413"/>
        <v>8.2068455793093822</v>
      </c>
      <c r="DH312" s="111">
        <f t="shared" ca="1" si="413"/>
        <v>6.305630814494342</v>
      </c>
      <c r="DI312" s="111">
        <f t="shared" ca="1" si="413"/>
        <v>5.4736062493030069</v>
      </c>
      <c r="DJ312" s="111">
        <f t="shared" ca="1" si="413"/>
        <v>4.845133587307612</v>
      </c>
      <c r="DK312" s="111">
        <f t="shared" ca="1" si="413"/>
        <v>4.7434344383849991</v>
      </c>
      <c r="DL312" s="111">
        <f t="shared" ca="1" si="413"/>
        <v>4.9959985763226342</v>
      </c>
      <c r="DM312" s="111">
        <f t="shared" ca="1" si="413"/>
        <v>6.8975244417369925</v>
      </c>
      <c r="DN312" s="111" t="e">
        <f t="shared" si="413"/>
        <v>#DIV/0!</v>
      </c>
      <c r="DO312" s="111" t="e">
        <f t="shared" si="413"/>
        <v>#DIV/0!</v>
      </c>
      <c r="DP312" s="111" t="e">
        <f t="shared" si="413"/>
        <v>#DIV/0!</v>
      </c>
      <c r="DQ312" s="111" t="e">
        <f t="shared" si="413"/>
        <v>#DIV/0!</v>
      </c>
      <c r="DR312" s="111" t="e">
        <f t="shared" si="413"/>
        <v>#DIV/0!</v>
      </c>
      <c r="DS312" s="111" t="e">
        <f t="shared" si="413"/>
        <v>#DIV/0!</v>
      </c>
      <c r="DU312" s="14">
        <f t="shared" si="414"/>
        <v>0.5</v>
      </c>
      <c r="DV312" s="111">
        <f t="shared" ca="1" si="415"/>
        <v>10.094774363404284</v>
      </c>
      <c r="DW312" s="111">
        <f t="shared" ca="1" si="415"/>
        <v>9.9327820840871279</v>
      </c>
      <c r="DX312" s="111">
        <f t="shared" ca="1" si="415"/>
        <v>9.8417943312068523</v>
      </c>
      <c r="DY312" s="111">
        <f t="shared" ca="1" si="415"/>
        <v>9.7614298861738984</v>
      </c>
      <c r="DZ312" s="111">
        <f t="shared" ca="1" si="415"/>
        <v>9.765192455886492</v>
      </c>
      <c r="EA312" s="111">
        <f t="shared" ca="1" si="415"/>
        <v>9.8330580333079567</v>
      </c>
      <c r="EB312" s="111">
        <f t="shared" ca="1" si="415"/>
        <v>10.381185207098028</v>
      </c>
      <c r="EC312" s="111" t="e">
        <f t="shared" si="415"/>
        <v>#DIV/0!</v>
      </c>
      <c r="ED312" s="111" t="e">
        <f t="shared" si="415"/>
        <v>#DIV/0!</v>
      </c>
      <c r="EE312" s="111" t="e">
        <f t="shared" si="415"/>
        <v>#DIV/0!</v>
      </c>
      <c r="EF312" s="111" t="e">
        <f t="shared" si="415"/>
        <v>#DIV/0!</v>
      </c>
      <c r="EG312" s="111" t="e">
        <f t="shared" si="415"/>
        <v>#DIV/0!</v>
      </c>
      <c r="EH312" s="111" t="e">
        <f t="shared" si="415"/>
        <v>#DIV/0!</v>
      </c>
      <c r="EJ312" s="14">
        <f t="shared" si="416"/>
        <v>0.5</v>
      </c>
      <c r="EK312" s="111">
        <f t="shared" ca="1" si="417"/>
        <v>0.97448745069467968</v>
      </c>
      <c r="EL312" s="111">
        <f t="shared" ca="1" si="417"/>
        <v>1.4678544693619227</v>
      </c>
      <c r="EM312" s="111">
        <f t="shared" ca="1" si="417"/>
        <v>1.8953328080488974</v>
      </c>
      <c r="EN312" s="111">
        <f t="shared" ca="1" si="417"/>
        <v>2.6079593809098558</v>
      </c>
      <c r="EO312" s="111">
        <f t="shared" ca="1" si="417"/>
        <v>4.0628499986051221</v>
      </c>
      <c r="EP312" s="111">
        <f t="shared" ca="1" si="417"/>
        <v>4.9676271492265229</v>
      </c>
      <c r="EQ312" s="111">
        <f t="shared" ca="1" si="417"/>
        <v>8.9315602457465033</v>
      </c>
      <c r="ER312" s="111" t="e">
        <f t="shared" si="417"/>
        <v>#DIV/0!</v>
      </c>
      <c r="ES312" s="111" t="e">
        <f t="shared" si="417"/>
        <v>#DIV/0!</v>
      </c>
      <c r="ET312" s="111" t="e">
        <f t="shared" si="417"/>
        <v>#DIV/0!</v>
      </c>
      <c r="EU312" s="111" t="e">
        <f t="shared" si="417"/>
        <v>#DIV/0!</v>
      </c>
      <c r="EV312" s="111" t="e">
        <f t="shared" si="417"/>
        <v>#DIV/0!</v>
      </c>
      <c r="EW312" s="111" t="e">
        <f t="shared" si="417"/>
        <v>#DIV/0!</v>
      </c>
    </row>
    <row r="313" spans="14:153">
      <c r="T313" s="201">
        <v>0.5714285714285714</v>
      </c>
      <c r="U313" s="109">
        <f t="shared" ca="1" si="402"/>
        <v>19.360106341040474</v>
      </c>
      <c r="V313" s="109">
        <f t="shared" ca="1" si="402"/>
        <v>22.307936032024369</v>
      </c>
      <c r="W313" s="109">
        <f t="shared" ca="1" si="402"/>
        <v>25.117580281084809</v>
      </c>
      <c r="X313" s="109">
        <f t="shared" ca="1" si="402"/>
        <v>30.347489945192727</v>
      </c>
      <c r="Y313" s="109">
        <f t="shared" ca="1" si="402"/>
        <v>43.441256037969318</v>
      </c>
      <c r="Z313" s="109">
        <f t="shared" ca="1" si="402"/>
        <v>53.620225296480932</v>
      </c>
      <c r="AA313" s="109" t="e">
        <f t="shared" si="402"/>
        <v>#DIV/0!</v>
      </c>
      <c r="AB313" s="109" t="e">
        <f t="shared" si="402"/>
        <v>#DIV/0!</v>
      </c>
      <c r="AC313" s="109" t="e">
        <f t="shared" si="402"/>
        <v>#DIV/0!</v>
      </c>
      <c r="AD313" s="109" t="e">
        <f t="shared" si="402"/>
        <v>#DIV/0!</v>
      </c>
      <c r="AE313" s="109" t="e">
        <f t="shared" si="402"/>
        <v>#DIV/0!</v>
      </c>
      <c r="AF313" s="109" t="e">
        <f t="shared" si="402"/>
        <v>#DIV/0!</v>
      </c>
      <c r="AG313" s="109"/>
      <c r="AI313" s="200">
        <v>0.5714285714285714</v>
      </c>
      <c r="AJ313" s="111">
        <f t="shared" ca="1" si="403"/>
        <v>19.360106341040474</v>
      </c>
      <c r="AK313" s="111">
        <f t="shared" ca="1" si="403"/>
        <v>22.307936032024369</v>
      </c>
      <c r="AL313" s="111">
        <f t="shared" ca="1" si="403"/>
        <v>25.117580281084809</v>
      </c>
      <c r="AM313" s="111">
        <f t="shared" ca="1" si="403"/>
        <v>30.347489945192727</v>
      </c>
      <c r="AN313" s="111">
        <f t="shared" ca="1" si="403"/>
        <v>43.441256037969318</v>
      </c>
      <c r="AO313" s="111">
        <f t="shared" ca="1" si="403"/>
        <v>53.620225296480932</v>
      </c>
      <c r="AP313" s="111" t="e">
        <f t="shared" si="403"/>
        <v>#DIV/0!</v>
      </c>
      <c r="AQ313" s="111" t="e">
        <f t="shared" si="403"/>
        <v>#DIV/0!</v>
      </c>
      <c r="AR313" s="111" t="e">
        <f t="shared" si="403"/>
        <v>#DIV/0!</v>
      </c>
      <c r="AS313" s="111" t="e">
        <f t="shared" si="403"/>
        <v>#DIV/0!</v>
      </c>
      <c r="AT313" s="111" t="e">
        <f t="shared" si="403"/>
        <v>#DIV/0!</v>
      </c>
      <c r="AU313" s="111" t="e">
        <f t="shared" si="394"/>
        <v>#DIV/0!</v>
      </c>
      <c r="AV313" s="111" t="e">
        <f t="shared" si="394"/>
        <v>#DIV/0!</v>
      </c>
      <c r="AX313" s="14">
        <f t="shared" si="404"/>
        <v>0.5714285714285714</v>
      </c>
      <c r="AY313" s="111">
        <f t="shared" ca="1" si="405"/>
        <v>17.49881633954196</v>
      </c>
      <c r="AZ313" s="111">
        <f t="shared" ca="1" si="405"/>
        <v>18.879545851939355</v>
      </c>
      <c r="BA313" s="111">
        <f t="shared" ca="1" si="405"/>
        <v>20.6773231420851</v>
      </c>
      <c r="BB313" s="111">
        <f t="shared" ca="1" si="405"/>
        <v>24.426934310800263</v>
      </c>
      <c r="BC313" s="111">
        <f t="shared" ca="1" si="405"/>
        <v>34.394353332613157</v>
      </c>
      <c r="BD313" s="111">
        <f t="shared" ca="1" si="405"/>
        <v>42.278121824400714</v>
      </c>
      <c r="BE313" s="111" t="e">
        <f t="shared" si="405"/>
        <v>#DIV/0!</v>
      </c>
      <c r="BF313" s="111" t="e">
        <f t="shared" si="405"/>
        <v>#DIV/0!</v>
      </c>
      <c r="BG313" s="111" t="e">
        <f t="shared" si="405"/>
        <v>#DIV/0!</v>
      </c>
      <c r="BH313" s="111" t="e">
        <f t="shared" si="405"/>
        <v>#DIV/0!</v>
      </c>
      <c r="BI313" s="111" t="e">
        <f t="shared" si="405"/>
        <v>#DIV/0!</v>
      </c>
      <c r="BJ313" s="111" t="e">
        <f t="shared" si="405"/>
        <v>#DIV/0!</v>
      </c>
      <c r="BK313" s="111" t="e">
        <f t="shared" si="405"/>
        <v>#DIV/0!</v>
      </c>
      <c r="BM313" s="14">
        <f t="shared" si="406"/>
        <v>0.5714285714285714</v>
      </c>
      <c r="BN313" s="111">
        <f t="shared" ca="1" si="407"/>
        <v>19.240059019235844</v>
      </c>
      <c r="BO313" s="111">
        <f t="shared" ca="1" si="407"/>
        <v>21.040472948639227</v>
      </c>
      <c r="BP313" s="111">
        <f t="shared" ca="1" si="407"/>
        <v>23.195205579425732</v>
      </c>
      <c r="BQ313" s="111">
        <f t="shared" ca="1" si="407"/>
        <v>27.56219720796134</v>
      </c>
      <c r="BR313" s="111">
        <f t="shared" ca="1" si="407"/>
        <v>38.998358084256139</v>
      </c>
      <c r="BS313" s="111">
        <f t="shared" ca="1" si="407"/>
        <v>48.004748694872461</v>
      </c>
      <c r="BT313" s="111" t="e">
        <f t="shared" si="407"/>
        <v>#DIV/0!</v>
      </c>
      <c r="BU313" s="111" t="e">
        <f t="shared" si="407"/>
        <v>#DIV/0!</v>
      </c>
      <c r="BV313" s="111" t="e">
        <f t="shared" si="407"/>
        <v>#DIV/0!</v>
      </c>
      <c r="BW313" s="111" t="e">
        <f t="shared" si="407"/>
        <v>#DIV/0!</v>
      </c>
      <c r="BX313" s="111" t="e">
        <f t="shared" si="407"/>
        <v>#DIV/0!</v>
      </c>
      <c r="BY313" s="111" t="e">
        <f t="shared" si="407"/>
        <v>#DIV/0!</v>
      </c>
      <c r="BZ313" s="111" t="e">
        <f t="shared" si="407"/>
        <v>#DIV/0!</v>
      </c>
      <c r="CB313" s="14">
        <f t="shared" si="408"/>
        <v>0.5714285714285714</v>
      </c>
      <c r="CC313" s="111">
        <f t="shared" ca="1" si="409"/>
        <v>10.548380194828894</v>
      </c>
      <c r="CD313" s="111">
        <f t="shared" ca="1" si="409"/>
        <v>10.950101801954139</v>
      </c>
      <c r="CE313" s="111">
        <f t="shared" ca="1" si="409"/>
        <v>11.799409422766534</v>
      </c>
      <c r="CF313" s="111">
        <f t="shared" ca="1" si="409"/>
        <v>13.796020986194815</v>
      </c>
      <c r="CG313" s="111">
        <f t="shared" ca="1" si="409"/>
        <v>19.43888155446357</v>
      </c>
      <c r="CH313" s="111">
        <f t="shared" ca="1" si="409"/>
        <v>23.986467066776044</v>
      </c>
      <c r="CI313" s="111" t="e">
        <f t="shared" si="409"/>
        <v>#DIV/0!</v>
      </c>
      <c r="CJ313" s="111" t="e">
        <f t="shared" si="409"/>
        <v>#DIV/0!</v>
      </c>
      <c r="CK313" s="111" t="e">
        <f t="shared" si="409"/>
        <v>#DIV/0!</v>
      </c>
      <c r="CL313" s="111" t="e">
        <f t="shared" si="409"/>
        <v>#DIV/0!</v>
      </c>
      <c r="CM313" s="111" t="e">
        <f t="shared" si="409"/>
        <v>#DIV/0!</v>
      </c>
      <c r="CN313" s="111" t="e">
        <f t="shared" si="409"/>
        <v>#DIV/0!</v>
      </c>
      <c r="CO313" s="111" t="e">
        <f t="shared" si="409"/>
        <v>#DIV/0!</v>
      </c>
      <c r="CQ313" s="14">
        <f t="shared" si="410"/>
        <v>0.5714285714285714</v>
      </c>
      <c r="CR313" s="111">
        <f t="shared" ca="1" si="411"/>
        <v>21.13864117785247</v>
      </c>
      <c r="CS313" s="111">
        <f t="shared" ca="1" si="411"/>
        <v>18.661756791830758</v>
      </c>
      <c r="CT313" s="111">
        <f t="shared" ca="1" si="411"/>
        <v>17.809459117912482</v>
      </c>
      <c r="CU313" s="111">
        <f t="shared" ca="1" si="411"/>
        <v>17.750944359942881</v>
      </c>
      <c r="CV313" s="111">
        <f t="shared" ca="1" si="411"/>
        <v>20.586723484526317</v>
      </c>
      <c r="CW313" s="111">
        <f t="shared" ca="1" si="411"/>
        <v>23.807995135812043</v>
      </c>
      <c r="CX313" s="111" t="e">
        <f t="shared" si="411"/>
        <v>#DIV/0!</v>
      </c>
      <c r="CY313" s="111" t="e">
        <f t="shared" si="411"/>
        <v>#DIV/0!</v>
      </c>
      <c r="CZ313" s="111" t="e">
        <f t="shared" si="411"/>
        <v>#DIV/0!</v>
      </c>
      <c r="DA313" s="111" t="e">
        <f t="shared" si="411"/>
        <v>#DIV/0!</v>
      </c>
      <c r="DB313" s="111" t="e">
        <f t="shared" si="411"/>
        <v>#DIV/0!</v>
      </c>
      <c r="DC313" s="111" t="e">
        <f t="shared" si="411"/>
        <v>#DIV/0!</v>
      </c>
      <c r="DD313" s="111" t="e">
        <f t="shared" si="411"/>
        <v>#DIV/0!</v>
      </c>
      <c r="DF313" s="14">
        <f t="shared" si="412"/>
        <v>0.5714285714285714</v>
      </c>
      <c r="DG313" s="111"/>
      <c r="DH313" s="111">
        <f t="shared" ca="1" si="413"/>
        <v>5.7384129340542263</v>
      </c>
      <c r="DI313" s="111">
        <f t="shared" ca="1" si="413"/>
        <v>5.0159601898901274</v>
      </c>
      <c r="DJ313" s="111">
        <f t="shared" ca="1" si="413"/>
        <v>4.6279722928721831</v>
      </c>
      <c r="DK313" s="111">
        <f t="shared" ca="1" si="413"/>
        <v>5.2493938457597444</v>
      </c>
      <c r="DL313" s="111">
        <f t="shared" ca="1" si="413"/>
        <v>6.1579547047860128</v>
      </c>
      <c r="DM313" s="111" t="e">
        <f t="shared" si="413"/>
        <v>#DIV/0!</v>
      </c>
      <c r="DN313" s="111" t="e">
        <f t="shared" si="413"/>
        <v>#DIV/0!</v>
      </c>
      <c r="DO313" s="111" t="e">
        <f t="shared" si="413"/>
        <v>#DIV/0!</v>
      </c>
      <c r="DP313" s="111" t="e">
        <f t="shared" si="413"/>
        <v>#DIV/0!</v>
      </c>
      <c r="DQ313" s="111" t="e">
        <f t="shared" si="413"/>
        <v>#DIV/0!</v>
      </c>
      <c r="DR313" s="111" t="e">
        <f t="shared" si="413"/>
        <v>#DIV/0!</v>
      </c>
      <c r="DS313" s="111" t="e">
        <f t="shared" si="413"/>
        <v>#DIV/0!</v>
      </c>
      <c r="DU313" s="14">
        <f t="shared" si="414"/>
        <v>0.5714285714285714</v>
      </c>
      <c r="DV313" s="111">
        <f t="shared" ca="1" si="415"/>
        <v>8.9426267355749278</v>
      </c>
      <c r="DW313" s="111">
        <f t="shared" ca="1" si="415"/>
        <v>8.8319372279627757</v>
      </c>
      <c r="DX313" s="111">
        <f t="shared" ca="1" si="415"/>
        <v>8.7808888617765515</v>
      </c>
      <c r="DY313" s="111">
        <f t="shared" ca="1" si="415"/>
        <v>8.7665537341132982</v>
      </c>
      <c r="DZ313" s="111">
        <f t="shared" ca="1" si="415"/>
        <v>8.9402986868475054</v>
      </c>
      <c r="EA313" s="111">
        <f t="shared" ca="1" si="415"/>
        <v>9.1622109063027501</v>
      </c>
      <c r="EB313" s="111" t="e">
        <f t="shared" si="415"/>
        <v>#DIV/0!</v>
      </c>
      <c r="EC313" s="111" t="e">
        <f t="shared" si="415"/>
        <v>#DIV/0!</v>
      </c>
      <c r="ED313" s="111" t="e">
        <f t="shared" si="415"/>
        <v>#DIV/0!</v>
      </c>
      <c r="EE313" s="111" t="e">
        <f t="shared" si="415"/>
        <v>#DIV/0!</v>
      </c>
      <c r="EF313" s="111" t="e">
        <f t="shared" si="415"/>
        <v>#DIV/0!</v>
      </c>
      <c r="EG313" s="111" t="e">
        <f t="shared" si="415"/>
        <v>#DIV/0!</v>
      </c>
      <c r="EH313" s="111" t="e">
        <f t="shared" si="415"/>
        <v>#DIV/0!</v>
      </c>
      <c r="EJ313" s="14">
        <f t="shared" si="416"/>
        <v>0.5714285714285714</v>
      </c>
      <c r="EK313" s="111">
        <f t="shared" ca="1" si="417"/>
        <v>1.083671393656866</v>
      </c>
      <c r="EL313" s="111">
        <f t="shared" ca="1" si="417"/>
        <v>1.689961492051907</v>
      </c>
      <c r="EM313" s="111">
        <f t="shared" ca="1" si="417"/>
        <v>2.2515099645580889</v>
      </c>
      <c r="EN313" s="111">
        <f t="shared" ca="1" si="417"/>
        <v>3.272600203846451</v>
      </c>
      <c r="EO313" s="111">
        <f t="shared" ca="1" si="417"/>
        <v>5.7662016568150172</v>
      </c>
      <c r="EP313" s="111">
        <f t="shared" ca="1" si="417"/>
        <v>7.6786745076810163</v>
      </c>
      <c r="EQ313" s="111" t="e">
        <f t="shared" si="417"/>
        <v>#DIV/0!</v>
      </c>
      <c r="ER313" s="111" t="e">
        <f t="shared" si="417"/>
        <v>#DIV/0!</v>
      </c>
      <c r="ES313" s="111" t="e">
        <f t="shared" si="417"/>
        <v>#DIV/0!</v>
      </c>
      <c r="ET313" s="111" t="e">
        <f t="shared" si="417"/>
        <v>#DIV/0!</v>
      </c>
      <c r="EU313" s="111" t="e">
        <f t="shared" si="417"/>
        <v>#DIV/0!</v>
      </c>
      <c r="EV313" s="111" t="e">
        <f t="shared" si="417"/>
        <v>#DIV/0!</v>
      </c>
      <c r="EW313" s="111" t="e">
        <f t="shared" si="417"/>
        <v>#DIV/0!</v>
      </c>
    </row>
    <row r="314" spans="14:153">
      <c r="T314" s="201">
        <v>0.6</v>
      </c>
      <c r="U314" s="109">
        <f t="shared" ca="1" si="402"/>
        <v>21.597952392256026</v>
      </c>
      <c r="V314" s="109">
        <f t="shared" ca="1" si="402"/>
        <v>25.362091357955091</v>
      </c>
      <c r="W314" s="109">
        <f t="shared" ca="1" si="402"/>
        <v>29.079696345298345</v>
      </c>
      <c r="X314" s="109">
        <f t="shared" ca="1" si="402"/>
        <v>36.363221603967034</v>
      </c>
      <c r="Y314" s="109">
        <f t="shared" ca="1" si="402"/>
        <v>56.994221008045187</v>
      </c>
      <c r="Z314" s="109" t="e">
        <f t="shared" si="402"/>
        <v>#DIV/0!</v>
      </c>
      <c r="AA314" s="109" t="e">
        <f t="shared" si="402"/>
        <v>#DIV/0!</v>
      </c>
      <c r="AB314" s="109" t="e">
        <f t="shared" si="402"/>
        <v>#DIV/0!</v>
      </c>
      <c r="AC314" s="109" t="e">
        <f t="shared" si="402"/>
        <v>#DIV/0!</v>
      </c>
      <c r="AD314" s="109" t="e">
        <f t="shared" si="402"/>
        <v>#DIV/0!</v>
      </c>
      <c r="AE314" s="109" t="e">
        <f t="shared" si="402"/>
        <v>#DIV/0!</v>
      </c>
      <c r="AF314" s="109" t="e">
        <f t="shared" si="402"/>
        <v>#DIV/0!</v>
      </c>
      <c r="AG314" s="109"/>
      <c r="AI314" s="200">
        <v>0.6</v>
      </c>
      <c r="AJ314" s="111">
        <f t="shared" ca="1" si="403"/>
        <v>21.597952392256026</v>
      </c>
      <c r="AK314" s="111">
        <f t="shared" ca="1" si="403"/>
        <v>25.362091357955091</v>
      </c>
      <c r="AL314" s="111">
        <f t="shared" ca="1" si="403"/>
        <v>29.079696345298345</v>
      </c>
      <c r="AM314" s="111">
        <f t="shared" ca="1" si="403"/>
        <v>36.363221603967034</v>
      </c>
      <c r="AN314" s="111">
        <f t="shared" ca="1" si="403"/>
        <v>56.994221008045187</v>
      </c>
      <c r="AO314" s="111" t="e">
        <f t="shared" si="403"/>
        <v>#DIV/0!</v>
      </c>
      <c r="AP314" s="111" t="e">
        <f t="shared" si="403"/>
        <v>#DIV/0!</v>
      </c>
      <c r="AQ314" s="111" t="e">
        <f t="shared" si="403"/>
        <v>#DIV/0!</v>
      </c>
      <c r="AR314" s="111" t="e">
        <f t="shared" si="403"/>
        <v>#DIV/0!</v>
      </c>
      <c r="AS314" s="111" t="e">
        <f t="shared" si="403"/>
        <v>#DIV/0!</v>
      </c>
      <c r="AT314" s="111" t="e">
        <f t="shared" si="403"/>
        <v>#DIV/0!</v>
      </c>
      <c r="AU314" s="111" t="e">
        <f t="shared" si="394"/>
        <v>#DIV/0!</v>
      </c>
      <c r="AV314" s="111" t="e">
        <f t="shared" si="394"/>
        <v>#DIV/0!</v>
      </c>
      <c r="AX314" s="14">
        <f t="shared" si="404"/>
        <v>0.6</v>
      </c>
      <c r="AY314" s="111">
        <f t="shared" ca="1" si="405"/>
        <v>19.039919809288474</v>
      </c>
      <c r="AZ314" s="111">
        <f t="shared" ca="1" si="405"/>
        <v>21.140668807122378</v>
      </c>
      <c r="BA314" s="111">
        <f t="shared" ca="1" si="405"/>
        <v>23.695557521214866</v>
      </c>
      <c r="BB314" s="111">
        <f t="shared" ca="1" si="405"/>
        <v>29.102749091443314</v>
      </c>
      <c r="BC314" s="111">
        <f t="shared" ca="1" si="405"/>
        <v>45.033715669000017</v>
      </c>
      <c r="BD314" s="111" t="e">
        <f t="shared" si="405"/>
        <v>#DIV/0!</v>
      </c>
      <c r="BE314" s="111" t="e">
        <f t="shared" si="405"/>
        <v>#DIV/0!</v>
      </c>
      <c r="BF314" s="111" t="e">
        <f t="shared" si="405"/>
        <v>#DIV/0!</v>
      </c>
      <c r="BG314" s="111" t="e">
        <f t="shared" si="405"/>
        <v>#DIV/0!</v>
      </c>
      <c r="BH314" s="111" t="e">
        <f t="shared" si="405"/>
        <v>#DIV/0!</v>
      </c>
      <c r="BI314" s="111" t="e">
        <f t="shared" si="405"/>
        <v>#DIV/0!</v>
      </c>
      <c r="BJ314" s="111" t="e">
        <f t="shared" si="405"/>
        <v>#DIV/0!</v>
      </c>
      <c r="BK314" s="111" t="e">
        <f t="shared" si="405"/>
        <v>#DIV/0!</v>
      </c>
      <c r="BM314" s="14">
        <f t="shared" si="406"/>
        <v>0.6</v>
      </c>
      <c r="BN314" s="111">
        <f t="shared" ca="1" si="407"/>
        <v>21.034860264055759</v>
      </c>
      <c r="BO314" s="111">
        <f t="shared" ca="1" si="407"/>
        <v>23.63699957408101</v>
      </c>
      <c r="BP314" s="111">
        <f t="shared" ca="1" si="407"/>
        <v>26.639936729714648</v>
      </c>
      <c r="BQ314" s="111">
        <f t="shared" ca="1" si="407"/>
        <v>32.876390779218788</v>
      </c>
      <c r="BR314" s="111">
        <f t="shared" ca="1" si="407"/>
        <v>51.074402588077717</v>
      </c>
      <c r="BS314" s="111" t="e">
        <f t="shared" si="407"/>
        <v>#DIV/0!</v>
      </c>
      <c r="BT314" s="111" t="e">
        <f t="shared" si="407"/>
        <v>#DIV/0!</v>
      </c>
      <c r="BU314" s="111" t="e">
        <f t="shared" si="407"/>
        <v>#DIV/0!</v>
      </c>
      <c r="BV314" s="111" t="e">
        <f t="shared" si="407"/>
        <v>#DIV/0!</v>
      </c>
      <c r="BW314" s="111" t="e">
        <f t="shared" si="407"/>
        <v>#DIV/0!</v>
      </c>
      <c r="BX314" s="111" t="e">
        <f t="shared" si="407"/>
        <v>#DIV/0!</v>
      </c>
      <c r="BY314" s="111" t="e">
        <f t="shared" si="407"/>
        <v>#DIV/0!</v>
      </c>
      <c r="BZ314" s="111" t="e">
        <f t="shared" si="407"/>
        <v>#DIV/0!</v>
      </c>
      <c r="CB314" s="14">
        <f t="shared" si="408"/>
        <v>0.6</v>
      </c>
      <c r="CC314" s="111">
        <f t="shared" ca="1" si="409"/>
        <v>11.316156374131214</v>
      </c>
      <c r="CD314" s="111">
        <f t="shared" ca="1" si="409"/>
        <v>12.086697277590581</v>
      </c>
      <c r="CE314" s="111">
        <f t="shared" ca="1" si="409"/>
        <v>13.342414936395397</v>
      </c>
      <c r="CF314" s="111">
        <f t="shared" ca="1" si="409"/>
        <v>16.250408570736223</v>
      </c>
      <c r="CG314" s="111">
        <f t="shared" ca="1" si="409"/>
        <v>25.228496152229816</v>
      </c>
      <c r="CH314" s="111" t="e">
        <f t="shared" si="409"/>
        <v>#DIV/0!</v>
      </c>
      <c r="CI314" s="111" t="e">
        <f t="shared" si="409"/>
        <v>#DIV/0!</v>
      </c>
      <c r="CJ314" s="111" t="e">
        <f t="shared" si="409"/>
        <v>#DIV/0!</v>
      </c>
      <c r="CK314" s="111" t="e">
        <f t="shared" si="409"/>
        <v>#DIV/0!</v>
      </c>
      <c r="CL314" s="111" t="e">
        <f t="shared" si="409"/>
        <v>#DIV/0!</v>
      </c>
      <c r="CM314" s="111" t="e">
        <f t="shared" si="409"/>
        <v>#DIV/0!</v>
      </c>
      <c r="CN314" s="111" t="e">
        <f t="shared" si="409"/>
        <v>#DIV/0!</v>
      </c>
      <c r="CO314" s="111" t="e">
        <f t="shared" si="409"/>
        <v>#DIV/0!</v>
      </c>
      <c r="CQ314" s="14">
        <f t="shared" si="410"/>
        <v>0.6</v>
      </c>
      <c r="CR314" s="111">
        <f t="shared" ca="1" si="411"/>
        <v>21.636809775293376</v>
      </c>
      <c r="CS314" s="111">
        <f t="shared" ca="1" si="411"/>
        <v>19.415789278520297</v>
      </c>
      <c r="CT314" s="111">
        <f t="shared" ca="1" si="411"/>
        <v>18.870286680711093</v>
      </c>
      <c r="CU314" s="111">
        <f t="shared" ca="1" si="411"/>
        <v>19.55951416123489</v>
      </c>
      <c r="CV314" s="111">
        <f t="shared" ca="1" si="411"/>
        <v>25.354464266215665</v>
      </c>
      <c r="CW314" s="111" t="e">
        <f t="shared" si="411"/>
        <v>#DIV/0!</v>
      </c>
      <c r="CX314" s="111" t="e">
        <f t="shared" si="411"/>
        <v>#DIV/0!</v>
      </c>
      <c r="CY314" s="111" t="e">
        <f t="shared" si="411"/>
        <v>#DIV/0!</v>
      </c>
      <c r="CZ314" s="111" t="e">
        <f t="shared" si="411"/>
        <v>#DIV/0!</v>
      </c>
      <c r="DA314" s="111" t="e">
        <f t="shared" si="411"/>
        <v>#DIV/0!</v>
      </c>
      <c r="DB314" s="111" t="e">
        <f t="shared" si="411"/>
        <v>#DIV/0!</v>
      </c>
      <c r="DC314" s="111" t="e">
        <f t="shared" si="411"/>
        <v>#DIV/0!</v>
      </c>
      <c r="DD314" s="111" t="e">
        <f t="shared" si="411"/>
        <v>#DIV/0!</v>
      </c>
      <c r="DF314" s="14">
        <f t="shared" si="412"/>
        <v>0.6</v>
      </c>
      <c r="DG314" s="111">
        <f t="shared" ca="1" si="413"/>
        <v>7.2466947562021122</v>
      </c>
      <c r="DH314" s="111">
        <f t="shared" ca="1" si="413"/>
        <v>5.4939343005970871</v>
      </c>
      <c r="DI314" s="111">
        <f t="shared" ca="1" si="413"/>
        <v>4.8485678341383593</v>
      </c>
      <c r="DJ314" s="111">
        <f t="shared" ca="1" si="413"/>
        <v>4.6383545862379894</v>
      </c>
      <c r="DK314" s="111">
        <f t="shared" ca="1" si="413"/>
        <v>5.9177181031368971</v>
      </c>
      <c r="DL314" s="111" t="e">
        <f t="shared" si="413"/>
        <v>#DIV/0!</v>
      </c>
      <c r="DM314" s="111" t="e">
        <f t="shared" si="413"/>
        <v>#DIV/0!</v>
      </c>
      <c r="DN314" s="111" t="e">
        <f t="shared" si="413"/>
        <v>#DIV/0!</v>
      </c>
      <c r="DO314" s="111" t="e">
        <f t="shared" si="413"/>
        <v>#DIV/0!</v>
      </c>
      <c r="DP314" s="111" t="e">
        <f t="shared" si="413"/>
        <v>#DIV/0!</v>
      </c>
      <c r="DQ314" s="111" t="e">
        <f t="shared" si="413"/>
        <v>#DIV/0!</v>
      </c>
      <c r="DR314" s="111" t="e">
        <f t="shared" si="413"/>
        <v>#DIV/0!</v>
      </c>
      <c r="DS314" s="111" t="e">
        <f t="shared" si="413"/>
        <v>#DIV/0!</v>
      </c>
      <c r="DU314" s="14">
        <f t="shared" si="414"/>
        <v>0.6</v>
      </c>
      <c r="DV314" s="111">
        <f t="shared" ca="1" si="415"/>
        <v>8.5539513689867839</v>
      </c>
      <c r="DW314" s="111">
        <f t="shared" ca="1" si="415"/>
        <v>8.4619135235413427</v>
      </c>
      <c r="DX314" s="111">
        <f t="shared" ca="1" si="415"/>
        <v>8.4276019795308805</v>
      </c>
      <c r="DY314" s="111">
        <f t="shared" ca="1" si="415"/>
        <v>8.4474006964886481</v>
      </c>
      <c r="DZ314" s="111">
        <f t="shared" ca="1" si="415"/>
        <v>8.7517006033747791</v>
      </c>
      <c r="EA314" s="111" t="e">
        <f t="shared" si="415"/>
        <v>#DIV/0!</v>
      </c>
      <c r="EB314" s="111" t="e">
        <f t="shared" si="415"/>
        <v>#DIV/0!</v>
      </c>
      <c r="EC314" s="111" t="e">
        <f t="shared" si="415"/>
        <v>#DIV/0!</v>
      </c>
      <c r="ED314" s="111" t="e">
        <f t="shared" si="415"/>
        <v>#DIV/0!</v>
      </c>
      <c r="EE314" s="111" t="e">
        <f t="shared" si="415"/>
        <v>#DIV/0!</v>
      </c>
      <c r="EF314" s="111" t="e">
        <f t="shared" si="415"/>
        <v>#DIV/0!</v>
      </c>
      <c r="EG314" s="111" t="e">
        <f t="shared" si="415"/>
        <v>#DIV/0!</v>
      </c>
      <c r="EH314" s="111" t="e">
        <f t="shared" si="415"/>
        <v>#DIV/0!</v>
      </c>
      <c r="EJ314" s="14">
        <f t="shared" si="416"/>
        <v>0.6</v>
      </c>
      <c r="EK314" s="111">
        <f t="shared" ca="1" si="417"/>
        <v>1.1544735090389762</v>
      </c>
      <c r="EL314" s="111">
        <f t="shared" ca="1" si="417"/>
        <v>1.8356293643029526</v>
      </c>
      <c r="EM314" s="111">
        <f t="shared" ca="1" si="417"/>
        <v>2.4912055929755681</v>
      </c>
      <c r="EN314" s="111">
        <f t="shared" ca="1" si="417"/>
        <v>3.7492224756230943</v>
      </c>
      <c r="EO314" s="111">
        <f t="shared" ca="1" si="417"/>
        <v>7.2373613978470068</v>
      </c>
      <c r="EP314" s="111" t="e">
        <f t="shared" si="417"/>
        <v>#DIV/0!</v>
      </c>
      <c r="EQ314" s="111" t="e">
        <f t="shared" si="417"/>
        <v>#DIV/0!</v>
      </c>
      <c r="ER314" s="111" t="e">
        <f t="shared" si="417"/>
        <v>#DIV/0!</v>
      </c>
      <c r="ES314" s="111" t="e">
        <f t="shared" si="417"/>
        <v>#DIV/0!</v>
      </c>
      <c r="ET314" s="111" t="e">
        <f t="shared" si="417"/>
        <v>#DIV/0!</v>
      </c>
      <c r="EU314" s="111" t="e">
        <f t="shared" si="417"/>
        <v>#DIV/0!</v>
      </c>
      <c r="EV314" s="111" t="e">
        <f t="shared" si="417"/>
        <v>#DIV/0!</v>
      </c>
      <c r="EW314" s="111" t="e">
        <f t="shared" si="417"/>
        <v>#DIV/0!</v>
      </c>
    </row>
    <row r="315" spans="14:153">
      <c r="N315" s="100"/>
      <c r="O315" s="52"/>
      <c r="T315" s="201">
        <v>0.66666666666666663</v>
      </c>
      <c r="U315" s="109">
        <f t="shared" ca="1" si="402"/>
        <v>29.522950830327151</v>
      </c>
      <c r="V315" s="109">
        <f t="shared" ca="1" si="402"/>
        <v>37.166033550348786</v>
      </c>
      <c r="W315" s="109">
        <f t="shared" ca="1" si="402"/>
        <v>45.846431254266641</v>
      </c>
      <c r="X315" s="109">
        <f t="shared" ca="1" si="402"/>
        <v>67.253967549294259</v>
      </c>
      <c r="Y315" s="109" t="e">
        <f t="shared" si="402"/>
        <v>#DIV/0!</v>
      </c>
      <c r="Z315" s="109" t="e">
        <f t="shared" si="402"/>
        <v>#DIV/0!</v>
      </c>
      <c r="AA315" s="109" t="e">
        <f t="shared" si="402"/>
        <v>#DIV/0!</v>
      </c>
      <c r="AB315" s="109" t="e">
        <f t="shared" si="402"/>
        <v>#DIV/0!</v>
      </c>
      <c r="AC315" s="109" t="e">
        <f t="shared" si="402"/>
        <v>#DIV/0!</v>
      </c>
      <c r="AD315" s="109" t="e">
        <f t="shared" si="402"/>
        <v>#DIV/0!</v>
      </c>
      <c r="AE315" s="109" t="e">
        <f t="shared" si="402"/>
        <v>#DIV/0!</v>
      </c>
      <c r="AF315" s="109" t="e">
        <f t="shared" si="402"/>
        <v>#DIV/0!</v>
      </c>
      <c r="AG315" s="109"/>
      <c r="AI315" s="200">
        <v>0.66666666666666663</v>
      </c>
      <c r="AJ315" s="111">
        <f t="shared" ca="1" si="403"/>
        <v>29.522950830327151</v>
      </c>
      <c r="AK315" s="111">
        <f t="shared" ca="1" si="403"/>
        <v>37.166033550348786</v>
      </c>
      <c r="AL315" s="111">
        <f t="shared" ca="1" si="403"/>
        <v>45.846431254266641</v>
      </c>
      <c r="AM315" s="111">
        <f t="shared" ca="1" si="403"/>
        <v>67.253967549294259</v>
      </c>
      <c r="AN315" s="111" t="e">
        <f t="shared" si="403"/>
        <v>#DIV/0!</v>
      </c>
      <c r="AO315" s="111" t="e">
        <f t="shared" si="403"/>
        <v>#DIV/0!</v>
      </c>
      <c r="AP315" s="111" t="e">
        <f t="shared" si="403"/>
        <v>#DIV/0!</v>
      </c>
      <c r="AQ315" s="111" t="e">
        <f t="shared" si="403"/>
        <v>#DIV/0!</v>
      </c>
      <c r="AR315" s="111" t="e">
        <f t="shared" si="403"/>
        <v>#DIV/0!</v>
      </c>
      <c r="AS315" s="111" t="e">
        <f t="shared" si="403"/>
        <v>#DIV/0!</v>
      </c>
      <c r="AT315" s="111" t="e">
        <f t="shared" si="403"/>
        <v>#DIV/0!</v>
      </c>
      <c r="AU315" s="111" t="e">
        <f t="shared" si="394"/>
        <v>#DIV/0!</v>
      </c>
      <c r="AV315" s="111" t="e">
        <f t="shared" si="394"/>
        <v>#DIV/0!</v>
      </c>
      <c r="AX315" s="14">
        <f t="shared" si="404"/>
        <v>0.66666666666666663</v>
      </c>
      <c r="AY315" s="111">
        <f t="shared" ca="1" si="405"/>
        <v>24.809904614764143</v>
      </c>
      <c r="AZ315" s="111">
        <f t="shared" ca="1" si="405"/>
        <v>30.162285484399195</v>
      </c>
      <c r="BA315" s="111">
        <f t="shared" ca="1" si="405"/>
        <v>36.730720610582395</v>
      </c>
      <c r="BB315" s="111">
        <f t="shared" ca="1" si="405"/>
        <v>53.372388583556194</v>
      </c>
      <c r="BC315" s="111" t="e">
        <f t="shared" si="405"/>
        <v>#DIV/0!</v>
      </c>
      <c r="BD315" s="111" t="e">
        <f t="shared" si="405"/>
        <v>#DIV/0!</v>
      </c>
      <c r="BE315" s="111" t="e">
        <f t="shared" si="405"/>
        <v>#DIV/0!</v>
      </c>
      <c r="BF315" s="111" t="e">
        <f t="shared" si="405"/>
        <v>#DIV/0!</v>
      </c>
      <c r="BG315" s="111" t="e">
        <f t="shared" si="405"/>
        <v>#DIV/0!</v>
      </c>
      <c r="BH315" s="111" t="e">
        <f t="shared" si="405"/>
        <v>#DIV/0!</v>
      </c>
      <c r="BI315" s="111" t="e">
        <f t="shared" si="405"/>
        <v>#DIV/0!</v>
      </c>
      <c r="BJ315" s="111" t="e">
        <f t="shared" si="405"/>
        <v>#DIV/0!</v>
      </c>
      <c r="BK315" s="111" t="e">
        <f t="shared" si="405"/>
        <v>#DIV/0!</v>
      </c>
      <c r="BM315" s="14">
        <f t="shared" si="406"/>
        <v>0.66666666666666663</v>
      </c>
      <c r="BN315" s="111">
        <f t="shared" ca="1" si="407"/>
        <v>27.673595910209954</v>
      </c>
      <c r="BO315" s="111">
        <f t="shared" ca="1" si="407"/>
        <v>33.917242420432345</v>
      </c>
      <c r="BP315" s="111">
        <f t="shared" ca="1" si="407"/>
        <v>41.442444208350366</v>
      </c>
      <c r="BQ315" s="111">
        <f t="shared" ca="1" si="407"/>
        <v>60.387882408903401</v>
      </c>
      <c r="BR315" s="111" t="e">
        <f t="shared" si="407"/>
        <v>#DIV/0!</v>
      </c>
      <c r="BS315" s="111" t="e">
        <f t="shared" si="407"/>
        <v>#DIV/0!</v>
      </c>
      <c r="BT315" s="111" t="e">
        <f t="shared" si="407"/>
        <v>#DIV/0!</v>
      </c>
      <c r="BU315" s="111" t="e">
        <f t="shared" si="407"/>
        <v>#DIV/0!</v>
      </c>
      <c r="BV315" s="111" t="e">
        <f t="shared" si="407"/>
        <v>#DIV/0!</v>
      </c>
      <c r="BW315" s="111" t="e">
        <f t="shared" si="407"/>
        <v>#DIV/0!</v>
      </c>
      <c r="BX315" s="111" t="e">
        <f t="shared" si="407"/>
        <v>#DIV/0!</v>
      </c>
      <c r="BY315" s="111" t="e">
        <f t="shared" si="407"/>
        <v>#DIV/0!</v>
      </c>
      <c r="BZ315" s="111" t="e">
        <f t="shared" si="407"/>
        <v>#DIV/0!</v>
      </c>
      <c r="CB315" s="14">
        <f t="shared" si="408"/>
        <v>0.66666666666666663</v>
      </c>
      <c r="CC315" s="111">
        <f t="shared" ca="1" si="409"/>
        <v>14.138741498638488</v>
      </c>
      <c r="CD315" s="111">
        <f t="shared" ca="1" si="409"/>
        <v>16.631833856416097</v>
      </c>
      <c r="CE315" s="111">
        <f t="shared" ca="1" si="409"/>
        <v>20.063315617480498</v>
      </c>
      <c r="CF315" s="111">
        <f t="shared" ca="1" si="409"/>
        <v>29.12137357880831</v>
      </c>
      <c r="CG315" s="111" t="e">
        <f t="shared" si="409"/>
        <v>#DIV/0!</v>
      </c>
      <c r="CH315" s="111" t="e">
        <f t="shared" si="409"/>
        <v>#DIV/0!</v>
      </c>
      <c r="CI315" s="111" t="e">
        <f t="shared" si="409"/>
        <v>#DIV/0!</v>
      </c>
      <c r="CJ315" s="111" t="e">
        <f t="shared" si="409"/>
        <v>#DIV/0!</v>
      </c>
      <c r="CK315" s="111" t="e">
        <f t="shared" si="409"/>
        <v>#DIV/0!</v>
      </c>
      <c r="CL315" s="111" t="e">
        <f t="shared" si="409"/>
        <v>#DIV/0!</v>
      </c>
      <c r="CM315" s="111" t="e">
        <f t="shared" si="409"/>
        <v>#DIV/0!</v>
      </c>
      <c r="CN315" s="111" t="e">
        <f t="shared" si="409"/>
        <v>#DIV/0!</v>
      </c>
      <c r="CO315" s="111" t="e">
        <f t="shared" si="409"/>
        <v>#DIV/0!</v>
      </c>
      <c r="CQ315" s="14">
        <f t="shared" si="410"/>
        <v>0.66666666666666663</v>
      </c>
      <c r="CR315" s="111">
        <f t="shared" ca="1" si="411"/>
        <v>23.551212926159323</v>
      </c>
      <c r="CS315" s="111">
        <f t="shared" ca="1" si="411"/>
        <v>22.625404404037887</v>
      </c>
      <c r="CT315" s="111">
        <f t="shared" ca="1" si="411"/>
        <v>23.87898302136394</v>
      </c>
      <c r="CU315" s="111">
        <f t="shared" ca="1" si="411"/>
        <v>30.037775979242539</v>
      </c>
      <c r="CV315" s="111" t="e">
        <f t="shared" si="411"/>
        <v>#DIV/0!</v>
      </c>
      <c r="CW315" s="111" t="e">
        <f t="shared" si="411"/>
        <v>#DIV/0!</v>
      </c>
      <c r="CX315" s="111" t="e">
        <f t="shared" si="411"/>
        <v>#DIV/0!</v>
      </c>
      <c r="CY315" s="111" t="e">
        <f t="shared" si="411"/>
        <v>#DIV/0!</v>
      </c>
      <c r="CZ315" s="111" t="e">
        <f t="shared" si="411"/>
        <v>#DIV/0!</v>
      </c>
      <c r="DA315" s="111" t="e">
        <f t="shared" si="411"/>
        <v>#DIV/0!</v>
      </c>
      <c r="DB315" s="111" t="e">
        <f t="shared" si="411"/>
        <v>#DIV/0!</v>
      </c>
      <c r="DC315" s="111" t="e">
        <f t="shared" si="411"/>
        <v>#DIV/0!</v>
      </c>
      <c r="DD315" s="111" t="e">
        <f t="shared" si="411"/>
        <v>#DIV/0!</v>
      </c>
      <c r="DF315" s="14">
        <f t="shared" si="412"/>
        <v>0.66666666666666663</v>
      </c>
      <c r="DG315" s="111">
        <f t="shared" ca="1" si="413"/>
        <v>6.4043186138165105</v>
      </c>
      <c r="DH315" s="111">
        <f t="shared" ca="1" si="413"/>
        <v>4.9310264180191226</v>
      </c>
      <c r="DI315" s="111">
        <f t="shared" ca="1" si="413"/>
        <v>4.6521711839074538</v>
      </c>
      <c r="DJ315" s="111">
        <f t="shared" ca="1" si="413"/>
        <v>5.4597098545183016</v>
      </c>
      <c r="DK315" s="111" t="e">
        <f t="shared" si="413"/>
        <v>#DIV/0!</v>
      </c>
      <c r="DL315" s="111" t="e">
        <f t="shared" si="413"/>
        <v>#DIV/0!</v>
      </c>
      <c r="DM315" s="111" t="e">
        <f t="shared" si="413"/>
        <v>#DIV/0!</v>
      </c>
      <c r="DN315" s="111" t="e">
        <f t="shared" si="413"/>
        <v>#DIV/0!</v>
      </c>
      <c r="DO315" s="111" t="e">
        <f t="shared" si="413"/>
        <v>#DIV/0!</v>
      </c>
      <c r="DP315" s="111" t="e">
        <f t="shared" si="413"/>
        <v>#DIV/0!</v>
      </c>
      <c r="DQ315" s="111" t="e">
        <f t="shared" si="413"/>
        <v>#DIV/0!</v>
      </c>
      <c r="DR315" s="111" t="e">
        <f t="shared" si="413"/>
        <v>#DIV/0!</v>
      </c>
      <c r="DS315" s="111" t="e">
        <f t="shared" si="413"/>
        <v>#DIV/0!</v>
      </c>
      <c r="DU315" s="14">
        <f t="shared" si="414"/>
        <v>0.66666666666666663</v>
      </c>
      <c r="DV315" s="111">
        <f t="shared" ca="1" si="415"/>
        <v>7.7724762614495493</v>
      </c>
      <c r="DW315" s="111">
        <f t="shared" ca="1" si="415"/>
        <v>7.7276651299136629</v>
      </c>
      <c r="DX315" s="111">
        <f t="shared" ca="1" si="415"/>
        <v>7.7475129317554998</v>
      </c>
      <c r="DY315" s="111">
        <f t="shared" ca="1" si="415"/>
        <v>7.924773983351459</v>
      </c>
      <c r="DZ315" s="111" t="e">
        <f t="shared" si="415"/>
        <v>#DIV/0!</v>
      </c>
      <c r="EA315" s="111" t="e">
        <f t="shared" si="415"/>
        <v>#DIV/0!</v>
      </c>
      <c r="EB315" s="111" t="e">
        <f t="shared" si="415"/>
        <v>#DIV/0!</v>
      </c>
      <c r="EC315" s="111" t="e">
        <f t="shared" si="415"/>
        <v>#DIV/0!</v>
      </c>
      <c r="ED315" s="111" t="e">
        <f t="shared" si="415"/>
        <v>#DIV/0!</v>
      </c>
      <c r="EE315" s="111" t="e">
        <f t="shared" si="415"/>
        <v>#DIV/0!</v>
      </c>
      <c r="EF315" s="111" t="e">
        <f t="shared" si="415"/>
        <v>#DIV/0!</v>
      </c>
      <c r="EG315" s="111" t="e">
        <f t="shared" si="415"/>
        <v>#DIV/0!</v>
      </c>
      <c r="EH315" s="111" t="e">
        <f t="shared" si="415"/>
        <v>#DIV/0!</v>
      </c>
      <c r="EJ315" s="14">
        <f t="shared" si="416"/>
        <v>0.66666666666666663</v>
      </c>
      <c r="EK315" s="111">
        <f t="shared" ca="1" si="417"/>
        <v>1.4279888569124322</v>
      </c>
      <c r="EL315" s="111">
        <f t="shared" ca="1" si="417"/>
        <v>2.4363818494698775</v>
      </c>
      <c r="EM315" s="111">
        <f t="shared" ca="1" si="417"/>
        <v>3.5596681037795506</v>
      </c>
      <c r="EN315" s="111">
        <f t="shared" ca="1" si="417"/>
        <v>6.2900672423910624</v>
      </c>
      <c r="EO315" s="111" t="e">
        <f t="shared" si="417"/>
        <v>#DIV/0!</v>
      </c>
      <c r="EP315" s="111" t="e">
        <f t="shared" si="417"/>
        <v>#DIV/0!</v>
      </c>
      <c r="EQ315" s="111" t="e">
        <f t="shared" si="417"/>
        <v>#DIV/0!</v>
      </c>
      <c r="ER315" s="111" t="e">
        <f t="shared" si="417"/>
        <v>#DIV/0!</v>
      </c>
      <c r="ES315" s="111" t="e">
        <f t="shared" si="417"/>
        <v>#DIV/0!</v>
      </c>
      <c r="ET315" s="111" t="e">
        <f t="shared" si="417"/>
        <v>#DIV/0!</v>
      </c>
      <c r="EU315" s="111" t="e">
        <f t="shared" si="417"/>
        <v>#DIV/0!</v>
      </c>
      <c r="EV315" s="111" t="e">
        <f t="shared" si="417"/>
        <v>#DIV/0!</v>
      </c>
      <c r="EW315" s="111" t="e">
        <f t="shared" si="417"/>
        <v>#DIV/0!</v>
      </c>
    </row>
    <row r="316" spans="14:153">
      <c r="T316" s="201">
        <v>0.7142857142857143</v>
      </c>
      <c r="U316" s="109">
        <f t="shared" ca="1" si="402"/>
        <v>39.943650419672714</v>
      </c>
      <c r="V316" s="109">
        <f t="shared" ca="1" si="402"/>
        <v>55.517486172336184</v>
      </c>
      <c r="W316" s="109">
        <f t="shared" ca="1" si="402"/>
        <v>77.608790880876455</v>
      </c>
      <c r="X316" s="109" t="e">
        <f t="shared" si="402"/>
        <v>#DIV/0!</v>
      </c>
      <c r="Y316" s="109" t="e">
        <f t="shared" si="402"/>
        <v>#DIV/0!</v>
      </c>
      <c r="Z316" s="109" t="e">
        <f t="shared" si="402"/>
        <v>#DIV/0!</v>
      </c>
      <c r="AA316" s="109" t="e">
        <f t="shared" si="402"/>
        <v>#DIV/0!</v>
      </c>
      <c r="AB316" s="109" t="e">
        <f t="shared" si="402"/>
        <v>#DIV/0!</v>
      </c>
      <c r="AC316" s="109" t="e">
        <f t="shared" si="402"/>
        <v>#DIV/0!</v>
      </c>
      <c r="AD316" s="109" t="e">
        <f t="shared" si="402"/>
        <v>#DIV/0!</v>
      </c>
      <c r="AE316" s="109" t="e">
        <f t="shared" si="402"/>
        <v>#DIV/0!</v>
      </c>
      <c r="AF316" s="109" t="e">
        <f t="shared" si="402"/>
        <v>#DIV/0!</v>
      </c>
      <c r="AG316" s="109"/>
      <c r="AI316" s="200">
        <v>0.7142857142857143</v>
      </c>
      <c r="AJ316" s="111">
        <f t="shared" ca="1" si="403"/>
        <v>39.943650419672714</v>
      </c>
      <c r="AK316" s="111">
        <f t="shared" ca="1" si="403"/>
        <v>55.517486172336184</v>
      </c>
      <c r="AL316" s="111">
        <f t="shared" ca="1" si="403"/>
        <v>77.608790880876455</v>
      </c>
      <c r="AM316" s="111" t="e">
        <f t="shared" si="403"/>
        <v>#DIV/0!</v>
      </c>
      <c r="AN316" s="111" t="e">
        <f t="shared" si="403"/>
        <v>#DIV/0!</v>
      </c>
      <c r="AO316" s="111" t="e">
        <f t="shared" si="403"/>
        <v>#DIV/0!</v>
      </c>
      <c r="AP316" s="111" t="e">
        <f t="shared" si="403"/>
        <v>#DIV/0!</v>
      </c>
      <c r="AQ316" s="111" t="e">
        <f t="shared" si="403"/>
        <v>#DIV/0!</v>
      </c>
      <c r="AR316" s="111" t="e">
        <f t="shared" si="403"/>
        <v>#DIV/0!</v>
      </c>
      <c r="AS316" s="111" t="e">
        <f t="shared" si="403"/>
        <v>#DIV/0!</v>
      </c>
      <c r="AT316" s="111" t="e">
        <f t="shared" si="403"/>
        <v>#DIV/0!</v>
      </c>
      <c r="AU316" s="111" t="e">
        <f t="shared" si="394"/>
        <v>#DIV/0!</v>
      </c>
      <c r="AV316" s="111" t="e">
        <f t="shared" si="394"/>
        <v>#DIV/0!</v>
      </c>
      <c r="AX316" s="14">
        <f t="shared" si="404"/>
        <v>0.7142857142857143</v>
      </c>
      <c r="AY316" s="111">
        <f t="shared" ca="1" si="405"/>
        <v>32.738341234051234</v>
      </c>
      <c r="AZ316" s="111">
        <f t="shared" ca="1" si="405"/>
        <v>44.509287629637001</v>
      </c>
      <c r="BA316" s="111">
        <f t="shared" ca="1" si="405"/>
        <v>61.755973642781228</v>
      </c>
      <c r="BB316" s="111" t="e">
        <f t="shared" si="405"/>
        <v>#DIV/0!</v>
      </c>
      <c r="BC316" s="111" t="e">
        <f t="shared" si="405"/>
        <v>#DIV/0!</v>
      </c>
      <c r="BD316" s="111" t="e">
        <f t="shared" si="405"/>
        <v>#DIV/0!</v>
      </c>
      <c r="BE316" s="111" t="e">
        <f t="shared" si="405"/>
        <v>#DIV/0!</v>
      </c>
      <c r="BF316" s="111" t="e">
        <f t="shared" si="405"/>
        <v>#DIV/0!</v>
      </c>
      <c r="BG316" s="111" t="e">
        <f t="shared" si="405"/>
        <v>#DIV/0!</v>
      </c>
      <c r="BH316" s="111" t="e">
        <f t="shared" si="405"/>
        <v>#DIV/0!</v>
      </c>
      <c r="BI316" s="111" t="e">
        <f t="shared" si="405"/>
        <v>#DIV/0!</v>
      </c>
      <c r="BJ316" s="111" t="e">
        <f t="shared" si="405"/>
        <v>#DIV/0!</v>
      </c>
      <c r="BK316" s="111" t="e">
        <f t="shared" si="405"/>
        <v>#DIV/0!</v>
      </c>
      <c r="BM316" s="14">
        <f t="shared" si="406"/>
        <v>0.7142857142857143</v>
      </c>
      <c r="BN316" s="111">
        <f t="shared" ca="1" si="407"/>
        <v>36.707765531726885</v>
      </c>
      <c r="BO316" s="111">
        <f t="shared" ca="1" si="407"/>
        <v>50.178649952756643</v>
      </c>
      <c r="BP316" s="111">
        <f t="shared" ca="1" si="407"/>
        <v>69.77105909094206</v>
      </c>
      <c r="BQ316" s="111" t="e">
        <f t="shared" si="407"/>
        <v>#DIV/0!</v>
      </c>
      <c r="BR316" s="111" t="e">
        <f t="shared" si="407"/>
        <v>#DIV/0!</v>
      </c>
      <c r="BS316" s="111" t="e">
        <f t="shared" si="407"/>
        <v>#DIV/0!</v>
      </c>
      <c r="BT316" s="111" t="e">
        <f t="shared" si="407"/>
        <v>#DIV/0!</v>
      </c>
      <c r="BU316" s="111" t="e">
        <f t="shared" si="407"/>
        <v>#DIV/0!</v>
      </c>
      <c r="BV316" s="111" t="e">
        <f t="shared" si="407"/>
        <v>#DIV/0!</v>
      </c>
      <c r="BW316" s="111" t="e">
        <f t="shared" si="407"/>
        <v>#DIV/0!</v>
      </c>
      <c r="BX316" s="111" t="e">
        <f t="shared" si="407"/>
        <v>#DIV/0!</v>
      </c>
      <c r="BY316" s="111" t="e">
        <f t="shared" si="407"/>
        <v>#DIV/0!</v>
      </c>
      <c r="BZ316" s="111" t="e">
        <f t="shared" si="407"/>
        <v>#DIV/0!</v>
      </c>
      <c r="CB316" s="14">
        <f t="shared" si="408"/>
        <v>0.7142857142857143</v>
      </c>
      <c r="CC316" s="111">
        <f t="shared" ca="1" si="409"/>
        <v>18.031252464797106</v>
      </c>
      <c r="CD316" s="111">
        <f t="shared" ca="1" si="409"/>
        <v>23.959675330991658</v>
      </c>
      <c r="CE316" s="111">
        <f t="shared" ca="1" si="409"/>
        <v>33.142449523758309</v>
      </c>
      <c r="CF316" s="111" t="e">
        <f t="shared" si="409"/>
        <v>#DIV/0!</v>
      </c>
      <c r="CG316" s="111" t="e">
        <f t="shared" si="409"/>
        <v>#DIV/0!</v>
      </c>
      <c r="CH316" s="111" t="e">
        <f t="shared" si="409"/>
        <v>#DIV/0!</v>
      </c>
      <c r="CI316" s="111" t="e">
        <f t="shared" si="409"/>
        <v>#DIV/0!</v>
      </c>
      <c r="CJ316" s="111" t="e">
        <f t="shared" si="409"/>
        <v>#DIV/0!</v>
      </c>
      <c r="CK316" s="111" t="e">
        <f t="shared" si="409"/>
        <v>#DIV/0!</v>
      </c>
      <c r="CL316" s="111" t="e">
        <f t="shared" si="409"/>
        <v>#DIV/0!</v>
      </c>
      <c r="CM316" s="111" t="e">
        <f t="shared" si="409"/>
        <v>#DIV/0!</v>
      </c>
      <c r="CN316" s="111" t="e">
        <f t="shared" si="409"/>
        <v>#DIV/0!</v>
      </c>
      <c r="CO316" s="111" t="e">
        <f t="shared" si="409"/>
        <v>#DIV/0!</v>
      </c>
      <c r="CQ316" s="14">
        <f t="shared" si="410"/>
        <v>0.7142857142857143</v>
      </c>
      <c r="CR316" s="111">
        <f t="shared" ca="1" si="411"/>
        <v>26.331280557913459</v>
      </c>
      <c r="CS316" s="111">
        <f t="shared" ca="1" si="411"/>
        <v>28.279252327685469</v>
      </c>
      <c r="CT316" s="111">
        <f t="shared" ca="1" si="411"/>
        <v>34.748313025540419</v>
      </c>
      <c r="CU316" s="111" t="e">
        <f t="shared" si="411"/>
        <v>#DIV/0!</v>
      </c>
      <c r="CV316" s="111" t="e">
        <f t="shared" si="411"/>
        <v>#DIV/0!</v>
      </c>
      <c r="CW316" s="111" t="e">
        <f t="shared" si="411"/>
        <v>#DIV/0!</v>
      </c>
      <c r="CX316" s="111" t="e">
        <f t="shared" si="411"/>
        <v>#DIV/0!</v>
      </c>
      <c r="CY316" s="111" t="e">
        <f t="shared" si="411"/>
        <v>#DIV/0!</v>
      </c>
      <c r="CZ316" s="111" t="e">
        <f t="shared" si="411"/>
        <v>#DIV/0!</v>
      </c>
      <c r="DA316" s="111" t="e">
        <f t="shared" si="411"/>
        <v>#DIV/0!</v>
      </c>
      <c r="DB316" s="111" t="e">
        <f t="shared" si="411"/>
        <v>#DIV/0!</v>
      </c>
      <c r="DC316" s="111" t="e">
        <f t="shared" si="411"/>
        <v>#DIV/0!</v>
      </c>
      <c r="DD316" s="111" t="e">
        <f t="shared" si="411"/>
        <v>#DIV/0!</v>
      </c>
      <c r="DF316" s="14">
        <f t="shared" si="412"/>
        <v>0.7142857142857143</v>
      </c>
      <c r="DG316" s="111">
        <f t="shared" ca="1" si="413"/>
        <v>5.6924783775160588</v>
      </c>
      <c r="DH316" s="111">
        <f t="shared" ca="1" si="413"/>
        <v>4.7082813083561277</v>
      </c>
      <c r="DI316" s="111">
        <f t="shared" ca="1" si="413"/>
        <v>5.2136638076784045</v>
      </c>
      <c r="DJ316" s="111" t="e">
        <f t="shared" si="413"/>
        <v>#DIV/0!</v>
      </c>
      <c r="DK316" s="111" t="e">
        <f t="shared" si="413"/>
        <v>#DIV/0!</v>
      </c>
      <c r="DL316" s="111" t="e">
        <f t="shared" si="413"/>
        <v>#DIV/0!</v>
      </c>
      <c r="DM316" s="111" t="e">
        <f t="shared" si="413"/>
        <v>#DIV/0!</v>
      </c>
      <c r="DN316" s="111" t="e">
        <f t="shared" si="413"/>
        <v>#DIV/0!</v>
      </c>
      <c r="DO316" s="111" t="e">
        <f t="shared" si="413"/>
        <v>#DIV/0!</v>
      </c>
      <c r="DP316" s="111" t="e">
        <f t="shared" si="413"/>
        <v>#DIV/0!</v>
      </c>
      <c r="DQ316" s="111" t="e">
        <f t="shared" si="413"/>
        <v>#DIV/0!</v>
      </c>
      <c r="DR316" s="111" t="e">
        <f t="shared" si="413"/>
        <v>#DIV/0!</v>
      </c>
      <c r="DS316" s="111" t="e">
        <f t="shared" si="413"/>
        <v>#DIV/0!</v>
      </c>
      <c r="DU316" s="14">
        <f t="shared" si="414"/>
        <v>0.7142857142857143</v>
      </c>
      <c r="DV316" s="111">
        <f t="shared" ca="1" si="415"/>
        <v>7.3058451730534575</v>
      </c>
      <c r="DW316" s="111">
        <f t="shared" ca="1" si="415"/>
        <v>7.3126787061610337</v>
      </c>
      <c r="DX316" s="111">
        <f t="shared" ca="1" si="415"/>
        <v>7.4253273809400202</v>
      </c>
      <c r="DY316" s="111" t="e">
        <f t="shared" si="415"/>
        <v>#DIV/0!</v>
      </c>
      <c r="DZ316" s="111" t="e">
        <f t="shared" si="415"/>
        <v>#DIV/0!</v>
      </c>
      <c r="EA316" s="111" t="e">
        <f t="shared" si="415"/>
        <v>#DIV/0!</v>
      </c>
      <c r="EB316" s="111" t="e">
        <f t="shared" si="415"/>
        <v>#DIV/0!</v>
      </c>
      <c r="EC316" s="111" t="e">
        <f t="shared" si="415"/>
        <v>#DIV/0!</v>
      </c>
      <c r="ED316" s="111" t="e">
        <f t="shared" si="415"/>
        <v>#DIV/0!</v>
      </c>
      <c r="EE316" s="111" t="e">
        <f t="shared" si="415"/>
        <v>#DIV/0!</v>
      </c>
      <c r="EF316" s="111" t="e">
        <f t="shared" si="415"/>
        <v>#DIV/0!</v>
      </c>
      <c r="EG316" s="111" t="e">
        <f t="shared" si="415"/>
        <v>#DIV/0!</v>
      </c>
      <c r="EH316" s="111" t="e">
        <f t="shared" si="415"/>
        <v>#DIV/0!</v>
      </c>
      <c r="EJ316" s="14">
        <f t="shared" si="416"/>
        <v>0.7142857142857143</v>
      </c>
      <c r="EK316" s="111">
        <f t="shared" ca="1" si="417"/>
        <v>1.8091159818363618</v>
      </c>
      <c r="EL316" s="111">
        <f t="shared" ca="1" si="417"/>
        <v>3.4097941985000979</v>
      </c>
      <c r="EM316" s="111">
        <f t="shared" ca="1" si="417"/>
        <v>5.6479000212966586</v>
      </c>
      <c r="EN316" s="111" t="e">
        <f t="shared" si="417"/>
        <v>#DIV/0!</v>
      </c>
      <c r="EO316" s="111" t="e">
        <f t="shared" si="417"/>
        <v>#DIV/0!</v>
      </c>
      <c r="EP316" s="111" t="e">
        <f t="shared" si="417"/>
        <v>#DIV/0!</v>
      </c>
      <c r="EQ316" s="111" t="e">
        <f t="shared" si="417"/>
        <v>#DIV/0!</v>
      </c>
      <c r="ER316" s="111" t="e">
        <f t="shared" si="417"/>
        <v>#DIV/0!</v>
      </c>
      <c r="ES316" s="111" t="e">
        <f t="shared" si="417"/>
        <v>#DIV/0!</v>
      </c>
      <c r="ET316" s="111" t="e">
        <f t="shared" si="417"/>
        <v>#DIV/0!</v>
      </c>
      <c r="EU316" s="111" t="e">
        <f t="shared" si="417"/>
        <v>#DIV/0!</v>
      </c>
      <c r="EV316" s="111" t="e">
        <f t="shared" si="417"/>
        <v>#DIV/0!</v>
      </c>
      <c r="EW316" s="111" t="e">
        <f t="shared" si="417"/>
        <v>#DIV/0!</v>
      </c>
    </row>
    <row r="317" spans="14:153">
      <c r="T317" s="201">
        <v>0.75</v>
      </c>
      <c r="U317" s="109">
        <f t="shared" ca="1" si="402"/>
        <v>54.271492952488721</v>
      </c>
      <c r="V317" s="109">
        <f t="shared" ca="1" si="402"/>
        <v>87.99414717828401</v>
      </c>
      <c r="W317" s="109" t="e">
        <f t="shared" si="402"/>
        <v>#DIV/0!</v>
      </c>
      <c r="X317" s="109" t="e">
        <f t="shared" si="402"/>
        <v>#DIV/0!</v>
      </c>
      <c r="Y317" s="109" t="e">
        <f t="shared" si="402"/>
        <v>#DIV/0!</v>
      </c>
      <c r="Z317" s="109" t="e">
        <f t="shared" si="402"/>
        <v>#DIV/0!</v>
      </c>
      <c r="AA317" s="109" t="e">
        <f t="shared" si="402"/>
        <v>#DIV/0!</v>
      </c>
      <c r="AB317" s="109" t="e">
        <f t="shared" si="402"/>
        <v>#DIV/0!</v>
      </c>
      <c r="AC317" s="109" t="e">
        <f t="shared" si="402"/>
        <v>#DIV/0!</v>
      </c>
      <c r="AD317" s="109" t="e">
        <f t="shared" si="402"/>
        <v>#DIV/0!</v>
      </c>
      <c r="AE317" s="109" t="e">
        <f t="shared" si="402"/>
        <v>#DIV/0!</v>
      </c>
      <c r="AF317" s="109" t="e">
        <f t="shared" si="402"/>
        <v>#DIV/0!</v>
      </c>
      <c r="AG317" s="109"/>
      <c r="AI317" s="200">
        <v>0.75</v>
      </c>
      <c r="AJ317" s="111">
        <f t="shared" ca="1" si="403"/>
        <v>54.271492952488721</v>
      </c>
      <c r="AK317" s="111">
        <f t="shared" ca="1" si="403"/>
        <v>87.99414717828401</v>
      </c>
      <c r="AL317" s="111" t="e">
        <f t="shared" si="403"/>
        <v>#DIV/0!</v>
      </c>
      <c r="AM317" s="111" t="e">
        <f t="shared" si="403"/>
        <v>#DIV/0!</v>
      </c>
      <c r="AN317" s="111" t="e">
        <f t="shared" si="403"/>
        <v>#DIV/0!</v>
      </c>
      <c r="AO317" s="111" t="e">
        <f t="shared" si="403"/>
        <v>#DIV/0!</v>
      </c>
      <c r="AP317" s="111" t="e">
        <f t="shared" si="403"/>
        <v>#DIV/0!</v>
      </c>
      <c r="AQ317" s="111" t="e">
        <f t="shared" si="403"/>
        <v>#DIV/0!</v>
      </c>
      <c r="AR317" s="111" t="e">
        <f t="shared" si="403"/>
        <v>#DIV/0!</v>
      </c>
      <c r="AS317" s="111" t="e">
        <f t="shared" si="403"/>
        <v>#DIV/0!</v>
      </c>
      <c r="AT317" s="111" t="e">
        <f t="shared" si="403"/>
        <v>#DIV/0!</v>
      </c>
      <c r="AU317" s="111" t="e">
        <f t="shared" si="394"/>
        <v>#DIV/0!</v>
      </c>
      <c r="AV317" s="111" t="e">
        <f t="shared" si="394"/>
        <v>#DIV/0!</v>
      </c>
      <c r="AX317" s="14">
        <f t="shared" si="404"/>
        <v>0.75</v>
      </c>
      <c r="AY317" s="111">
        <f t="shared" ca="1" si="405"/>
        <v>43.879395688671693</v>
      </c>
      <c r="AZ317" s="111">
        <f t="shared" ca="1" si="405"/>
        <v>70.148101499897081</v>
      </c>
      <c r="BA317" s="111" t="e">
        <f t="shared" si="405"/>
        <v>#DIV/0!</v>
      </c>
      <c r="BB317" s="111" t="e">
        <f t="shared" si="405"/>
        <v>#DIV/0!</v>
      </c>
      <c r="BC317" s="111" t="e">
        <f t="shared" si="405"/>
        <v>#DIV/0!</v>
      </c>
      <c r="BD317" s="111" t="e">
        <f t="shared" si="405"/>
        <v>#DIV/0!</v>
      </c>
      <c r="BE317" s="111" t="e">
        <f t="shared" si="405"/>
        <v>#DIV/0!</v>
      </c>
      <c r="BF317" s="111" t="e">
        <f t="shared" si="405"/>
        <v>#DIV/0!</v>
      </c>
      <c r="BG317" s="111" t="e">
        <f t="shared" si="405"/>
        <v>#DIV/0!</v>
      </c>
      <c r="BH317" s="111" t="e">
        <f t="shared" si="405"/>
        <v>#DIV/0!</v>
      </c>
      <c r="BI317" s="111" t="e">
        <f t="shared" si="405"/>
        <v>#DIV/0!</v>
      </c>
      <c r="BJ317" s="111" t="e">
        <f t="shared" si="405"/>
        <v>#DIV/0!</v>
      </c>
      <c r="BK317" s="111" t="e">
        <f t="shared" si="405"/>
        <v>#DIV/0!</v>
      </c>
      <c r="BM317" s="14">
        <f t="shared" si="406"/>
        <v>0.75</v>
      </c>
      <c r="BN317" s="111">
        <f t="shared" ca="1" si="407"/>
        <v>49.341073579465004</v>
      </c>
      <c r="BO317" s="111">
        <f t="shared" ca="1" si="407"/>
        <v>79.173578692258914</v>
      </c>
      <c r="BP317" s="111" t="e">
        <f t="shared" si="407"/>
        <v>#DIV/0!</v>
      </c>
      <c r="BQ317" s="111" t="e">
        <f t="shared" si="407"/>
        <v>#DIV/0!</v>
      </c>
      <c r="BR317" s="111" t="e">
        <f t="shared" si="407"/>
        <v>#DIV/0!</v>
      </c>
      <c r="BS317" s="111" t="e">
        <f t="shared" si="407"/>
        <v>#DIV/0!</v>
      </c>
      <c r="BT317" s="111" t="e">
        <f t="shared" si="407"/>
        <v>#DIV/0!</v>
      </c>
      <c r="BU317" s="111" t="e">
        <f t="shared" si="407"/>
        <v>#DIV/0!</v>
      </c>
      <c r="BV317" s="111" t="e">
        <f t="shared" si="407"/>
        <v>#DIV/0!</v>
      </c>
      <c r="BW317" s="111" t="e">
        <f t="shared" si="407"/>
        <v>#DIV/0!</v>
      </c>
      <c r="BX317" s="111" t="e">
        <f t="shared" si="407"/>
        <v>#DIV/0!</v>
      </c>
      <c r="BY317" s="111" t="e">
        <f t="shared" si="407"/>
        <v>#DIV/0!</v>
      </c>
      <c r="BZ317" s="111" t="e">
        <f t="shared" si="407"/>
        <v>#DIV/0!</v>
      </c>
      <c r="CB317" s="14">
        <f t="shared" si="408"/>
        <v>0.75</v>
      </c>
      <c r="CC317" s="111">
        <f t="shared" ca="1" si="409"/>
        <v>23.57996394345875</v>
      </c>
      <c r="CD317" s="111">
        <f t="shared" ca="1" si="409"/>
        <v>37.221147986166471</v>
      </c>
      <c r="CE317" s="111" t="e">
        <f t="shared" si="409"/>
        <v>#DIV/0!</v>
      </c>
      <c r="CF317" s="111" t="e">
        <f t="shared" si="409"/>
        <v>#DIV/0!</v>
      </c>
      <c r="CG317" s="111" t="e">
        <f t="shared" si="409"/>
        <v>#DIV/0!</v>
      </c>
      <c r="CH317" s="111" t="e">
        <f t="shared" si="409"/>
        <v>#DIV/0!</v>
      </c>
      <c r="CI317" s="111" t="e">
        <f t="shared" si="409"/>
        <v>#DIV/0!</v>
      </c>
      <c r="CJ317" s="111" t="e">
        <f t="shared" si="409"/>
        <v>#DIV/0!</v>
      </c>
      <c r="CK317" s="111" t="e">
        <f t="shared" si="409"/>
        <v>#DIV/0!</v>
      </c>
      <c r="CL317" s="111" t="e">
        <f t="shared" si="409"/>
        <v>#DIV/0!</v>
      </c>
      <c r="CM317" s="111" t="e">
        <f t="shared" si="409"/>
        <v>#DIV/0!</v>
      </c>
      <c r="CN317" s="111" t="e">
        <f t="shared" si="409"/>
        <v>#DIV/0!</v>
      </c>
      <c r="CO317" s="111" t="e">
        <f t="shared" si="409"/>
        <v>#DIV/0!</v>
      </c>
      <c r="CQ317" s="14">
        <f t="shared" si="410"/>
        <v>0.75</v>
      </c>
      <c r="CR317" s="111">
        <f t="shared" ca="1" si="411"/>
        <v>30.523633063080975</v>
      </c>
      <c r="CS317" s="111">
        <f t="shared" ca="1" si="411"/>
        <v>39.463951921243734</v>
      </c>
      <c r="CT317" s="111" t="e">
        <f t="shared" si="411"/>
        <v>#DIV/0!</v>
      </c>
      <c r="CU317" s="111" t="e">
        <f t="shared" si="411"/>
        <v>#DIV/0!</v>
      </c>
      <c r="CV317" s="111" t="e">
        <f t="shared" si="411"/>
        <v>#DIV/0!</v>
      </c>
      <c r="CW317" s="111" t="e">
        <f t="shared" si="411"/>
        <v>#DIV/0!</v>
      </c>
      <c r="CX317" s="111" t="e">
        <f t="shared" si="411"/>
        <v>#DIV/0!</v>
      </c>
      <c r="CY317" s="111" t="e">
        <f t="shared" si="411"/>
        <v>#DIV/0!</v>
      </c>
      <c r="CZ317" s="111" t="e">
        <f t="shared" si="411"/>
        <v>#DIV/0!</v>
      </c>
      <c r="DA317" s="111" t="e">
        <f t="shared" si="411"/>
        <v>#DIV/0!</v>
      </c>
      <c r="DB317" s="111" t="e">
        <f t="shared" si="411"/>
        <v>#DIV/0!</v>
      </c>
      <c r="DC317" s="111" t="e">
        <f t="shared" si="411"/>
        <v>#DIV/0!</v>
      </c>
      <c r="DD317" s="111" t="e">
        <f t="shared" si="411"/>
        <v>#DIV/0!</v>
      </c>
      <c r="DF317" s="14">
        <f t="shared" si="412"/>
        <v>0.75</v>
      </c>
      <c r="DG317" s="111">
        <f t="shared" ca="1" si="413"/>
        <v>5.1546921629773141</v>
      </c>
      <c r="DH317" s="111">
        <f t="shared" ca="1" si="413"/>
        <v>5.0742571168661819</v>
      </c>
      <c r="DI317" s="111" t="e">
        <f t="shared" si="413"/>
        <v>#DIV/0!</v>
      </c>
      <c r="DJ317" s="111" t="e">
        <f t="shared" si="413"/>
        <v>#DIV/0!</v>
      </c>
      <c r="DK317" s="111" t="e">
        <f t="shared" si="413"/>
        <v>#DIV/0!</v>
      </c>
      <c r="DL317" s="111" t="e">
        <f t="shared" si="413"/>
        <v>#DIV/0!</v>
      </c>
      <c r="DM317" s="111" t="e">
        <f t="shared" si="413"/>
        <v>#DIV/0!</v>
      </c>
      <c r="DN317" s="111" t="e">
        <f t="shared" si="413"/>
        <v>#DIV/0!</v>
      </c>
      <c r="DO317" s="111" t="e">
        <f t="shared" si="413"/>
        <v>#DIV/0!</v>
      </c>
      <c r="DP317" s="111" t="e">
        <f t="shared" si="413"/>
        <v>#DIV/0!</v>
      </c>
      <c r="DQ317" s="111" t="e">
        <f t="shared" si="413"/>
        <v>#DIV/0!</v>
      </c>
      <c r="DR317" s="111" t="e">
        <f t="shared" si="413"/>
        <v>#DIV/0!</v>
      </c>
      <c r="DS317" s="111" t="e">
        <f t="shared" si="413"/>
        <v>#DIV/0!</v>
      </c>
      <c r="DU317" s="14">
        <f t="shared" si="414"/>
        <v>0.75</v>
      </c>
      <c r="DV317" s="111">
        <f t="shared" ca="1" si="415"/>
        <v>7.0029002656471651</v>
      </c>
      <c r="DW317" s="111">
        <f t="shared" ca="1" si="415"/>
        <v>7.0914513286330685</v>
      </c>
      <c r="DX317" s="111" t="e">
        <f t="shared" si="415"/>
        <v>#DIV/0!</v>
      </c>
      <c r="DY317" s="111" t="e">
        <f t="shared" si="415"/>
        <v>#DIV/0!</v>
      </c>
      <c r="DZ317" s="111" t="e">
        <f t="shared" si="415"/>
        <v>#DIV/0!</v>
      </c>
      <c r="EA317" s="111" t="e">
        <f t="shared" si="415"/>
        <v>#DIV/0!</v>
      </c>
      <c r="EB317" s="111" t="e">
        <f t="shared" si="415"/>
        <v>#DIV/0!</v>
      </c>
      <c r="EC317" s="111" t="e">
        <f t="shared" si="415"/>
        <v>#DIV/0!</v>
      </c>
      <c r="ED317" s="111" t="e">
        <f t="shared" si="415"/>
        <v>#DIV/0!</v>
      </c>
      <c r="EE317" s="111" t="e">
        <f t="shared" si="415"/>
        <v>#DIV/0!</v>
      </c>
      <c r="EF317" s="111" t="e">
        <f t="shared" si="415"/>
        <v>#DIV/0!</v>
      </c>
      <c r="EG317" s="111" t="e">
        <f t="shared" si="415"/>
        <v>#DIV/0!</v>
      </c>
      <c r="EH317" s="111" t="e">
        <f t="shared" si="415"/>
        <v>#DIV/0!</v>
      </c>
      <c r="EJ317" s="14">
        <f t="shared" si="416"/>
        <v>0.75</v>
      </c>
      <c r="EK317" s="111">
        <f t="shared" ca="1" si="417"/>
        <v>2.3461093638705499</v>
      </c>
      <c r="EL317" s="111">
        <f t="shared" ca="1" si="417"/>
        <v>5.1602971721749551</v>
      </c>
      <c r="EM317" s="111" t="e">
        <f t="shared" si="417"/>
        <v>#DIV/0!</v>
      </c>
      <c r="EN317" s="111" t="e">
        <f t="shared" si="417"/>
        <v>#DIV/0!</v>
      </c>
      <c r="EO317" s="111" t="e">
        <f t="shared" si="417"/>
        <v>#DIV/0!</v>
      </c>
      <c r="EP317" s="111" t="e">
        <f t="shared" si="417"/>
        <v>#DIV/0!</v>
      </c>
      <c r="EQ317" s="111" t="e">
        <f t="shared" si="417"/>
        <v>#DIV/0!</v>
      </c>
      <c r="ER317" s="111" t="e">
        <f t="shared" si="417"/>
        <v>#DIV/0!</v>
      </c>
      <c r="ES317" s="111" t="e">
        <f t="shared" si="417"/>
        <v>#DIV/0!</v>
      </c>
      <c r="ET317" s="111" t="e">
        <f t="shared" si="417"/>
        <v>#DIV/0!</v>
      </c>
      <c r="EU317" s="111" t="e">
        <f t="shared" si="417"/>
        <v>#DIV/0!</v>
      </c>
      <c r="EV317" s="111" t="e">
        <f t="shared" si="417"/>
        <v>#DIV/0!</v>
      </c>
      <c r="EW317" s="111" t="e">
        <f t="shared" si="417"/>
        <v>#DIV/0!</v>
      </c>
    </row>
    <row r="318" spans="14:153">
      <c r="T318" s="201">
        <v>0.8</v>
      </c>
      <c r="U318" s="109">
        <f t="shared" ca="1" si="402"/>
        <v>108.75872670029366</v>
      </c>
      <c r="V318" s="109" t="e">
        <f t="shared" si="402"/>
        <v>#DIV/0!</v>
      </c>
      <c r="W318" s="109" t="e">
        <f t="shared" si="402"/>
        <v>#DIV/0!</v>
      </c>
      <c r="X318" s="109" t="e">
        <f t="shared" si="402"/>
        <v>#DIV/0!</v>
      </c>
      <c r="Y318" s="109" t="e">
        <f t="shared" si="402"/>
        <v>#DIV/0!</v>
      </c>
      <c r="Z318" s="109" t="e">
        <f t="shared" si="402"/>
        <v>#DIV/0!</v>
      </c>
      <c r="AA318" s="109" t="e">
        <f t="shared" si="402"/>
        <v>#DIV/0!</v>
      </c>
      <c r="AB318" s="109" t="e">
        <f t="shared" si="402"/>
        <v>#DIV/0!</v>
      </c>
      <c r="AC318" s="109" t="e">
        <f t="shared" si="402"/>
        <v>#DIV/0!</v>
      </c>
      <c r="AD318" s="109" t="e">
        <f t="shared" si="402"/>
        <v>#DIV/0!</v>
      </c>
      <c r="AE318" s="109" t="e">
        <f t="shared" si="402"/>
        <v>#DIV/0!</v>
      </c>
      <c r="AF318" s="109" t="e">
        <f t="shared" si="402"/>
        <v>#DIV/0!</v>
      </c>
      <c r="AG318" s="109"/>
      <c r="AI318" s="200">
        <v>0.8</v>
      </c>
      <c r="AJ318" s="111">
        <f t="shared" ca="1" si="403"/>
        <v>108.75872670029366</v>
      </c>
      <c r="AK318" s="111" t="e">
        <f t="shared" si="403"/>
        <v>#REF!</v>
      </c>
      <c r="AL318" s="111" t="e">
        <f t="shared" si="403"/>
        <v>#REF!</v>
      </c>
      <c r="AM318" s="111" t="e">
        <f t="shared" si="403"/>
        <v>#REF!</v>
      </c>
      <c r="AN318" s="111" t="e">
        <f t="shared" si="403"/>
        <v>#REF!</v>
      </c>
      <c r="AO318" s="111" t="e">
        <f t="shared" si="403"/>
        <v>#REF!</v>
      </c>
      <c r="AP318" s="111" t="e">
        <f t="shared" si="403"/>
        <v>#REF!</v>
      </c>
      <c r="AQ318" s="111" t="e">
        <f t="shared" si="403"/>
        <v>#REF!</v>
      </c>
      <c r="AR318" s="111" t="e">
        <f t="shared" si="403"/>
        <v>#REF!</v>
      </c>
      <c r="AS318" s="111" t="e">
        <f t="shared" si="403"/>
        <v>#REF!</v>
      </c>
      <c r="AT318" s="111" t="e">
        <f t="shared" si="403"/>
        <v>#REF!</v>
      </c>
      <c r="AU318" s="111" t="e">
        <f t="shared" si="394"/>
        <v>#REF!</v>
      </c>
      <c r="AV318" s="111" t="e">
        <f t="shared" si="394"/>
        <v>#REF!</v>
      </c>
      <c r="AX318" s="14">
        <f t="shared" si="404"/>
        <v>0.8</v>
      </c>
      <c r="AY318" s="111">
        <f t="shared" ca="1" si="405"/>
        <v>86.903043043797823</v>
      </c>
      <c r="AZ318" s="111" t="e">
        <f t="shared" si="405"/>
        <v>#REF!</v>
      </c>
      <c r="BA318" s="111" t="e">
        <f t="shared" si="405"/>
        <v>#REF!</v>
      </c>
      <c r="BB318" s="111" t="e">
        <f t="shared" si="405"/>
        <v>#REF!</v>
      </c>
      <c r="BC318" s="111" t="e">
        <f t="shared" si="405"/>
        <v>#REF!</v>
      </c>
      <c r="BD318" s="111" t="e">
        <f t="shared" si="405"/>
        <v>#REF!</v>
      </c>
      <c r="BE318" s="111" t="e">
        <f t="shared" si="405"/>
        <v>#REF!</v>
      </c>
      <c r="BF318" s="111" t="e">
        <f t="shared" si="405"/>
        <v>#REF!</v>
      </c>
      <c r="BG318" s="111" t="e">
        <f t="shared" si="405"/>
        <v>#REF!</v>
      </c>
      <c r="BH318" s="111" t="e">
        <f t="shared" si="405"/>
        <v>#REF!</v>
      </c>
      <c r="BI318" s="111" t="e">
        <f t="shared" si="405"/>
        <v>#REF!</v>
      </c>
      <c r="BJ318" s="111" t="e">
        <f t="shared" si="405"/>
        <v>#REF!</v>
      </c>
      <c r="BK318" s="111" t="e">
        <f t="shared" si="405"/>
        <v>#REF!</v>
      </c>
      <c r="BM318" s="14">
        <f t="shared" si="406"/>
        <v>0.8</v>
      </c>
      <c r="BN318" s="111">
        <f t="shared" ca="1" si="407"/>
        <v>97.960479905913914</v>
      </c>
      <c r="BO318" s="111" t="e">
        <f t="shared" si="407"/>
        <v>#REF!</v>
      </c>
      <c r="BP318" s="111" t="e">
        <f t="shared" si="407"/>
        <v>#REF!</v>
      </c>
      <c r="BQ318" s="111" t="e">
        <f t="shared" si="407"/>
        <v>#REF!</v>
      </c>
      <c r="BR318" s="111" t="e">
        <f t="shared" si="407"/>
        <v>#REF!</v>
      </c>
      <c r="BS318" s="111" t="e">
        <f t="shared" si="407"/>
        <v>#REF!</v>
      </c>
      <c r="BT318" s="111" t="e">
        <f t="shared" si="407"/>
        <v>#REF!</v>
      </c>
      <c r="BU318" s="111" t="e">
        <f t="shared" si="407"/>
        <v>#REF!</v>
      </c>
      <c r="BV318" s="111" t="e">
        <f t="shared" si="407"/>
        <v>#REF!</v>
      </c>
      <c r="BW318" s="111" t="e">
        <f t="shared" si="407"/>
        <v>#REF!</v>
      </c>
      <c r="BX318" s="111" t="e">
        <f t="shared" si="407"/>
        <v>#REF!</v>
      </c>
      <c r="BY318" s="111" t="e">
        <f t="shared" si="407"/>
        <v>#REF!</v>
      </c>
      <c r="BZ318" s="111" t="e">
        <f t="shared" si="407"/>
        <v>#REF!</v>
      </c>
      <c r="CB318" s="14">
        <f t="shared" si="408"/>
        <v>0.8</v>
      </c>
      <c r="CC318" s="111">
        <f t="shared" ca="1" si="409"/>
        <v>45.444370201599128</v>
      </c>
      <c r="CD318" s="111" t="e">
        <f t="shared" si="409"/>
        <v>#REF!</v>
      </c>
      <c r="CE318" s="111" t="e">
        <f t="shared" si="409"/>
        <v>#REF!</v>
      </c>
      <c r="CF318" s="111" t="e">
        <f t="shared" si="409"/>
        <v>#REF!</v>
      </c>
      <c r="CG318" s="111" t="e">
        <f t="shared" si="409"/>
        <v>#REF!</v>
      </c>
      <c r="CH318" s="111" t="e">
        <f t="shared" si="409"/>
        <v>#REF!</v>
      </c>
      <c r="CI318" s="111" t="e">
        <f t="shared" si="409"/>
        <v>#REF!</v>
      </c>
      <c r="CJ318" s="111" t="e">
        <f t="shared" si="409"/>
        <v>#REF!</v>
      </c>
      <c r="CK318" s="111" t="e">
        <f t="shared" si="409"/>
        <v>#REF!</v>
      </c>
      <c r="CL318" s="111" t="e">
        <f t="shared" si="409"/>
        <v>#REF!</v>
      </c>
      <c r="CM318" s="111" t="e">
        <f t="shared" si="409"/>
        <v>#REF!</v>
      </c>
      <c r="CN318" s="111" t="e">
        <f t="shared" si="409"/>
        <v>#REF!</v>
      </c>
      <c r="CO318" s="111" t="e">
        <f t="shared" si="409"/>
        <v>#REF!</v>
      </c>
      <c r="CQ318" s="14">
        <f t="shared" si="410"/>
        <v>0.8</v>
      </c>
      <c r="CR318" s="111">
        <f t="shared" ca="1" si="411"/>
        <v>48.877457416456863</v>
      </c>
      <c r="CS318" s="111" t="e">
        <f t="shared" si="411"/>
        <v>#REF!</v>
      </c>
      <c r="CT318" s="111" t="e">
        <f t="shared" si="411"/>
        <v>#REF!</v>
      </c>
      <c r="CU318" s="111" t="e">
        <f t="shared" si="411"/>
        <v>#REF!</v>
      </c>
      <c r="CV318" s="111" t="e">
        <f t="shared" si="411"/>
        <v>#REF!</v>
      </c>
      <c r="CW318" s="111" t="e">
        <f t="shared" si="411"/>
        <v>#REF!</v>
      </c>
      <c r="CX318" s="111" t="e">
        <f t="shared" si="411"/>
        <v>#REF!</v>
      </c>
      <c r="CY318" s="111" t="e">
        <f t="shared" si="411"/>
        <v>#REF!</v>
      </c>
      <c r="CZ318" s="111" t="e">
        <f t="shared" si="411"/>
        <v>#REF!</v>
      </c>
      <c r="DA318" s="111" t="e">
        <f t="shared" si="411"/>
        <v>#REF!</v>
      </c>
      <c r="DB318" s="111" t="e">
        <f t="shared" si="411"/>
        <v>#REF!</v>
      </c>
      <c r="DC318" s="111" t="e">
        <f t="shared" si="411"/>
        <v>#REF!</v>
      </c>
      <c r="DD318" s="111" t="e">
        <f t="shared" si="411"/>
        <v>#REF!</v>
      </c>
      <c r="DF318" s="14">
        <f t="shared" si="412"/>
        <v>0.8</v>
      </c>
      <c r="DG318" s="111">
        <f t="shared" ca="1" si="413"/>
        <v>4.9555148764813772</v>
      </c>
      <c r="DH318" s="111" t="e">
        <f t="shared" si="413"/>
        <v>#REF!</v>
      </c>
      <c r="DI318" s="111" t="e">
        <f t="shared" si="413"/>
        <v>#REF!</v>
      </c>
      <c r="DJ318" s="111" t="e">
        <f t="shared" si="413"/>
        <v>#REF!</v>
      </c>
      <c r="DK318" s="111" t="e">
        <f t="shared" si="413"/>
        <v>#REF!</v>
      </c>
      <c r="DL318" s="111" t="e">
        <f t="shared" si="413"/>
        <v>#REF!</v>
      </c>
      <c r="DM318" s="111" t="e">
        <f t="shared" si="413"/>
        <v>#REF!</v>
      </c>
      <c r="DN318" s="111" t="e">
        <f t="shared" si="413"/>
        <v>#REF!</v>
      </c>
      <c r="DO318" s="111" t="e">
        <f t="shared" si="413"/>
        <v>#REF!</v>
      </c>
      <c r="DP318" s="111" t="e">
        <f t="shared" si="413"/>
        <v>#REF!</v>
      </c>
      <c r="DQ318" s="111" t="e">
        <f t="shared" si="413"/>
        <v>#REF!</v>
      </c>
      <c r="DR318" s="111" t="e">
        <f t="shared" si="413"/>
        <v>#REF!</v>
      </c>
      <c r="DS318" s="111" t="e">
        <f t="shared" si="413"/>
        <v>#REF!</v>
      </c>
      <c r="DU318" s="14">
        <f t="shared" si="414"/>
        <v>0.8</v>
      </c>
      <c r="DV318" s="111">
        <f t="shared" ca="1" si="415"/>
        <v>6.6741343263510373</v>
      </c>
      <c r="DW318" s="111" t="e">
        <f t="shared" si="415"/>
        <v>#REF!</v>
      </c>
      <c r="DX318" s="111" t="e">
        <f t="shared" si="415"/>
        <v>#REF!</v>
      </c>
      <c r="DY318" s="111" t="e">
        <f t="shared" si="415"/>
        <v>#REF!</v>
      </c>
      <c r="DZ318" s="111" t="e">
        <f t="shared" si="415"/>
        <v>#REF!</v>
      </c>
      <c r="EA318" s="111" t="e">
        <f t="shared" si="415"/>
        <v>#REF!</v>
      </c>
      <c r="EB318" s="111" t="e">
        <f t="shared" si="415"/>
        <v>#REF!</v>
      </c>
      <c r="EC318" s="111" t="e">
        <f t="shared" si="415"/>
        <v>#REF!</v>
      </c>
      <c r="ED318" s="111" t="e">
        <f t="shared" si="415"/>
        <v>#REF!</v>
      </c>
      <c r="EE318" s="111" t="e">
        <f t="shared" si="415"/>
        <v>#REF!</v>
      </c>
      <c r="EF318" s="111" t="e">
        <f t="shared" si="415"/>
        <v>#REF!</v>
      </c>
      <c r="EG318" s="111" t="e">
        <f t="shared" si="415"/>
        <v>#REF!</v>
      </c>
      <c r="EH318" s="111" t="e">
        <f t="shared" si="415"/>
        <v>#REF!</v>
      </c>
      <c r="EJ318" s="14">
        <f t="shared" si="416"/>
        <v>0.8</v>
      </c>
      <c r="EK318" s="111">
        <f t="shared" ca="1" si="417"/>
        <v>4.4197600650057964</v>
      </c>
      <c r="EL318" s="111" t="e">
        <f t="shared" si="417"/>
        <v>#REF!</v>
      </c>
      <c r="EM318" s="111" t="e">
        <f t="shared" si="417"/>
        <v>#REF!</v>
      </c>
      <c r="EN318" s="111" t="e">
        <f t="shared" si="417"/>
        <v>#REF!</v>
      </c>
      <c r="EO318" s="111" t="e">
        <f t="shared" si="417"/>
        <v>#REF!</v>
      </c>
      <c r="EP318" s="111" t="e">
        <f t="shared" si="417"/>
        <v>#REF!</v>
      </c>
      <c r="EQ318" s="111" t="e">
        <f t="shared" si="417"/>
        <v>#REF!</v>
      </c>
      <c r="ER318" s="111" t="e">
        <f t="shared" si="417"/>
        <v>#REF!</v>
      </c>
      <c r="ES318" s="111" t="e">
        <f t="shared" si="417"/>
        <v>#REF!</v>
      </c>
      <c r="ET318" s="111" t="e">
        <f t="shared" si="417"/>
        <v>#REF!</v>
      </c>
      <c r="EU318" s="111" t="e">
        <f t="shared" si="417"/>
        <v>#REF!</v>
      </c>
      <c r="EV318" s="111" t="e">
        <f t="shared" si="417"/>
        <v>#REF!</v>
      </c>
      <c r="EW318" s="111" t="e">
        <f t="shared" si="417"/>
        <v>#REF!</v>
      </c>
    </row>
    <row r="319" spans="14:153">
      <c r="T319" s="14"/>
      <c r="U319" s="109"/>
      <c r="V319" s="109"/>
      <c r="W319" s="109"/>
      <c r="X319" s="109"/>
      <c r="Y319" s="109"/>
      <c r="Z319" s="109"/>
      <c r="AA319" s="109"/>
      <c r="AB319" s="109"/>
      <c r="AC319" s="109"/>
      <c r="AD319" s="109"/>
      <c r="AE319" s="109"/>
      <c r="AF319" s="109"/>
      <c r="AG319" s="109"/>
      <c r="AI319" s="14"/>
      <c r="AV319" s="111"/>
      <c r="AX319" s="14"/>
      <c r="AY319" s="111"/>
      <c r="AZ319" s="111"/>
      <c r="BA319" s="111"/>
      <c r="BB319" s="111"/>
      <c r="BC319" s="111"/>
      <c r="BD319" s="111"/>
      <c r="BE319" s="111"/>
      <c r="BF319" s="111"/>
      <c r="BG319" s="111"/>
      <c r="BH319" s="111"/>
      <c r="BI319" s="111"/>
      <c r="BJ319" s="111"/>
      <c r="BK319" s="111"/>
      <c r="BM319" s="14"/>
      <c r="BN319" s="111"/>
      <c r="BO319" s="111"/>
      <c r="BP319" s="111"/>
      <c r="BQ319" s="111"/>
      <c r="BR319" s="111"/>
      <c r="BS319" s="111"/>
      <c r="BT319" s="111"/>
      <c r="BU319" s="111"/>
      <c r="BV319" s="111"/>
      <c r="BW319" s="111"/>
      <c r="BX319" s="111"/>
      <c r="BY319" s="111"/>
      <c r="BZ319" s="111"/>
      <c r="CB319" s="14"/>
      <c r="CC319" s="111"/>
      <c r="CD319" s="111"/>
      <c r="CE319" s="111"/>
      <c r="CF319" s="111"/>
      <c r="CG319" s="111"/>
      <c r="CH319" s="111"/>
      <c r="CI319" s="111"/>
      <c r="CJ319" s="111"/>
      <c r="CK319" s="111"/>
      <c r="CL319" s="111"/>
      <c r="CM319" s="111"/>
      <c r="CN319" s="111"/>
      <c r="CO319" s="111"/>
      <c r="CQ319" s="14"/>
      <c r="CR319" s="111"/>
      <c r="CS319" s="111"/>
      <c r="CT319" s="111"/>
      <c r="CU319" s="111"/>
      <c r="CV319" s="111"/>
      <c r="CW319" s="111"/>
      <c r="CX319" s="111"/>
      <c r="CY319" s="111"/>
      <c r="CZ319" s="111"/>
      <c r="DA319" s="111"/>
      <c r="DB319" s="111"/>
      <c r="DC319" s="111"/>
      <c r="DD319" s="111"/>
      <c r="DF319" s="14"/>
      <c r="DG319" s="111"/>
      <c r="DH319" s="111"/>
      <c r="DI319" s="111"/>
      <c r="DJ319" s="111"/>
      <c r="DK319" s="111"/>
      <c r="DL319" s="111"/>
      <c r="DM319" s="111"/>
      <c r="DN319" s="111"/>
      <c r="DO319" s="111"/>
      <c r="DP319" s="111"/>
      <c r="DQ319" s="111"/>
      <c r="DR319" s="111"/>
      <c r="DS319" s="111"/>
      <c r="DU319" s="14"/>
      <c r="DV319" s="111"/>
      <c r="DW319" s="111"/>
      <c r="DX319" s="111"/>
      <c r="DY319" s="111"/>
      <c r="DZ319" s="111"/>
      <c r="EA319" s="111"/>
      <c r="EB319" s="111"/>
      <c r="EC319" s="111"/>
      <c r="ED319" s="111"/>
      <c r="EE319" s="111"/>
      <c r="EF319" s="111"/>
      <c r="EG319" s="111"/>
      <c r="EH319" s="111"/>
      <c r="EJ319" s="14"/>
      <c r="EK319" s="111"/>
      <c r="EL319" s="111"/>
      <c r="EM319" s="111"/>
      <c r="EN319" s="111"/>
      <c r="EO319" s="111"/>
      <c r="EP319" s="111"/>
      <c r="EQ319" s="111"/>
      <c r="ER319" s="111"/>
      <c r="ES319" s="111"/>
      <c r="ET319" s="111"/>
      <c r="EU319" s="111"/>
      <c r="EV319" s="111"/>
      <c r="EW319" s="111"/>
    </row>
    <row r="320" spans="14:153"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</row>
    <row r="321" spans="1:157">
      <c r="Q321" s="1" t="s">
        <v>98</v>
      </c>
      <c r="T321" s="85" t="s">
        <v>96</v>
      </c>
      <c r="U321" s="200">
        <v>0.2</v>
      </c>
      <c r="V321" s="200">
        <v>0.25</v>
      </c>
      <c r="W321" s="200">
        <v>0.2857142857142857</v>
      </c>
      <c r="X321" s="200">
        <v>0.33333333333333331</v>
      </c>
      <c r="Y321" s="200">
        <v>0.4</v>
      </c>
      <c r="Z321" s="200">
        <v>0.42857142857142855</v>
      </c>
      <c r="AA321" s="200">
        <v>0.5</v>
      </c>
      <c r="AB321" s="200">
        <v>0.5714285714285714</v>
      </c>
      <c r="AC321" s="200">
        <v>0.6</v>
      </c>
      <c r="AD321" s="200">
        <v>0.66666666666666663</v>
      </c>
      <c r="AE321" s="200">
        <v>0.7142857142857143</v>
      </c>
      <c r="AF321" s="200">
        <v>0.75</v>
      </c>
      <c r="AG321" s="200">
        <v>0.8</v>
      </c>
      <c r="AI321" s="115" t="s">
        <v>96</v>
      </c>
      <c r="AJ321" s="3">
        <v>0</v>
      </c>
      <c r="AK321" s="3">
        <v>10</v>
      </c>
      <c r="AL321" s="3">
        <v>20</v>
      </c>
      <c r="AM321" s="3">
        <v>30</v>
      </c>
      <c r="AN321" s="3">
        <v>40</v>
      </c>
      <c r="AO321" s="3">
        <v>50</v>
      </c>
      <c r="AP321" s="3">
        <v>60</v>
      </c>
      <c r="AQ321" s="3">
        <v>70</v>
      </c>
      <c r="AR321" s="3">
        <v>80</v>
      </c>
      <c r="AS321" s="3">
        <v>90</v>
      </c>
      <c r="AT321" s="3">
        <v>100</v>
      </c>
      <c r="AU321" s="111">
        <f t="shared" ref="AU321:AV334" si="418">AU257-AU289</f>
        <v>0.375</v>
      </c>
      <c r="AV321" s="14">
        <f>AV305</f>
        <v>0.8</v>
      </c>
      <c r="AX321" s="115" t="s">
        <v>96</v>
      </c>
      <c r="AY321" s="14">
        <f t="shared" ref="AY321:BK321" si="419">AY305</f>
        <v>0.2</v>
      </c>
      <c r="AZ321" s="14">
        <f t="shared" si="419"/>
        <v>0.25</v>
      </c>
      <c r="BA321" s="14">
        <f t="shared" si="419"/>
        <v>0.2857142857142857</v>
      </c>
      <c r="BB321" s="14">
        <f t="shared" si="419"/>
        <v>0.33333333333333331</v>
      </c>
      <c r="BC321" s="14">
        <f t="shared" si="419"/>
        <v>0.4</v>
      </c>
      <c r="BD321" s="14">
        <f t="shared" si="419"/>
        <v>0.42857142857142855</v>
      </c>
      <c r="BE321" s="14">
        <f t="shared" si="419"/>
        <v>0.5</v>
      </c>
      <c r="BF321" s="14">
        <f t="shared" si="419"/>
        <v>0.5714285714285714</v>
      </c>
      <c r="BG321" s="14">
        <f t="shared" si="419"/>
        <v>0.6</v>
      </c>
      <c r="BH321" s="14">
        <f t="shared" si="419"/>
        <v>0.66666666666666663</v>
      </c>
      <c r="BI321" s="14">
        <f t="shared" si="419"/>
        <v>0.7142857142857143</v>
      </c>
      <c r="BJ321" s="14">
        <f t="shared" si="419"/>
        <v>0.75</v>
      </c>
      <c r="BK321" s="14">
        <f t="shared" si="419"/>
        <v>0.8</v>
      </c>
      <c r="BM321" s="115" t="s">
        <v>96</v>
      </c>
      <c r="BN321" s="201">
        <f t="shared" ref="BN321:BZ321" si="420">BN305</f>
        <v>0.2</v>
      </c>
      <c r="BO321" s="201">
        <f t="shared" si="420"/>
        <v>0.25</v>
      </c>
      <c r="BP321" s="201">
        <f t="shared" si="420"/>
        <v>0.2857142857142857</v>
      </c>
      <c r="BQ321" s="201">
        <f t="shared" si="420"/>
        <v>0.33333333333333331</v>
      </c>
      <c r="BR321" s="201">
        <f t="shared" si="420"/>
        <v>0.4</v>
      </c>
      <c r="BS321" s="201">
        <f t="shared" si="420"/>
        <v>0.42857142857142855</v>
      </c>
      <c r="BT321" s="201">
        <f t="shared" si="420"/>
        <v>0.5</v>
      </c>
      <c r="BU321" s="201">
        <f t="shared" si="420"/>
        <v>0.5714285714285714</v>
      </c>
      <c r="BV321" s="201">
        <f t="shared" si="420"/>
        <v>0.6</v>
      </c>
      <c r="BW321" s="201">
        <f t="shared" si="420"/>
        <v>0.66666666666666663</v>
      </c>
      <c r="BX321" s="201">
        <f t="shared" si="420"/>
        <v>0.7142857142857143</v>
      </c>
      <c r="BY321" s="201">
        <f t="shared" si="420"/>
        <v>0.75</v>
      </c>
      <c r="BZ321" s="201">
        <f t="shared" si="420"/>
        <v>0.8</v>
      </c>
      <c r="CB321" s="85" t="s">
        <v>96</v>
      </c>
      <c r="CC321" s="14">
        <f t="shared" ref="CC321:CO321" si="421">CC305</f>
        <v>0.2</v>
      </c>
      <c r="CD321" s="14">
        <f t="shared" si="421"/>
        <v>0.25</v>
      </c>
      <c r="CE321" s="14">
        <f t="shared" si="421"/>
        <v>0.2857142857142857</v>
      </c>
      <c r="CF321" s="14">
        <f t="shared" si="421"/>
        <v>0.33333333333333331</v>
      </c>
      <c r="CG321" s="14">
        <f t="shared" si="421"/>
        <v>0.4</v>
      </c>
      <c r="CH321" s="14">
        <f t="shared" si="421"/>
        <v>0.42857142857142855</v>
      </c>
      <c r="CI321" s="14">
        <f t="shared" si="421"/>
        <v>0.5</v>
      </c>
      <c r="CJ321" s="14">
        <f t="shared" si="421"/>
        <v>0.5714285714285714</v>
      </c>
      <c r="CK321" s="14">
        <f t="shared" si="421"/>
        <v>0.6</v>
      </c>
      <c r="CL321" s="14">
        <f t="shared" si="421"/>
        <v>0.66666666666666663</v>
      </c>
      <c r="CM321" s="14">
        <f t="shared" si="421"/>
        <v>0.7142857142857143</v>
      </c>
      <c r="CN321" s="14">
        <f t="shared" si="421"/>
        <v>0.75</v>
      </c>
      <c r="CO321" s="14">
        <f t="shared" si="421"/>
        <v>0.8</v>
      </c>
      <c r="CQ321" s="85" t="s">
        <v>96</v>
      </c>
      <c r="CR321" s="14">
        <f t="shared" ref="CR321:DD321" si="422">CR305</f>
        <v>0.2</v>
      </c>
      <c r="CS321" s="14">
        <f t="shared" si="422"/>
        <v>0.25</v>
      </c>
      <c r="CT321" s="14">
        <f t="shared" si="422"/>
        <v>0.2857142857142857</v>
      </c>
      <c r="CU321" s="14">
        <f t="shared" si="422"/>
        <v>0.33333333333333331</v>
      </c>
      <c r="CV321" s="14">
        <f t="shared" si="422"/>
        <v>0.4</v>
      </c>
      <c r="CW321" s="14">
        <f t="shared" si="422"/>
        <v>0.42857142857142855</v>
      </c>
      <c r="CX321" s="14">
        <f t="shared" si="422"/>
        <v>0.5</v>
      </c>
      <c r="CY321" s="14">
        <f t="shared" si="422"/>
        <v>0.5714285714285714</v>
      </c>
      <c r="CZ321" s="14">
        <f t="shared" si="422"/>
        <v>0.6</v>
      </c>
      <c r="DA321" s="14">
        <f t="shared" si="422"/>
        <v>0.66666666666666663</v>
      </c>
      <c r="DB321" s="14">
        <f t="shared" si="422"/>
        <v>0.7142857142857143</v>
      </c>
      <c r="DC321" s="14">
        <f t="shared" si="422"/>
        <v>0.75</v>
      </c>
      <c r="DD321" s="14">
        <f t="shared" si="422"/>
        <v>0.8</v>
      </c>
      <c r="DF321" s="115" t="s">
        <v>96</v>
      </c>
      <c r="DG321" s="14">
        <f t="shared" ref="DG321:DS321" si="423">DG305</f>
        <v>0.2</v>
      </c>
      <c r="DH321" s="14">
        <f t="shared" si="423"/>
        <v>0.25</v>
      </c>
      <c r="DI321" s="14">
        <f t="shared" si="423"/>
        <v>0.2857142857142857</v>
      </c>
      <c r="DJ321" s="14">
        <f t="shared" si="423"/>
        <v>0.33333333333333331</v>
      </c>
      <c r="DK321" s="14">
        <f t="shared" si="423"/>
        <v>0.4</v>
      </c>
      <c r="DL321" s="14">
        <f t="shared" si="423"/>
        <v>0.42857142857142855</v>
      </c>
      <c r="DM321" s="14">
        <f t="shared" si="423"/>
        <v>0.5</v>
      </c>
      <c r="DN321" s="14">
        <f t="shared" si="423"/>
        <v>0.5714285714285714</v>
      </c>
      <c r="DO321" s="14">
        <f t="shared" si="423"/>
        <v>0.6</v>
      </c>
      <c r="DP321" s="14">
        <f t="shared" si="423"/>
        <v>0.66666666666666663</v>
      </c>
      <c r="DQ321" s="14">
        <f t="shared" si="423"/>
        <v>0.7142857142857143</v>
      </c>
      <c r="DR321" s="14">
        <f t="shared" si="423"/>
        <v>0.75</v>
      </c>
      <c r="DS321" s="14">
        <f t="shared" si="423"/>
        <v>0.8</v>
      </c>
      <c r="DU321" s="85" t="s">
        <v>96</v>
      </c>
      <c r="DV321" s="14">
        <f t="shared" ref="DV321:EH321" si="424">DV305</f>
        <v>0.2</v>
      </c>
      <c r="DW321" s="14">
        <f t="shared" si="424"/>
        <v>0.25</v>
      </c>
      <c r="DX321" s="14">
        <f t="shared" si="424"/>
        <v>0.2857142857142857</v>
      </c>
      <c r="DY321" s="14">
        <f t="shared" si="424"/>
        <v>0.33333333333333331</v>
      </c>
      <c r="DZ321" s="14">
        <f t="shared" si="424"/>
        <v>0.4</v>
      </c>
      <c r="EA321" s="14">
        <f t="shared" si="424"/>
        <v>0.42857142857142855</v>
      </c>
      <c r="EB321" s="14">
        <f t="shared" si="424"/>
        <v>0.5</v>
      </c>
      <c r="EC321" s="14">
        <f t="shared" si="424"/>
        <v>0.5714285714285714</v>
      </c>
      <c r="ED321" s="14">
        <f t="shared" si="424"/>
        <v>0.6</v>
      </c>
      <c r="EE321" s="14">
        <f t="shared" si="424"/>
        <v>0.66666666666666663</v>
      </c>
      <c r="EF321" s="14">
        <f t="shared" si="424"/>
        <v>0.7142857142857143</v>
      </c>
      <c r="EG321" s="14">
        <f t="shared" si="424"/>
        <v>0.75</v>
      </c>
      <c r="EH321" s="14">
        <f t="shared" si="424"/>
        <v>0.8</v>
      </c>
      <c r="EJ321" s="115" t="s">
        <v>96</v>
      </c>
      <c r="EK321" s="14">
        <f t="shared" ref="EK321:EW321" si="425">EK305</f>
        <v>0.2</v>
      </c>
      <c r="EL321" s="14">
        <f t="shared" si="425"/>
        <v>0.25</v>
      </c>
      <c r="EM321" s="14">
        <f t="shared" si="425"/>
        <v>0.2857142857142857</v>
      </c>
      <c r="EN321" s="14">
        <f t="shared" si="425"/>
        <v>0.33333333333333331</v>
      </c>
      <c r="EO321" s="14">
        <f t="shared" si="425"/>
        <v>0.4</v>
      </c>
      <c r="EP321" s="14">
        <f t="shared" si="425"/>
        <v>0.42857142857142855</v>
      </c>
      <c r="EQ321" s="14">
        <f t="shared" si="425"/>
        <v>0.5</v>
      </c>
      <c r="ER321" s="14">
        <f t="shared" si="425"/>
        <v>0.5714285714285714</v>
      </c>
      <c r="ES321" s="14">
        <f t="shared" si="425"/>
        <v>0.6</v>
      </c>
      <c r="ET321" s="14">
        <f t="shared" si="425"/>
        <v>0.66666666666666663</v>
      </c>
      <c r="EU321" s="14">
        <f t="shared" si="425"/>
        <v>0.7142857142857143</v>
      </c>
      <c r="EV321" s="14">
        <f t="shared" si="425"/>
        <v>0.75</v>
      </c>
      <c r="EW321" s="14">
        <f t="shared" si="425"/>
        <v>0.8</v>
      </c>
    </row>
    <row r="322" spans="1:157">
      <c r="T322" s="201">
        <v>0.2</v>
      </c>
      <c r="U322" s="109">
        <f t="shared" ref="U322:AG334" ca="1" si="426">U258-U290</f>
        <v>7.9767146144672925</v>
      </c>
      <c r="V322" s="109">
        <f t="shared" ca="1" si="426"/>
        <v>8.331089033552777</v>
      </c>
      <c r="W322" s="109">
        <f t="shared" ca="1" si="426"/>
        <v>8.3936320090392158</v>
      </c>
      <c r="X322" s="109">
        <f t="shared" ca="1" si="426"/>
        <v>7.5691763194598778</v>
      </c>
      <c r="Y322" s="109">
        <f t="shared" ca="1" si="426"/>
        <v>6.4108983221514624</v>
      </c>
      <c r="Z322" s="109">
        <f t="shared" ca="1" si="426"/>
        <v>5.900802326902312</v>
      </c>
      <c r="AA322" s="109">
        <f t="shared" ca="1" si="426"/>
        <v>4.5408449194320841</v>
      </c>
      <c r="AB322" s="109">
        <f t="shared" ca="1" si="426"/>
        <v>2.9516286081896732</v>
      </c>
      <c r="AC322" s="109">
        <f t="shared" ca="1" si="426"/>
        <v>2.2052124845899606</v>
      </c>
      <c r="AD322" s="109">
        <f t="shared" ca="1" si="426"/>
        <v>3.0868374031019385E-2</v>
      </c>
      <c r="AE322" s="109">
        <f t="shared" ca="1" si="426"/>
        <v>-2.1648755409214999</v>
      </c>
      <c r="AF322" s="109">
        <f t="shared" ca="1" si="426"/>
        <v>-4.4753025138242499</v>
      </c>
      <c r="AG322" s="109">
        <f t="shared" ca="1" si="426"/>
        <v>-9.6943777409619702</v>
      </c>
      <c r="AI322" s="200">
        <v>0.2</v>
      </c>
      <c r="AJ322" s="111">
        <f t="shared" ref="AJ322:AT334" ca="1" si="427">AJ258-AJ290</f>
        <v>7.9767146144672925</v>
      </c>
      <c r="AK322" s="111">
        <f t="shared" ca="1" si="427"/>
        <v>8.3310890335527752</v>
      </c>
      <c r="AL322" s="111">
        <f t="shared" ca="1" si="427"/>
        <v>8.6335809625622737</v>
      </c>
      <c r="AM322" s="111">
        <f t="shared" ca="1" si="427"/>
        <v>8.3002117188111342</v>
      </c>
      <c r="AN322" s="111">
        <f t="shared" ca="1" si="427"/>
        <v>7.3758106258536058</v>
      </c>
      <c r="AO322" s="111">
        <f t="shared" ca="1" si="427"/>
        <v>6.9796995687487104</v>
      </c>
      <c r="AP322" s="111">
        <f t="shared" ca="1" si="427"/>
        <v>5.95723258346833</v>
      </c>
      <c r="AQ322" s="111">
        <f t="shared" ca="1" si="427"/>
        <v>4.8201127881502623</v>
      </c>
      <c r="AR322" s="111">
        <f t="shared" ca="1" si="427"/>
        <v>4.304336368569917</v>
      </c>
      <c r="AS322" s="111">
        <f t="shared" ca="1" si="427"/>
        <v>2.8517628624042644</v>
      </c>
      <c r="AT322" s="111">
        <f t="shared" ca="1" si="427"/>
        <v>1.4364274306559217</v>
      </c>
      <c r="AU322" s="111">
        <f t="shared" ca="1" si="418"/>
        <v>-0.11398272906023088</v>
      </c>
      <c r="AV322" s="111">
        <f t="shared" ca="1" si="418"/>
        <v>-3.3203154066028464</v>
      </c>
      <c r="AX322" s="32">
        <f t="shared" ref="AX322:AX334" si="428">AX306</f>
        <v>0.2</v>
      </c>
      <c r="AY322" s="111">
        <f t="shared" ref="AY322:BK334" ca="1" si="429">AY258-AY290</f>
        <v>2.449342157740924</v>
      </c>
      <c r="AZ322" s="111">
        <f t="shared" ca="1" si="429"/>
        <v>3.3383008569701458</v>
      </c>
      <c r="BA322" s="111">
        <f t="shared" ca="1" si="429"/>
        <v>3.785944120505421</v>
      </c>
      <c r="BB322" s="111">
        <f t="shared" ca="1" si="429"/>
        <v>4.227756671706131</v>
      </c>
      <c r="BC322" s="111">
        <f t="shared" ca="1" si="429"/>
        <v>4.5919587612253849</v>
      </c>
      <c r="BD322" s="111">
        <f t="shared" ca="1" si="429"/>
        <v>4.644304601633344</v>
      </c>
      <c r="BE322" s="111">
        <f t="shared" ca="1" si="429"/>
        <v>4.4234823639672154</v>
      </c>
      <c r="BF322" s="111">
        <f t="shared" ca="1" si="429"/>
        <v>3.6508858793066983</v>
      </c>
      <c r="BG322" s="111">
        <f t="shared" ca="1" si="429"/>
        <v>3.1853264144817865</v>
      </c>
      <c r="BH322" s="111">
        <f t="shared" ca="1" si="429"/>
        <v>1.6844729197494379</v>
      </c>
      <c r="BI322" s="111">
        <f t="shared" ca="1" si="429"/>
        <v>9.0811552616452573E-2</v>
      </c>
      <c r="BJ322" s="111">
        <f t="shared" ca="1" si="429"/>
        <v>-1.6069771151842485</v>
      </c>
      <c r="BK322" s="111">
        <f t="shared" ca="1" si="429"/>
        <v>-5.4541004374631274</v>
      </c>
      <c r="BM322" s="14">
        <f t="shared" ref="BM322:BM334" si="430">BM306</f>
        <v>0.2</v>
      </c>
      <c r="BN322" s="111">
        <f t="shared" ref="BN322:BZ334" ca="1" si="431">BN258-BN290</f>
        <v>2.9648120594541698</v>
      </c>
      <c r="BO322" s="111">
        <f t="shared" ca="1" si="431"/>
        <v>3.8515640426169124</v>
      </c>
      <c r="BP322" s="111">
        <f t="shared" ca="1" si="431"/>
        <v>4.2793565269099121</v>
      </c>
      <c r="BQ322" s="111">
        <f t="shared" ca="1" si="431"/>
        <v>4.6583657270190564</v>
      </c>
      <c r="BR322" s="111">
        <f t="shared" ca="1" si="431"/>
        <v>4.8363943219280046</v>
      </c>
      <c r="BS322" s="111">
        <f t="shared" ca="1" si="431"/>
        <v>4.7732060603893443</v>
      </c>
      <c r="BT322" s="111">
        <f t="shared" ca="1" si="431"/>
        <v>4.2287550356948316</v>
      </c>
      <c r="BU322" s="111">
        <f t="shared" ca="1" si="431"/>
        <v>3.1609848495905259</v>
      </c>
      <c r="BV322" s="111">
        <f t="shared" ca="1" si="431"/>
        <v>2.5833197012651059</v>
      </c>
      <c r="BW322" s="111">
        <f t="shared" ca="1" si="431"/>
        <v>0.79177661628543472</v>
      </c>
      <c r="BX322" s="111">
        <f t="shared" ca="1" si="431"/>
        <v>-1.0812650923112859</v>
      </c>
      <c r="BY322" s="111">
        <f t="shared" ca="1" si="431"/>
        <v>-3.0731825732315965</v>
      </c>
      <c r="BZ322" s="111">
        <f t="shared" ca="1" si="431"/>
        <v>-7.5933868525146355</v>
      </c>
      <c r="CB322" s="14">
        <f t="shared" ref="CB322:CB334" si="432">CB306</f>
        <v>0.2</v>
      </c>
      <c r="CC322" s="111">
        <f t="shared" ref="CC322:CO334" ca="1" si="433">CC258-CC290</f>
        <v>-5.8244908982115779</v>
      </c>
      <c r="CD322" s="111">
        <f t="shared" ca="1" si="433"/>
        <v>-4.9399107596520082</v>
      </c>
      <c r="CE322" s="111">
        <f t="shared" ca="1" si="433"/>
        <v>-4.5497822603675155</v>
      </c>
      <c r="CF322" s="111">
        <f t="shared" ca="1" si="433"/>
        <v>-4.2298792959394014</v>
      </c>
      <c r="CG322" s="111">
        <f t="shared" ca="1" si="433"/>
        <v>-4.048546980620463</v>
      </c>
      <c r="CH322" s="111">
        <f t="shared" ca="1" si="433"/>
        <v>-4.0450648998708365</v>
      </c>
      <c r="CI322" s="111">
        <f t="shared" ca="1" si="433"/>
        <v>-4.2084601628916474</v>
      </c>
      <c r="CJ322" s="111">
        <f t="shared" ca="1" si="433"/>
        <v>-4.6357633007997148</v>
      </c>
      <c r="CK322" s="111">
        <f t="shared" ca="1" si="433"/>
        <v>-4.8993877120618992</v>
      </c>
      <c r="CL322" s="111">
        <f t="shared" ca="1" si="433"/>
        <v>-5.8191369293867794</v>
      </c>
      <c r="CM322" s="111">
        <f t="shared" ca="1" si="433"/>
        <v>-6.8928460377871268</v>
      </c>
      <c r="CN322" s="111">
        <f t="shared" ca="1" si="433"/>
        <v>-8.1096497576861317</v>
      </c>
      <c r="CO322" s="111">
        <f t="shared" ca="1" si="433"/>
        <v>-11.018022798569707</v>
      </c>
      <c r="CQ322" s="14">
        <f t="shared" ref="CQ322:CQ334" si="434">CQ306</f>
        <v>0.2</v>
      </c>
      <c r="CR322" s="111">
        <f t="shared" ref="CR322:DD334" ca="1" si="435">CR258-CR290</f>
        <v>-12.701345598960396</v>
      </c>
      <c r="CS322" s="111">
        <f t="shared" ca="1" si="435"/>
        <v>-9.6112731917828871</v>
      </c>
      <c r="CT322" s="111">
        <f t="shared" ca="1" si="435"/>
        <v>-8.0665058175278759</v>
      </c>
      <c r="CU322" s="111">
        <f t="shared" ca="1" si="435"/>
        <v>-6.523661463513605</v>
      </c>
      <c r="CV322" s="111">
        <f t="shared" ca="1" si="435"/>
        <v>-4.9868518638801795</v>
      </c>
      <c r="CW322" s="111">
        <f t="shared" ca="1" si="435"/>
        <v>-4.4787568648781324</v>
      </c>
      <c r="CX322" s="111">
        <f t="shared" ca="1" si="435"/>
        <v>-3.48663100402515</v>
      </c>
      <c r="CY322" s="111">
        <f t="shared" ca="1" si="435"/>
        <v>-2.8198215812212903</v>
      </c>
      <c r="CZ322" s="111">
        <f t="shared" ca="1" si="435"/>
        <v>-2.6434214634733744</v>
      </c>
      <c r="DA322" s="111">
        <f t="shared" ca="1" si="435"/>
        <v>-2.491937393973223</v>
      </c>
      <c r="DB322" s="111">
        <f t="shared" ca="1" si="435"/>
        <v>-2.7195930366846577</v>
      </c>
      <c r="DC322" s="111">
        <f t="shared" ca="1" si="435"/>
        <v>-1.7901210055296986</v>
      </c>
      <c r="DD322" s="111">
        <f t="shared" ca="1" si="435"/>
        <v>-3.8777510963847899</v>
      </c>
      <c r="DF322" s="14">
        <f t="shared" ref="DF322:DF334" si="436">DF306</f>
        <v>0.2</v>
      </c>
      <c r="DG322" s="111">
        <f t="shared" ref="DG322:DS334" ca="1" si="437">DG258-DG290</f>
        <v>-12.762472691489917</v>
      </c>
      <c r="DH322" s="111">
        <f t="shared" ca="1" si="437"/>
        <v>-11.028190752848014</v>
      </c>
      <c r="DI322" s="111">
        <f t="shared" ca="1" si="437"/>
        <v>-10.284807057621821</v>
      </c>
      <c r="DJ322" s="111">
        <f t="shared" ca="1" si="437"/>
        <v>-9.7172150813447065</v>
      </c>
      <c r="DK322" s="111">
        <f t="shared" ca="1" si="437"/>
        <v>-9.516691269448339</v>
      </c>
      <c r="DL322" s="111">
        <f t="shared" ca="1" si="437"/>
        <v>-9.6071124803222006</v>
      </c>
      <c r="DM322" s="111">
        <f t="shared" ca="1" si="437"/>
        <v>-10.2735176181579</v>
      </c>
      <c r="DN322" s="111">
        <f t="shared" ca="1" si="437"/>
        <v>-11.656505296765406</v>
      </c>
      <c r="DO322" s="111">
        <f t="shared" ca="1" si="437"/>
        <v>-12.470965123908925</v>
      </c>
      <c r="DP322" s="111">
        <f t="shared" ca="1" si="437"/>
        <v>-15.245845917920555</v>
      </c>
      <c r="DQ322" s="111">
        <f t="shared" ca="1" si="437"/>
        <v>-18.433426049744007</v>
      </c>
      <c r="DR322" s="111">
        <f t="shared" ca="1" si="437"/>
        <v>-21.756741243628618</v>
      </c>
      <c r="DS322" s="111">
        <f t="shared" ca="1" si="437"/>
        <v>-30.376605906342995</v>
      </c>
      <c r="DU322" s="14">
        <f t="shared" ref="DU322:DU334" si="438">DU306</f>
        <v>0.2</v>
      </c>
      <c r="DV322" s="111">
        <f t="shared" ref="DV322:EH334" ca="1" si="439">DV258-DV290</f>
        <v>-1.1544735090389757</v>
      </c>
      <c r="DW322" s="111">
        <f t="shared" ca="1" si="439"/>
        <v>-1.6057319527836142</v>
      </c>
      <c r="DX322" s="111">
        <f t="shared" ca="1" si="439"/>
        <v>-1.9470798137909071</v>
      </c>
      <c r="DY322" s="111">
        <f t="shared" ca="1" si="439"/>
        <v>-2.4367846645041809</v>
      </c>
      <c r="DZ322" s="111">
        <f t="shared" ca="1" si="439"/>
        <v>-3.2163743456738096</v>
      </c>
      <c r="EA322" s="111">
        <f t="shared" ca="1" si="439"/>
        <v>-3.5963241394879981</v>
      </c>
      <c r="EB322" s="111">
        <f t="shared" ca="1" si="439"/>
        <v>-4.7212922134541522</v>
      </c>
      <c r="EC322" s="111">
        <f t="shared" ca="1" si="439"/>
        <v>-6.2282805998686293</v>
      </c>
      <c r="ED322" s="111">
        <f t="shared" ca="1" si="439"/>
        <v>-6.9970796132665249</v>
      </c>
      <c r="EE322" s="111">
        <f t="shared" ca="1" si="439"/>
        <v>-9.4029816279108118</v>
      </c>
      <c r="EF322" s="111">
        <f t="shared" ca="1" si="439"/>
        <v>-12.004343238591407</v>
      </c>
      <c r="EG322" s="111">
        <f t="shared" ca="1" si="439"/>
        <v>-14.851776978511168</v>
      </c>
      <c r="EH322" s="111">
        <f t="shared" ca="1" si="439"/>
        <v>-21.495649131266426</v>
      </c>
      <c r="EJ322" s="14">
        <f t="shared" ref="EJ322:EJ334" si="440">EJ306</f>
        <v>0.2</v>
      </c>
      <c r="EK322" s="111">
        <f t="shared" ref="EK322:EW334" ca="1" si="441">EK258-EK290</f>
        <v>-22.175189146775523</v>
      </c>
      <c r="EL322" s="111">
        <f t="shared" ca="1" si="441"/>
        <v>-21.256738697647137</v>
      </c>
      <c r="EM322" s="111">
        <f t="shared" ca="1" si="441"/>
        <v>-20.681423645660246</v>
      </c>
      <c r="EN322" s="111">
        <f t="shared" ca="1" si="441"/>
        <v>-20.011921967928121</v>
      </c>
      <c r="EO322" s="111">
        <f t="shared" ca="1" si="441"/>
        <v>-19.254545335650548</v>
      </c>
      <c r="EP322" s="111">
        <f t="shared" ca="1" si="441"/>
        <v>-18.994252932780618</v>
      </c>
      <c r="EQ322" s="111">
        <f t="shared" ca="1" si="441"/>
        <v>-18.524274265772469</v>
      </c>
      <c r="ER322" s="111">
        <f t="shared" ca="1" si="441"/>
        <v>-18.359818416116603</v>
      </c>
      <c r="ES322" s="111">
        <f t="shared" ca="1" si="441"/>
        <v>-18.404584195712967</v>
      </c>
      <c r="ET322" s="111">
        <f t="shared" ca="1" si="441"/>
        <v>-18.867700003883662</v>
      </c>
      <c r="EU322" s="111">
        <f t="shared" ca="1" si="441"/>
        <v>-19.67893539533981</v>
      </c>
      <c r="EV322" s="111">
        <f t="shared" ca="1" si="441"/>
        <v>-20.752948929373837</v>
      </c>
      <c r="EW322" s="111">
        <f t="shared" ca="1" si="441"/>
        <v>-23.602542780608907</v>
      </c>
    </row>
    <row r="323" spans="1:157">
      <c r="T323" s="201">
        <v>0.25</v>
      </c>
      <c r="U323" s="109">
        <f t="shared" ca="1" si="426"/>
        <v>8.1984840705327677</v>
      </c>
      <c r="V323" s="109">
        <f t="shared" ca="1" si="426"/>
        <v>7.4563404946728387</v>
      </c>
      <c r="W323" s="109">
        <f t="shared" ca="1" si="426"/>
        <v>6.9293903054700161</v>
      </c>
      <c r="X323" s="109">
        <f t="shared" ca="1" si="426"/>
        <v>6.2193496548699727</v>
      </c>
      <c r="Y323" s="109">
        <f t="shared" ca="1" si="426"/>
        <v>5.1807294535111339</v>
      </c>
      <c r="Z323" s="109">
        <f t="shared" ca="1" si="426"/>
        <v>4.7066562888773511</v>
      </c>
      <c r="AA323" s="109">
        <f t="shared" ca="1" si="426"/>
        <v>3.3879102287123501</v>
      </c>
      <c r="AB323" s="109">
        <f t="shared" ca="1" si="426"/>
        <v>1.7367537510866429</v>
      </c>
      <c r="AC323" s="109">
        <f t="shared" ca="1" si="426"/>
        <v>0.91721372465681128</v>
      </c>
      <c r="AD323" s="109">
        <f t="shared" ca="1" si="426"/>
        <v>-1.6430126843611532</v>
      </c>
      <c r="AE323" s="109">
        <f t="shared" ca="1" si="426"/>
        <v>-4.5136014247093179</v>
      </c>
      <c r="AF323" s="109">
        <f t="shared" ca="1" si="426"/>
        <v>-7.886294307944981</v>
      </c>
      <c r="AG323" s="109"/>
      <c r="AI323" s="200">
        <v>0.25</v>
      </c>
      <c r="AJ323" s="111">
        <f t="shared" ca="1" si="427"/>
        <v>8.5111403469135389</v>
      </c>
      <c r="AK323" s="111">
        <f t="shared" ca="1" si="427"/>
        <v>7.896696835481416</v>
      </c>
      <c r="AL323" s="111">
        <f t="shared" ca="1" si="427"/>
        <v>7.4681594802450073</v>
      </c>
      <c r="AM323" s="111">
        <f t="shared" ca="1" si="427"/>
        <v>6.9018553984475375</v>
      </c>
      <c r="AN323" s="111">
        <f t="shared" ca="1" si="427"/>
        <v>6.0978712160569408</v>
      </c>
      <c r="AO323" s="111">
        <f t="shared" ca="1" si="427"/>
        <v>5.7406255171658493</v>
      </c>
      <c r="AP323" s="111">
        <f t="shared" ca="1" si="427"/>
        <v>4.777014029107467</v>
      </c>
      <c r="AQ323" s="111">
        <f t="shared" ca="1" si="427"/>
        <v>3.6232381047975046</v>
      </c>
      <c r="AR323" s="111">
        <f t="shared" ca="1" si="427"/>
        <v>3.0672481594263878</v>
      </c>
      <c r="AS323" s="111">
        <f t="shared" ca="1" si="427"/>
        <v>1.3773340375282892</v>
      </c>
      <c r="AT323" s="111">
        <f t="shared" ca="1" si="427"/>
        <v>-0.46708756594406609</v>
      </c>
      <c r="AU323" s="111">
        <f t="shared" ca="1" si="418"/>
        <v>-2.6004249260770251</v>
      </c>
      <c r="AV323" s="111" t="e">
        <f t="shared" si="418"/>
        <v>#DIV/0!</v>
      </c>
      <c r="AX323" s="14">
        <f t="shared" si="428"/>
        <v>0.25</v>
      </c>
      <c r="AY323" s="111">
        <f t="shared" ca="1" si="429"/>
        <v>2.1673037133866195</v>
      </c>
      <c r="AZ323" s="111">
        <f t="shared" ca="1" si="429"/>
        <v>3.1123981328269785</v>
      </c>
      <c r="BA323" s="111">
        <f t="shared" ca="1" si="429"/>
        <v>3.5644983659966942</v>
      </c>
      <c r="BB323" s="111">
        <f t="shared" ca="1" si="429"/>
        <v>3.9594101653648845</v>
      </c>
      <c r="BC323" s="111">
        <f t="shared" ca="1" si="429"/>
        <v>4.1491813809937792</v>
      </c>
      <c r="BD323" s="111">
        <f t="shared" ca="1" si="429"/>
        <v>4.0972091850304606</v>
      </c>
      <c r="BE323" s="111">
        <f t="shared" ca="1" si="429"/>
        <v>3.6127010047311954</v>
      </c>
      <c r="BF323" s="111">
        <f t="shared" ca="1" si="429"/>
        <v>2.6199488186424302</v>
      </c>
      <c r="BG323" s="111">
        <f t="shared" ca="1" si="429"/>
        <v>2.0595607734447468</v>
      </c>
      <c r="BH323" s="111">
        <f t="shared" ca="1" si="429"/>
        <v>0.21131067291081429</v>
      </c>
      <c r="BI323" s="111">
        <f t="shared" ca="1" si="429"/>
        <v>-1.916102802829208</v>
      </c>
      <c r="BJ323" s="111">
        <f t="shared" ca="1" si="429"/>
        <v>-4.4304123489082983</v>
      </c>
      <c r="BK323" s="111" t="e">
        <f t="shared" si="429"/>
        <v>#DIV/0!</v>
      </c>
      <c r="BM323" s="14">
        <f t="shared" si="430"/>
        <v>0.25</v>
      </c>
      <c r="BN323" s="111">
        <f t="shared" ca="1" si="431"/>
        <v>2.625622163441629</v>
      </c>
      <c r="BO323" s="111">
        <f t="shared" ca="1" si="431"/>
        <v>3.5335300070859645</v>
      </c>
      <c r="BP323" s="111">
        <f t="shared" ca="1" si="431"/>
        <v>3.9340223576603099</v>
      </c>
      <c r="BQ323" s="111">
        <f t="shared" ca="1" si="431"/>
        <v>4.2206775052909098</v>
      </c>
      <c r="BR323" s="111">
        <f t="shared" ca="1" si="431"/>
        <v>4.1930810817446744</v>
      </c>
      <c r="BS323" s="111">
        <f t="shared" ca="1" si="431"/>
        <v>4.0372394509675082</v>
      </c>
      <c r="BT323" s="111">
        <f t="shared" ca="1" si="431"/>
        <v>3.3019539170937335</v>
      </c>
      <c r="BU323" s="111">
        <f t="shared" ca="1" si="431"/>
        <v>2.0668299343074503</v>
      </c>
      <c r="BV323" s="111">
        <f t="shared" ca="1" si="431"/>
        <v>1.3997449727262552</v>
      </c>
      <c r="BW323" s="111">
        <f t="shared" ca="1" si="431"/>
        <v>-0.76674209564938067</v>
      </c>
      <c r="BX323" s="111">
        <f t="shared" ca="1" si="431"/>
        <v>-3.2478082055512338</v>
      </c>
      <c r="BY323" s="111">
        <f t="shared" ca="1" si="431"/>
        <v>-6.181160648498901</v>
      </c>
      <c r="BZ323" s="111" t="e">
        <f t="shared" si="431"/>
        <v>#DIV/0!</v>
      </c>
      <c r="CB323" s="14">
        <f t="shared" si="432"/>
        <v>0.25</v>
      </c>
      <c r="CC323" s="111">
        <f t="shared" ca="1" si="433"/>
        <v>-5.4465897586498215</v>
      </c>
      <c r="CD323" s="111">
        <f t="shared" ca="1" si="433"/>
        <v>-4.5619832496192378</v>
      </c>
      <c r="CE323" s="111">
        <f t="shared" ca="1" si="433"/>
        <v>-4.174039655230219</v>
      </c>
      <c r="CF323" s="111">
        <f t="shared" ca="1" si="433"/>
        <v>-3.8602709125589056</v>
      </c>
      <c r="CG323" s="111">
        <f t="shared" ca="1" si="433"/>
        <v>-3.6949225007394899</v>
      </c>
      <c r="CH323" s="111">
        <f t="shared" ca="1" si="433"/>
        <v>-3.7016906642295853</v>
      </c>
      <c r="CI323" s="111">
        <f t="shared" ca="1" si="433"/>
        <v>-3.9046513974652792</v>
      </c>
      <c r="CJ323" s="111">
        <f t="shared" ca="1" si="433"/>
        <v>-4.4086949797797743</v>
      </c>
      <c r="CK323" s="111">
        <f t="shared" ca="1" si="433"/>
        <v>-4.7233858813869478</v>
      </c>
      <c r="CL323" s="111">
        <f t="shared" ca="1" si="433"/>
        <v>-5.8633520842897955</v>
      </c>
      <c r="CM323" s="111">
        <f t="shared" ca="1" si="433"/>
        <v>-7.2941671074606731</v>
      </c>
      <c r="CN323" s="111">
        <f t="shared" ca="1" si="433"/>
        <v>-9.069293513563176</v>
      </c>
      <c r="CO323" s="111" t="e">
        <f t="shared" si="433"/>
        <v>#DIV/0!</v>
      </c>
      <c r="CQ323" s="14">
        <f t="shared" si="434"/>
        <v>0.25</v>
      </c>
      <c r="CR323" s="111">
        <f t="shared" ca="1" si="435"/>
        <v>-12.891683901510408</v>
      </c>
      <c r="CS323" s="111">
        <f t="shared" ca="1" si="435"/>
        <v>-9.7548897150525189</v>
      </c>
      <c r="CT323" s="111">
        <f t="shared" ca="1" si="435"/>
        <v>-8.1806397880719359</v>
      </c>
      <c r="CU323" s="111">
        <f t="shared" ca="1" si="435"/>
        <v>-6.6029818391093809</v>
      </c>
      <c r="CV323" s="111">
        <f t="shared" ca="1" si="435"/>
        <v>-5.0261869695266137</v>
      </c>
      <c r="CW323" s="111">
        <f t="shared" ca="1" si="435"/>
        <v>-4.504674649441414</v>
      </c>
      <c r="CX323" s="111">
        <f t="shared" ca="1" si="435"/>
        <v>-3.4940023213761928</v>
      </c>
      <c r="CY323" s="111">
        <f t="shared" ca="1" si="435"/>
        <v>-2.8489453648724128</v>
      </c>
      <c r="CZ323" s="111">
        <f t="shared" ca="1" si="435"/>
        <v>-2.7029702045020976</v>
      </c>
      <c r="DA323" s="111">
        <f t="shared" ca="1" si="435"/>
        <v>-2.7223384963218615</v>
      </c>
      <c r="DB323" s="111">
        <f t="shared" ca="1" si="435"/>
        <v>-3.248955637251818</v>
      </c>
      <c r="DC323" s="111">
        <f t="shared" ca="1" si="435"/>
        <v>0</v>
      </c>
      <c r="DD323" s="111" t="e">
        <f t="shared" si="435"/>
        <v>#DIV/0!</v>
      </c>
      <c r="DF323" s="14">
        <f t="shared" si="436"/>
        <v>0.25</v>
      </c>
      <c r="DG323" s="111">
        <f t="shared" ca="1" si="437"/>
        <v>-13.182379979251229</v>
      </c>
      <c r="DH323" s="111">
        <f t="shared" ca="1" si="437"/>
        <v>-11.482131279629343</v>
      </c>
      <c r="DI323" s="111">
        <f t="shared" ca="1" si="437"/>
        <v>-10.773348662681961</v>
      </c>
      <c r="DJ323" s="111">
        <f t="shared" ca="1" si="437"/>
        <v>-10.268945551223114</v>
      </c>
      <c r="DK323" s="111">
        <f t="shared" ca="1" si="437"/>
        <v>-10.201171625019228</v>
      </c>
      <c r="DL323" s="111">
        <f t="shared" ca="1" si="437"/>
        <v>-10.369974335496662</v>
      </c>
      <c r="DM323" s="111">
        <f t="shared" ca="1" si="437"/>
        <v>-11.318011615368153</v>
      </c>
      <c r="DN323" s="111">
        <f t="shared" ca="1" si="437"/>
        <v>-13.190297247870914</v>
      </c>
      <c r="DO323" s="111">
        <f t="shared" ca="1" si="437"/>
        <v>-14.303890072432555</v>
      </c>
      <c r="DP323" s="111">
        <f t="shared" ca="1" si="437"/>
        <v>-18.242058273558726</v>
      </c>
      <c r="DQ323" s="111">
        <f t="shared" ca="1" si="437"/>
        <v>-23.110370934395789</v>
      </c>
      <c r="DR323" s="111">
        <f t="shared" ca="1" si="437"/>
        <v>-28.903708394806543</v>
      </c>
      <c r="DS323" s="111" t="e">
        <f t="shared" si="437"/>
        <v>#DIV/0!</v>
      </c>
      <c r="DU323" s="14">
        <f t="shared" si="438"/>
        <v>0.25</v>
      </c>
      <c r="DV323" s="111">
        <f t="shared" ca="1" si="439"/>
        <v>-1.0421875879359135</v>
      </c>
      <c r="DW323" s="111">
        <f t="shared" ca="1" si="439"/>
        <v>-1.4678544693619244</v>
      </c>
      <c r="DX323" s="111">
        <f t="shared" ca="1" si="439"/>
        <v>-1.7958972492499692</v>
      </c>
      <c r="DY323" s="111">
        <f t="shared" ca="1" si="439"/>
        <v>-2.2750191452585575</v>
      </c>
      <c r="DZ323" s="111">
        <f t="shared" ca="1" si="439"/>
        <v>-3.0571392084860243</v>
      </c>
      <c r="EA323" s="111">
        <f t="shared" ca="1" si="439"/>
        <v>-3.4465640942949918</v>
      </c>
      <c r="EB323" s="111">
        <f t="shared" ca="1" si="439"/>
        <v>-4.6303460013170579</v>
      </c>
      <c r="EC323" s="111">
        <f t="shared" ca="1" si="439"/>
        <v>-6.2882811790362076</v>
      </c>
      <c r="ED323" s="111">
        <f t="shared" ca="1" si="439"/>
        <v>-7.1667814492319231</v>
      </c>
      <c r="EE323" s="111">
        <f t="shared" ca="1" si="439"/>
        <v>-10.067822406298141</v>
      </c>
      <c r="EF323" s="111">
        <f t="shared" ca="1" si="439"/>
        <v>-13.488379529217504</v>
      </c>
      <c r="EG323" s="111">
        <f t="shared" ca="1" si="439"/>
        <v>-17.619564606226518</v>
      </c>
      <c r="EH323" s="111" t="e">
        <f t="shared" si="439"/>
        <v>#DIV/0!</v>
      </c>
      <c r="EJ323" s="14">
        <f t="shared" si="440"/>
        <v>0.25</v>
      </c>
      <c r="EK323" s="111">
        <f t="shared" ca="1" si="441"/>
        <v>-18.481343316937355</v>
      </c>
      <c r="EL323" s="111">
        <f t="shared" ca="1" si="441"/>
        <v>-17.848389928069526</v>
      </c>
      <c r="EM323" s="111">
        <f t="shared" ca="1" si="441"/>
        <v>-17.450575109439974</v>
      </c>
      <c r="EN323" s="111">
        <f t="shared" ca="1" si="441"/>
        <v>-16.988737600257057</v>
      </c>
      <c r="EO323" s="111">
        <f t="shared" ca="1" si="441"/>
        <v>-16.47573732399432</v>
      </c>
      <c r="EP323" s="111">
        <f t="shared" ca="1" si="441"/>
        <v>-16.306440766344686</v>
      </c>
      <c r="EQ323" s="111">
        <f t="shared" ca="1" si="441"/>
        <v>-16.036512460058816</v>
      </c>
      <c r="ER323" s="111">
        <f t="shared" ca="1" si="441"/>
        <v>-16.050069860245703</v>
      </c>
      <c r="ES323" s="111">
        <f t="shared" ca="1" si="441"/>
        <v>-16.167990347777465</v>
      </c>
      <c r="ET323" s="111">
        <f t="shared" ca="1" si="441"/>
        <v>-16.849619443873976</v>
      </c>
      <c r="EU323" s="111">
        <f t="shared" ca="1" si="441"/>
        <v>-17.949556209016372</v>
      </c>
      <c r="EV323" s="111">
        <f t="shared" ca="1" si="441"/>
        <v>-19.466540596563078</v>
      </c>
      <c r="EW323" s="111" t="e">
        <f t="shared" si="441"/>
        <v>#DIV/0!</v>
      </c>
    </row>
    <row r="324" spans="1:157">
      <c r="A324" s="1"/>
      <c r="T324" s="201">
        <v>0.2857142857142857</v>
      </c>
      <c r="U324" s="109">
        <f t="shared" ca="1" si="426"/>
        <v>7.26825265790242</v>
      </c>
      <c r="V324" s="109">
        <f t="shared" ca="1" si="426"/>
        <v>6.6017243994245867</v>
      </c>
      <c r="W324" s="109">
        <f t="shared" ca="1" si="426"/>
        <v>6.1196964530320983</v>
      </c>
      <c r="X324" s="109">
        <f t="shared" ca="1" si="426"/>
        <v>5.457688646667135</v>
      </c>
      <c r="Y324" s="109">
        <f t="shared" ca="1" si="426"/>
        <v>4.461133213138047</v>
      </c>
      <c r="Z324" s="109">
        <f t="shared" ca="1" si="426"/>
        <v>3.9942686438111901</v>
      </c>
      <c r="AA324" s="109">
        <f t="shared" ca="1" si="426"/>
        <v>2.6529374249712374</v>
      </c>
      <c r="AB324" s="109">
        <f t="shared" ca="1" si="426"/>
        <v>0.87891508873891411</v>
      </c>
      <c r="AC324" s="109">
        <f t="shared" ca="1" si="426"/>
        <v>-4.3010334212560508E-2</v>
      </c>
      <c r="AD324" s="109">
        <f t="shared" ca="1" si="426"/>
        <v>-3.1129195917534176</v>
      </c>
      <c r="AE324" s="109">
        <f t="shared" ca="1" si="426"/>
        <v>-6.9315190849968502</v>
      </c>
      <c r="AF324" s="109" t="e">
        <f t="shared" si="426"/>
        <v>#DIV/0!</v>
      </c>
      <c r="AG324" s="109"/>
      <c r="AI324" s="200">
        <v>0.2857142857142857</v>
      </c>
      <c r="AJ324" s="111">
        <f t="shared" ca="1" si="427"/>
        <v>7.5653248617633917</v>
      </c>
      <c r="AK324" s="111">
        <f t="shared" ca="1" si="427"/>
        <v>7.0235988065790806</v>
      </c>
      <c r="AL324" s="111">
        <f t="shared" ca="1" si="427"/>
        <v>6.6390051370664338</v>
      </c>
      <c r="AM324" s="111">
        <f t="shared" ca="1" si="427"/>
        <v>6.1211793645628578</v>
      </c>
      <c r="AN324" s="111">
        <f t="shared" ca="1" si="427"/>
        <v>5.3645828324024825</v>
      </c>
      <c r="AO324" s="111">
        <f t="shared" ca="1" si="427"/>
        <v>5.0192707120087983</v>
      </c>
      <c r="AP324" s="111">
        <f t="shared" ca="1" si="427"/>
        <v>4.055828922869674</v>
      </c>
      <c r="AQ324" s="111">
        <f t="shared" ca="1" si="427"/>
        <v>2.8326177717071239</v>
      </c>
      <c r="AR324" s="111">
        <f t="shared" ca="1" si="427"/>
        <v>2.2131104736096958</v>
      </c>
      <c r="AS324" s="111">
        <f t="shared" ca="1" si="427"/>
        <v>0.19744349328768607</v>
      </c>
      <c r="AT324" s="111">
        <f t="shared" ca="1" si="427"/>
        <v>-2.2568463492075423</v>
      </c>
      <c r="AU324" s="111" t="e">
        <f t="shared" si="418"/>
        <v>#DIV/0!</v>
      </c>
      <c r="AV324" s="111" t="e">
        <f t="shared" si="418"/>
        <v>#DIV/0!</v>
      </c>
      <c r="AX324" s="14">
        <f t="shared" si="428"/>
        <v>0.2857142857142857</v>
      </c>
      <c r="AY324" s="111">
        <f t="shared" ca="1" si="429"/>
        <v>1.9954825875914874</v>
      </c>
      <c r="AZ324" s="111">
        <f t="shared" ca="1" si="429"/>
        <v>2.9463761858378152</v>
      </c>
      <c r="BA324" s="111">
        <f t="shared" ca="1" si="429"/>
        <v>3.3787998827142305</v>
      </c>
      <c r="BB324" s="111">
        <f t="shared" ca="1" si="429"/>
        <v>3.7152312978543494</v>
      </c>
      <c r="BC324" s="111">
        <f t="shared" ca="1" si="429"/>
        <v>3.776914051433474</v>
      </c>
      <c r="BD324" s="111">
        <f t="shared" ca="1" si="429"/>
        <v>3.6647694317166244</v>
      </c>
      <c r="BE324" s="111">
        <f t="shared" ca="1" si="429"/>
        <v>3.0388093721257592</v>
      </c>
      <c r="BF324" s="111">
        <f t="shared" ca="1" si="429"/>
        <v>1.8859340652249914</v>
      </c>
      <c r="BG324" s="111">
        <f t="shared" ca="1" si="429"/>
        <v>1.2316507997578041</v>
      </c>
      <c r="BH324" s="111">
        <f t="shared" ca="1" si="429"/>
        <v>-1.0292920765547375</v>
      </c>
      <c r="BI324" s="111">
        <f t="shared" ca="1" si="429"/>
        <v>-3.8897687485344203</v>
      </c>
      <c r="BJ324" s="111" t="e">
        <f t="shared" si="429"/>
        <v>#DIV/0!</v>
      </c>
      <c r="BK324" s="111" t="e">
        <f t="shared" si="429"/>
        <v>#DIV/0!</v>
      </c>
      <c r="BM324" s="14">
        <f t="shared" si="430"/>
        <v>0.2857142857142857</v>
      </c>
      <c r="BN324" s="111">
        <f t="shared" ca="1" si="431"/>
        <v>2.4154635790328092</v>
      </c>
      <c r="BO324" s="111">
        <f t="shared" ca="1" si="431"/>
        <v>3.3049215961433784</v>
      </c>
      <c r="BP324" s="111">
        <f t="shared" ca="1" si="431"/>
        <v>3.667730450473333</v>
      </c>
      <c r="BQ324" s="111">
        <f t="shared" ca="1" si="431"/>
        <v>3.8789773271824397</v>
      </c>
      <c r="BR324" s="111">
        <f t="shared" ca="1" si="431"/>
        <v>3.7296963939538594</v>
      </c>
      <c r="BS324" s="111">
        <f t="shared" ca="1" si="431"/>
        <v>3.5256860077517356</v>
      </c>
      <c r="BT324" s="111">
        <f t="shared" ca="1" si="431"/>
        <v>2.6783038028787205</v>
      </c>
      <c r="BU324" s="111">
        <f t="shared" ca="1" si="431"/>
        <v>1.2886992743845376</v>
      </c>
      <c r="BV324" s="111">
        <f t="shared" ca="1" si="431"/>
        <v>0.52034290478392897</v>
      </c>
      <c r="BW324" s="111">
        <f t="shared" ca="1" si="431"/>
        <v>-2.1122757720671324</v>
      </c>
      <c r="BX324" s="111">
        <f t="shared" ca="1" si="431"/>
        <v>-5.4361339021111004</v>
      </c>
      <c r="BY324" s="111" t="e">
        <f t="shared" si="431"/>
        <v>#DIV/0!</v>
      </c>
      <c r="BZ324" s="111" t="e">
        <f t="shared" si="431"/>
        <v>#DIV/0!</v>
      </c>
      <c r="CB324" s="14">
        <f t="shared" si="432"/>
        <v>0.2857142857142857</v>
      </c>
      <c r="CC324" s="111">
        <f t="shared" ca="1" si="433"/>
        <v>-5.226753122067942</v>
      </c>
      <c r="CD324" s="111">
        <f t="shared" ca="1" si="433"/>
        <v>-4.3435542766591038</v>
      </c>
      <c r="CE324" s="111">
        <f t="shared" ca="1" si="433"/>
        <v>-3.9585002826678677</v>
      </c>
      <c r="CF324" s="111">
        <f t="shared" ca="1" si="433"/>
        <v>-3.6514415345756595</v>
      </c>
      <c r="CG324" s="111">
        <f t="shared" ca="1" si="433"/>
        <v>-3.5024833781170703</v>
      </c>
      <c r="CH324" s="111">
        <f t="shared" ca="1" si="433"/>
        <v>-3.5196996059606764</v>
      </c>
      <c r="CI324" s="111">
        <f t="shared" ca="1" si="433"/>
        <v>-3.7637401308312537</v>
      </c>
      <c r="CJ324" s="111">
        <f t="shared" ca="1" si="433"/>
        <v>-4.3511706166347084</v>
      </c>
      <c r="CK324" s="111">
        <f t="shared" ca="1" si="433"/>
        <v>-4.7237041432883222</v>
      </c>
      <c r="CL324" s="111">
        <f t="shared" ca="1" si="433"/>
        <v>-6.1310898446244826</v>
      </c>
      <c r="CM324" s="111">
        <f t="shared" ca="1" si="433"/>
        <v>-8.0496879706967768</v>
      </c>
      <c r="CN324" s="111" t="e">
        <f t="shared" si="433"/>
        <v>#DIV/0!</v>
      </c>
      <c r="CO324" s="111" t="e">
        <f t="shared" si="433"/>
        <v>#DIV/0!</v>
      </c>
      <c r="CQ324" s="14">
        <f t="shared" si="434"/>
        <v>0.2857142857142857</v>
      </c>
      <c r="CR324" s="111">
        <f t="shared" ca="1" si="435"/>
        <v>-12.961146373131125</v>
      </c>
      <c r="CS324" s="111">
        <f t="shared" ca="1" si="435"/>
        <v>-9.7983018944859399</v>
      </c>
      <c r="CT324" s="111">
        <f t="shared" ca="1" si="435"/>
        <v>-8.2070797427018967</v>
      </c>
      <c r="CU324" s="111">
        <f t="shared" ca="1" si="435"/>
        <v>-6.6089448321836937</v>
      </c>
      <c r="CV324" s="111">
        <f t="shared" ca="1" si="435"/>
        <v>-5.0087541282729449</v>
      </c>
      <c r="CW324" s="111">
        <f t="shared" ca="1" si="435"/>
        <v>-4.4800216903375567</v>
      </c>
      <c r="CX324" s="111">
        <f t="shared" ca="1" si="435"/>
        <v>-3.4652067879802813</v>
      </c>
      <c r="CY324" s="111">
        <f t="shared" ca="1" si="435"/>
        <v>-2.8585627783431127</v>
      </c>
      <c r="CZ324" s="111">
        <f t="shared" ca="1" si="435"/>
        <v>-2.7526255040910517</v>
      </c>
      <c r="DA324" s="111">
        <f t="shared" ca="1" si="435"/>
        <v>-2.9886209101045615</v>
      </c>
      <c r="DB324" s="111">
        <f t="shared" ca="1" si="435"/>
        <v>-3.9193345886428661</v>
      </c>
      <c r="DC324" s="111" t="e">
        <f t="shared" si="435"/>
        <v>#DIV/0!</v>
      </c>
      <c r="DD324" s="111" t="e">
        <f t="shared" si="435"/>
        <v>#DIV/0!</v>
      </c>
      <c r="DF324" s="14">
        <f t="shared" si="436"/>
        <v>0.2857142857142857</v>
      </c>
      <c r="DG324" s="111">
        <f t="shared" ca="1" si="437"/>
        <v>-13.488597159809915</v>
      </c>
      <c r="DH324" s="111">
        <f t="shared" ca="1" si="437"/>
        <v>-11.828377799965123</v>
      </c>
      <c r="DI324" s="111">
        <f t="shared" ca="1" si="437"/>
        <v>-11.157622859925972</v>
      </c>
      <c r="DJ324" s="111">
        <f t="shared" ca="1" si="437"/>
        <v>-10.719988444608415</v>
      </c>
      <c r="DK324" s="111">
        <f t="shared" ca="1" si="437"/>
        <v>-10.788831157468508</v>
      </c>
      <c r="DL324" s="111">
        <f t="shared" ca="1" si="437"/>
        <v>-11.037846465707812</v>
      </c>
      <c r="DM324" s="111">
        <f t="shared" ca="1" si="437"/>
        <v>-12.277175445052158</v>
      </c>
      <c r="DN324" s="111">
        <f t="shared" ca="1" si="437"/>
        <v>-14.675896485083392</v>
      </c>
      <c r="DO324" s="111">
        <f t="shared" ca="1" si="437"/>
        <v>-16.125714373860429</v>
      </c>
      <c r="DP324" s="111">
        <f t="shared" ca="1" si="437"/>
        <v>-21.475109424911849</v>
      </c>
      <c r="DQ324" s="111">
        <f t="shared" ca="1" si="437"/>
        <v>-28.664674390543318</v>
      </c>
      <c r="DR324" s="111" t="e">
        <f t="shared" si="437"/>
        <v>#DIV/0!</v>
      </c>
      <c r="DS324" s="111" t="e">
        <f t="shared" si="437"/>
        <v>#DIV/0!</v>
      </c>
      <c r="DU324" s="14">
        <f t="shared" si="438"/>
        <v>0.2857142857142857</v>
      </c>
      <c r="DV324" s="111">
        <f t="shared" ca="1" si="439"/>
        <v>-0.99024067953657191</v>
      </c>
      <c r="DW324" s="111">
        <f t="shared" ca="1" si="439"/>
        <v>-1.4062480238483062</v>
      </c>
      <c r="DX324" s="111">
        <f t="shared" ca="1" si="439"/>
        <v>-1.7310289467811248</v>
      </c>
      <c r="DY324" s="111">
        <f t="shared" ca="1" si="439"/>
        <v>-2.211635726319078</v>
      </c>
      <c r="DZ324" s="111">
        <f t="shared" ca="1" si="439"/>
        <v>-3.0114987308814491</v>
      </c>
      <c r="EA324" s="111">
        <f t="shared" ca="1" si="439"/>
        <v>-3.4166735606586922</v>
      </c>
      <c r="EB324" s="111">
        <f t="shared" ca="1" si="439"/>
        <v>-4.6763049929947842</v>
      </c>
      <c r="EC324" s="111">
        <f t="shared" ca="1" si="439"/>
        <v>-6.5123422765606946</v>
      </c>
      <c r="ED324" s="111">
        <f t="shared" ca="1" si="439"/>
        <v>-7.5204026927408503</v>
      </c>
      <c r="EE324" s="111">
        <f t="shared" ca="1" si="439"/>
        <v>-11.034543616803687</v>
      </c>
      <c r="EF324" s="111">
        <f t="shared" ca="1" si="439"/>
        <v>-15.582242452631032</v>
      </c>
      <c r="EG324" s="111" t="e">
        <f t="shared" si="439"/>
        <v>#DIV/0!</v>
      </c>
      <c r="EH324" s="111" t="e">
        <f t="shared" si="439"/>
        <v>#DIV/0!</v>
      </c>
      <c r="EJ324" s="14">
        <f t="shared" si="440"/>
        <v>0.2857142857142857</v>
      </c>
      <c r="EK324" s="111">
        <f t="shared" ca="1" si="441"/>
        <v>-16.51698667487798</v>
      </c>
      <c r="EL324" s="111">
        <f t="shared" ca="1" si="441"/>
        <v>-16.015944846545789</v>
      </c>
      <c r="EM324" s="111">
        <f t="shared" ca="1" si="441"/>
        <v>-15.701450799626445</v>
      </c>
      <c r="EN324" s="111">
        <f t="shared" ca="1" si="441"/>
        <v>-15.338648745972424</v>
      </c>
      <c r="EO324" s="111">
        <f t="shared" ca="1" si="441"/>
        <v>-14.945263888038998</v>
      </c>
      <c r="EP324" s="111">
        <f t="shared" ca="1" si="441"/>
        <v>-14.821884408939768</v>
      </c>
      <c r="EQ324" s="111">
        <f t="shared" ca="1" si="441"/>
        <v>-14.658484835932047</v>
      </c>
      <c r="ER324" s="111">
        <f t="shared" ca="1" si="441"/>
        <v>-14.782514730599221</v>
      </c>
      <c r="ES324" s="111">
        <f t="shared" ca="1" si="441"/>
        <v>-14.954784717056581</v>
      </c>
      <c r="ET324" s="111">
        <f t="shared" ca="1" si="441"/>
        <v>-15.843248050100536</v>
      </c>
      <c r="EU324" s="111">
        <f t="shared" ca="1" si="441"/>
        <v>-17.30144673526836</v>
      </c>
      <c r="EV324" s="111" t="e">
        <f t="shared" si="441"/>
        <v>#DIV/0!</v>
      </c>
      <c r="EW324" s="111" t="e">
        <f t="shared" si="441"/>
        <v>#DIV/0!</v>
      </c>
    </row>
    <row r="325" spans="1:157">
      <c r="A325" s="1"/>
      <c r="T325" s="201">
        <v>0.33333333333333331</v>
      </c>
      <c r="U325" s="109">
        <f t="shared" ca="1" si="426"/>
        <v>6.2867380805112427</v>
      </c>
      <c r="V325" s="109">
        <f t="shared" ca="1" si="426"/>
        <v>5.6850781923983336</v>
      </c>
      <c r="W325" s="109">
        <f t="shared" ca="1" si="426"/>
        <v>5.2392536271328503</v>
      </c>
      <c r="X325" s="109">
        <f t="shared" ca="1" si="426"/>
        <v>4.6108891019668157</v>
      </c>
      <c r="Y325" s="109">
        <f t="shared" ca="1" si="426"/>
        <v>3.6261837075405108</v>
      </c>
      <c r="Z325" s="109">
        <f t="shared" ca="1" si="426"/>
        <v>3.1473692367583732</v>
      </c>
      <c r="AA325" s="109">
        <f t="shared" ca="1" si="426"/>
        <v>1.7032755703553732</v>
      </c>
      <c r="AB325" s="109">
        <f t="shared" ca="1" si="426"/>
        <v>-0.37942711285161579</v>
      </c>
      <c r="AC325" s="109">
        <f t="shared" ca="1" si="426"/>
        <v>-1.548030222592768</v>
      </c>
      <c r="AD325" s="109">
        <f t="shared" ca="1" si="426"/>
        <v>-5.9352036242001347</v>
      </c>
      <c r="AE325" s="109" t="e">
        <f t="shared" si="426"/>
        <v>#DIV/0!</v>
      </c>
      <c r="AF325" s="109">
        <f t="shared" si="426"/>
        <v>0</v>
      </c>
      <c r="AG325" s="109"/>
      <c r="AI325" s="200">
        <v>0.33333333333333331</v>
      </c>
      <c r="AJ325" s="111">
        <f t="shared" ca="1" si="427"/>
        <v>6.570880843098557</v>
      </c>
      <c r="AK325" s="111">
        <f t="shared" ca="1" si="427"/>
        <v>6.0930023649710083</v>
      </c>
      <c r="AL325" s="111">
        <f t="shared" ca="1" si="427"/>
        <v>5.7455576252072689</v>
      </c>
      <c r="AM325" s="111">
        <f t="shared" ca="1" si="427"/>
        <v>5.2655367258022139</v>
      </c>
      <c r="AN325" s="111">
        <f t="shared" ca="1" si="427"/>
        <v>4.5349934267515737</v>
      </c>
      <c r="AO325" s="111">
        <f t="shared" ca="1" si="427"/>
        <v>4.1884221381476827</v>
      </c>
      <c r="AP325" s="111">
        <f t="shared" ca="1" si="427"/>
        <v>3.1709100091728608</v>
      </c>
      <c r="AQ325" s="111">
        <f t="shared" ca="1" si="427"/>
        <v>1.7545075411138704</v>
      </c>
      <c r="AR325" s="111">
        <f t="shared" ca="1" si="427"/>
        <v>0.97611905702377655</v>
      </c>
      <c r="AS325" s="111">
        <f t="shared" ca="1" si="427"/>
        <v>-1.8945033917933927</v>
      </c>
      <c r="AT325" s="111" t="e">
        <f t="shared" si="427"/>
        <v>#DIV/0!</v>
      </c>
      <c r="AU325" s="111">
        <f t="shared" si="418"/>
        <v>0</v>
      </c>
      <c r="AV325" s="111">
        <f t="shared" si="418"/>
        <v>0</v>
      </c>
      <c r="AX325" s="14">
        <f t="shared" si="428"/>
        <v>0.33333333333333331</v>
      </c>
      <c r="AY325" s="111">
        <f t="shared" ca="1" si="429"/>
        <v>1.8102539776795785</v>
      </c>
      <c r="AZ325" s="111">
        <f t="shared" ca="1" si="429"/>
        <v>2.7351524950613655</v>
      </c>
      <c r="BA325" s="111">
        <f t="shared" ca="1" si="429"/>
        <v>3.1211210620302028</v>
      </c>
      <c r="BB325" s="111">
        <f t="shared" ca="1" si="429"/>
        <v>3.3646058490523103</v>
      </c>
      <c r="BC325" s="111">
        <f t="shared" ca="1" si="429"/>
        <v>3.2665785197523682</v>
      </c>
      <c r="BD325" s="111">
        <f t="shared" ca="1" si="429"/>
        <v>3.0846416767810299</v>
      </c>
      <c r="BE325" s="111">
        <f t="shared" ca="1" si="429"/>
        <v>2.2728470050199583</v>
      </c>
      <c r="BF325" s="111">
        <f t="shared" ca="1" si="429"/>
        <v>0.82609674912295894</v>
      </c>
      <c r="BG325" s="111">
        <f t="shared" ca="1" si="429"/>
        <v>-3.1744049501277516E-2</v>
      </c>
      <c r="BH325" s="111">
        <f t="shared" ca="1" si="429"/>
        <v>-3.3253869551599369</v>
      </c>
      <c r="BI325" s="111" t="e">
        <f t="shared" si="429"/>
        <v>#DIV/0!</v>
      </c>
      <c r="BJ325" s="111">
        <f t="shared" si="429"/>
        <v>0</v>
      </c>
      <c r="BK325" s="111">
        <f t="shared" si="429"/>
        <v>0</v>
      </c>
      <c r="BM325" s="14">
        <f t="shared" si="430"/>
        <v>0.33333333333333331</v>
      </c>
      <c r="BN325" s="111">
        <f t="shared" ca="1" si="431"/>
        <v>2.182597422751396</v>
      </c>
      <c r="BO325" s="111">
        <f t="shared" ca="1" si="431"/>
        <v>3.0179828215906115</v>
      </c>
      <c r="BP325" s="111">
        <f t="shared" ca="1" si="431"/>
        <v>3.3183022758805381</v>
      </c>
      <c r="BQ325" s="111">
        <f t="shared" ca="1" si="431"/>
        <v>3.4289566603104822</v>
      </c>
      <c r="BR325" s="111">
        <f t="shared" ca="1" si="431"/>
        <v>3.1366493969584992</v>
      </c>
      <c r="BS325" s="111">
        <f t="shared" ca="1" si="431"/>
        <v>2.8734553975830286</v>
      </c>
      <c r="BT325" s="111">
        <f t="shared" ca="1" si="431"/>
        <v>1.8546377920922748</v>
      </c>
      <c r="BU325" s="111">
        <f t="shared" ca="1" si="431"/>
        <v>0.15044239660104708</v>
      </c>
      <c r="BV325" s="111">
        <f t="shared" ca="1" si="431"/>
        <v>-0.84642810445592787</v>
      </c>
      <c r="BW325" s="111">
        <f t="shared" ca="1" si="431"/>
        <v>-4.6595328296295637</v>
      </c>
      <c r="BX325" s="111" t="e">
        <f t="shared" si="431"/>
        <v>#DIV/0!</v>
      </c>
      <c r="BY325" s="111">
        <f t="shared" si="431"/>
        <v>0</v>
      </c>
      <c r="BZ325" s="111">
        <f t="shared" si="431"/>
        <v>0</v>
      </c>
      <c r="CB325" s="14">
        <f t="shared" si="432"/>
        <v>0.33333333333333331</v>
      </c>
      <c r="CC325" s="111">
        <f t="shared" ca="1" si="433"/>
        <v>-4.9705355272864997</v>
      </c>
      <c r="CD325" s="111">
        <f t="shared" ca="1" si="433"/>
        <v>-4.0924221651515733</v>
      </c>
      <c r="CE325" s="111">
        <f t="shared" ca="1" si="433"/>
        <v>-3.7140998320842673</v>
      </c>
      <c r="CF325" s="111">
        <f t="shared" ca="1" si="433"/>
        <v>-3.4208262969710201</v>
      </c>
      <c r="CG325" s="111">
        <f t="shared" ca="1" si="433"/>
        <v>-3.303588662094151</v>
      </c>
      <c r="CH325" s="111">
        <f t="shared" ca="1" si="433"/>
        <v>-3.3408423116810622</v>
      </c>
      <c r="CI325" s="111">
        <f t="shared" ca="1" si="433"/>
        <v>-3.6652039163108254</v>
      </c>
      <c r="CJ325" s="111">
        <f t="shared" ca="1" si="433"/>
        <v>-4.4258264866081545</v>
      </c>
      <c r="CK325" s="111">
        <f t="shared" ca="1" si="433"/>
        <v>-4.926186432732842</v>
      </c>
      <c r="CL325" s="111">
        <f t="shared" ca="1" si="433"/>
        <v>-6.9982192401364873</v>
      </c>
      <c r="CM325" s="111" t="e">
        <f t="shared" si="433"/>
        <v>#DIV/0!</v>
      </c>
      <c r="CN325" s="111">
        <f t="shared" si="433"/>
        <v>0</v>
      </c>
      <c r="CO325" s="111">
        <f t="shared" si="433"/>
        <v>0</v>
      </c>
      <c r="CQ325" s="14">
        <f t="shared" si="434"/>
        <v>0.33333333333333331</v>
      </c>
      <c r="CR325" s="111">
        <f t="shared" ca="1" si="435"/>
        <v>-12.986899906462106</v>
      </c>
      <c r="CS325" s="111">
        <f t="shared" ca="1" si="435"/>
        <v>-9.7937198877837375</v>
      </c>
      <c r="CT325" s="111">
        <f t="shared" ca="1" si="435"/>
        <v>-8.1822148690517711</v>
      </c>
      <c r="CU325" s="111">
        <f t="shared" ca="1" si="435"/>
        <v>-6.5593268137733762</v>
      </c>
      <c r="CV325" s="111">
        <f t="shared" ca="1" si="435"/>
        <v>-4.9319980475758873</v>
      </c>
      <c r="CW325" s="111">
        <f t="shared" ca="1" si="435"/>
        <v>-4.3965015819288915</v>
      </c>
      <c r="CX325" s="111">
        <f t="shared" ca="1" si="435"/>
        <v>-3.3924739071402468</v>
      </c>
      <c r="CY325" s="111">
        <f t="shared" ca="1" si="435"/>
        <v>-2.8890115295951242</v>
      </c>
      <c r="CZ325" s="111">
        <f t="shared" ca="1" si="435"/>
        <v>-2.8815294369064866</v>
      </c>
      <c r="DA325" s="111">
        <f t="shared" ca="1" si="435"/>
        <v>-3.6719353284182921</v>
      </c>
      <c r="DB325" s="111" t="e">
        <f t="shared" si="435"/>
        <v>#DIV/0!</v>
      </c>
      <c r="DC325" s="111">
        <f t="shared" si="435"/>
        <v>0</v>
      </c>
      <c r="DD325" s="111">
        <f t="shared" si="435"/>
        <v>0</v>
      </c>
      <c r="DF325" s="14">
        <f t="shared" si="436"/>
        <v>0.33333333333333331</v>
      </c>
      <c r="DG325" s="111">
        <f t="shared" ca="1" si="437"/>
        <v>-13.927712169202136</v>
      </c>
      <c r="DH325" s="111">
        <f t="shared" ca="1" si="437"/>
        <v>-12.343651021830265</v>
      </c>
      <c r="DI325" s="111">
        <f t="shared" ca="1" si="437"/>
        <v>-11.744303563756539</v>
      </c>
      <c r="DJ325" s="111">
        <f t="shared" ca="1" si="437"/>
        <v>-11.431452143283703</v>
      </c>
      <c r="DK325" s="111">
        <f t="shared" ca="1" si="437"/>
        <v>-11.756951340178443</v>
      </c>
      <c r="DL325" s="111">
        <f t="shared" ca="1" si="437"/>
        <v>-12.158620161840194</v>
      </c>
      <c r="DM325" s="111">
        <f t="shared" ca="1" si="437"/>
        <v>-13.968806216539637</v>
      </c>
      <c r="DN325" s="111">
        <f t="shared" ca="1" si="437"/>
        <v>-17.471747000538855</v>
      </c>
      <c r="DO325" s="111">
        <f t="shared" ca="1" si="437"/>
        <v>-19.676426972182739</v>
      </c>
      <c r="DP325" s="111">
        <f t="shared" ca="1" si="437"/>
        <v>-28.612073585420113</v>
      </c>
      <c r="DQ325" s="111" t="e">
        <f t="shared" si="437"/>
        <v>#DIV/0!</v>
      </c>
      <c r="DR325" s="111">
        <f t="shared" si="437"/>
        <v>0</v>
      </c>
      <c r="DS325" s="111">
        <f t="shared" si="437"/>
        <v>0</v>
      </c>
      <c r="DU325" s="14">
        <f t="shared" si="438"/>
        <v>0.33333333333333331</v>
      </c>
      <c r="DV325" s="111">
        <f t="shared" ca="1" si="439"/>
        <v>-0.94714254195771019</v>
      </c>
      <c r="DW325" s="111">
        <f t="shared" ca="1" si="439"/>
        <v>-1.3597472419089183</v>
      </c>
      <c r="DX325" s="111">
        <f t="shared" ca="1" si="439"/>
        <v>-1.6876799935814013</v>
      </c>
      <c r="DY325" s="111">
        <f t="shared" ca="1" si="439"/>
        <v>-2.1821587461179845</v>
      </c>
      <c r="DZ325" s="111">
        <f t="shared" ca="1" si="439"/>
        <v>-3.0293657307035371</v>
      </c>
      <c r="EA325" s="111">
        <f t="shared" ca="1" si="439"/>
        <v>-3.4701763379643609</v>
      </c>
      <c r="EB325" s="111">
        <f t="shared" ca="1" si="439"/>
        <v>-4.8921147960582889</v>
      </c>
      <c r="EC325" s="111">
        <f t="shared" ca="1" si="439"/>
        <v>-7.1131155132182826</v>
      </c>
      <c r="ED325" s="111">
        <f t="shared" ca="1" si="439"/>
        <v>-8.4138309320551485</v>
      </c>
      <c r="EE325" s="111">
        <f t="shared" ca="1" si="439"/>
        <v>-13.469000774689137</v>
      </c>
      <c r="EF325" s="111" t="e">
        <f t="shared" si="439"/>
        <v>#DIV/0!</v>
      </c>
      <c r="EG325" s="111">
        <f t="shared" si="439"/>
        <v>0</v>
      </c>
      <c r="EH325" s="111">
        <f t="shared" si="439"/>
        <v>0</v>
      </c>
      <c r="EJ325" s="14">
        <f t="shared" si="440"/>
        <v>0.33333333333333331</v>
      </c>
      <c r="EK325" s="111">
        <f t="shared" ca="1" si="441"/>
        <v>-14.467761244937908</v>
      </c>
      <c r="EL325" s="111">
        <f t="shared" ca="1" si="441"/>
        <v>-14.089650868614504</v>
      </c>
      <c r="EM325" s="111">
        <f t="shared" ca="1" si="441"/>
        <v>-13.853867241428501</v>
      </c>
      <c r="EN325" s="111">
        <f t="shared" ca="1" si="441"/>
        <v>-13.586095696169604</v>
      </c>
      <c r="EO325" s="111">
        <f t="shared" ca="1" si="441"/>
        <v>-13.311098876488098</v>
      </c>
      <c r="EP325" s="111">
        <f t="shared" ca="1" si="441"/>
        <v>-13.23509114944547</v>
      </c>
      <c r="EQ325" s="111">
        <f t="shared" ca="1" si="441"/>
        <v>-13.19078073282733</v>
      </c>
      <c r="ER325" s="111">
        <f t="shared" ca="1" si="441"/>
        <v>-13.467376800733337</v>
      </c>
      <c r="ES325" s="111">
        <f t="shared" ca="1" si="441"/>
        <v>-13.731601418924761</v>
      </c>
      <c r="ET325" s="111">
        <f t="shared" ca="1" si="441"/>
        <v>-15.067594300978003</v>
      </c>
      <c r="EU325" s="111" t="e">
        <f t="shared" si="441"/>
        <v>#DIV/0!</v>
      </c>
      <c r="EV325" s="111">
        <f t="shared" si="441"/>
        <v>0</v>
      </c>
      <c r="EW325" s="111">
        <f t="shared" si="441"/>
        <v>0</v>
      </c>
    </row>
    <row r="326" spans="1:157">
      <c r="T326" s="201">
        <v>0.4</v>
      </c>
      <c r="U326" s="109">
        <f t="shared" ca="1" si="426"/>
        <v>5.2379033370669426</v>
      </c>
      <c r="V326" s="109">
        <f t="shared" ca="1" si="426"/>
        <v>4.6798214562619638</v>
      </c>
      <c r="W326" s="109">
        <f t="shared" ca="1" si="426"/>
        <v>4.2509927929548716</v>
      </c>
      <c r="X326" s="109">
        <f t="shared" ca="1" si="426"/>
        <v>3.6218202124756145</v>
      </c>
      <c r="Y326" s="109">
        <f t="shared" ca="1" si="426"/>
        <v>2.5696034174676621</v>
      </c>
      <c r="Z326" s="109">
        <f t="shared" ca="1" si="426"/>
        <v>2.0250904418843554</v>
      </c>
      <c r="AA326" s="109">
        <f t="shared" ca="1" si="426"/>
        <v>0.23168311848868584</v>
      </c>
      <c r="AB326" s="109">
        <f t="shared" ca="1" si="426"/>
        <v>-2.8418742418977487</v>
      </c>
      <c r="AC326" s="109">
        <f t="shared" ca="1" si="426"/>
        <v>-4.8840399040453235</v>
      </c>
      <c r="AD326" s="109" t="e">
        <f t="shared" si="426"/>
        <v>#DIV/0!</v>
      </c>
      <c r="AE326" s="109" t="e">
        <f t="shared" si="426"/>
        <v>#DIV/0!</v>
      </c>
      <c r="AF326" s="109" t="e">
        <f t="shared" si="426"/>
        <v>#DIV/0!</v>
      </c>
      <c r="AG326" s="109"/>
      <c r="AI326" s="200">
        <v>0.4</v>
      </c>
      <c r="AJ326" s="111">
        <f t="shared" ca="1" si="427"/>
        <v>5.5158075259890689</v>
      </c>
      <c r="AK326" s="111">
        <f t="shared" ca="1" si="427"/>
        <v>5.0853562236041778</v>
      </c>
      <c r="AL326" s="111">
        <f t="shared" ca="1" si="427"/>
        <v>4.7608719849602776</v>
      </c>
      <c r="AM326" s="111">
        <f t="shared" ca="1" si="427"/>
        <v>4.2940280184261734</v>
      </c>
      <c r="AN326" s="111">
        <f t="shared" ca="1" si="427"/>
        <v>3.5345157211698064</v>
      </c>
      <c r="AO326" s="111">
        <f t="shared" ca="1" si="427"/>
        <v>3.1499916247396298</v>
      </c>
      <c r="AP326" s="111">
        <f t="shared" ca="1" si="427"/>
        <v>1.9121189019572675</v>
      </c>
      <c r="AQ326" s="111">
        <f t="shared" ca="1" si="427"/>
        <v>-0.15211978910401314</v>
      </c>
      <c r="AR326" s="111">
        <f t="shared" ca="1" si="427"/>
        <v>-1.5045529606174952</v>
      </c>
      <c r="AS326" s="111" t="e">
        <f t="shared" si="427"/>
        <v>#DIV/0!</v>
      </c>
      <c r="AT326" s="111" t="e">
        <f t="shared" si="427"/>
        <v>#DIV/0!</v>
      </c>
      <c r="AU326" s="111" t="e">
        <f t="shared" si="418"/>
        <v>#DIV/0!</v>
      </c>
      <c r="AV326" s="111" t="e">
        <f t="shared" si="418"/>
        <v>#DIV/0!</v>
      </c>
      <c r="AX326" s="14">
        <f t="shared" si="428"/>
        <v>0.4</v>
      </c>
      <c r="AY326" s="111">
        <f t="shared" ca="1" si="429"/>
        <v>1.6324093752149542</v>
      </c>
      <c r="AZ326" s="111">
        <f t="shared" ca="1" si="429"/>
        <v>2.4711980511554552</v>
      </c>
      <c r="BA326" s="111">
        <f t="shared" ca="1" si="429"/>
        <v>2.76627510770256</v>
      </c>
      <c r="BB326" s="111">
        <f t="shared" ca="1" si="429"/>
        <v>2.8649416196895103</v>
      </c>
      <c r="BC326" s="111">
        <f t="shared" ca="1" si="429"/>
        <v>2.5438179671399146</v>
      </c>
      <c r="BD326" s="111">
        <f t="shared" ca="1" si="429"/>
        <v>2.256082935507207</v>
      </c>
      <c r="BE326" s="111">
        <f t="shared" ca="1" si="429"/>
        <v>1.0804655246979866</v>
      </c>
      <c r="BF326" s="111">
        <f t="shared" ca="1" si="429"/>
        <v>-1.1834160953068498</v>
      </c>
      <c r="BG326" s="111">
        <f t="shared" ca="1" si="429"/>
        <v>-2.7293425221376371</v>
      </c>
      <c r="BH326" s="111" t="e">
        <f t="shared" si="429"/>
        <v>#DIV/0!</v>
      </c>
      <c r="BI326" s="111" t="e">
        <f t="shared" si="429"/>
        <v>#DIV/0!</v>
      </c>
      <c r="BJ326" s="111" t="e">
        <f t="shared" si="429"/>
        <v>#DIV/0!</v>
      </c>
      <c r="BK326" s="111" t="e">
        <f t="shared" si="429"/>
        <v>#DIV/0!</v>
      </c>
      <c r="BM326" s="14">
        <f t="shared" si="430"/>
        <v>0.4</v>
      </c>
      <c r="BN326" s="111">
        <f t="shared" ca="1" si="431"/>
        <v>1.9423583145541041</v>
      </c>
      <c r="BO326" s="111">
        <f t="shared" ca="1" si="431"/>
        <v>2.6620085595643941</v>
      </c>
      <c r="BP326" s="111">
        <f t="shared" ca="1" si="431"/>
        <v>2.8608946776301014</v>
      </c>
      <c r="BQ326" s="111">
        <f t="shared" ca="1" si="431"/>
        <v>2.8287151485188575</v>
      </c>
      <c r="BR326" s="111">
        <f t="shared" ca="1" si="431"/>
        <v>2.329104298792549</v>
      </c>
      <c r="BS326" s="111">
        <f t="shared" ca="1" si="431"/>
        <v>1.9635735135941905</v>
      </c>
      <c r="BT326" s="111">
        <f t="shared" ca="1" si="431"/>
        <v>0.56199051766017227</v>
      </c>
      <c r="BU326" s="111">
        <f t="shared" ca="1" si="431"/>
        <v>-2.0602539470214545</v>
      </c>
      <c r="BV326" s="111">
        <f t="shared" ca="1" si="431"/>
        <v>-3.8416989263037244</v>
      </c>
      <c r="BW326" s="111" t="e">
        <f t="shared" si="431"/>
        <v>#DIV/0!</v>
      </c>
      <c r="BX326" s="111" t="e">
        <f t="shared" si="431"/>
        <v>#DIV/0!</v>
      </c>
      <c r="BY326" s="111" t="e">
        <f t="shared" si="431"/>
        <v>#DIV/0!</v>
      </c>
      <c r="BZ326" s="111" t="e">
        <f t="shared" si="431"/>
        <v>#DIV/0!</v>
      </c>
      <c r="CB326" s="14">
        <f t="shared" si="432"/>
        <v>0.4</v>
      </c>
      <c r="CC326" s="111">
        <f t="shared" ca="1" si="433"/>
        <v>-4.647693418500447</v>
      </c>
      <c r="CD326" s="111">
        <f t="shared" ca="1" si="433"/>
        <v>-3.7851670318164397</v>
      </c>
      <c r="CE326" s="111">
        <f t="shared" ca="1" si="433"/>
        <v>-3.4240570565479533</v>
      </c>
      <c r="CF326" s="111">
        <f t="shared" ca="1" si="433"/>
        <v>-3.1634854914322066</v>
      </c>
      <c r="CG326" s="111">
        <f t="shared" ca="1" si="433"/>
        <v>-3.1193405234579448</v>
      </c>
      <c r="CH326" s="111">
        <f t="shared" ca="1" si="433"/>
        <v>-3.2034141711730353</v>
      </c>
      <c r="CI326" s="111">
        <f t="shared" ca="1" si="433"/>
        <v>-3.7268679687874879</v>
      </c>
      <c r="CJ326" s="111">
        <f t="shared" ca="1" si="433"/>
        <v>-4.9853608290658293</v>
      </c>
      <c r="CK326" s="111">
        <f t="shared" ca="1" si="433"/>
        <v>-5.9136453069244386</v>
      </c>
      <c r="CL326" s="111" t="e">
        <f t="shared" si="433"/>
        <v>#DIV/0!</v>
      </c>
      <c r="CM326" s="111" t="e">
        <f t="shared" si="433"/>
        <v>#DIV/0!</v>
      </c>
      <c r="CN326" s="111" t="e">
        <f t="shared" si="433"/>
        <v>#DIV/0!</v>
      </c>
      <c r="CO326" s="111" t="e">
        <f t="shared" si="433"/>
        <v>#DIV/0!</v>
      </c>
      <c r="CQ326" s="14">
        <f t="shared" si="434"/>
        <v>0.4</v>
      </c>
      <c r="CR326" s="111">
        <f t="shared" ca="1" si="435"/>
        <v>-12.911839310845707</v>
      </c>
      <c r="CS326" s="111">
        <f t="shared" ca="1" si="435"/>
        <v>-9.6778169533793577</v>
      </c>
      <c r="CT326" s="111">
        <f t="shared" ca="1" si="435"/>
        <v>-8.0383155190844171</v>
      </c>
      <c r="CU326" s="111">
        <f t="shared" ca="1" si="435"/>
        <v>-6.3814895009670831</v>
      </c>
      <c r="CV326" s="111">
        <f t="shared" ca="1" si="435"/>
        <v>-4.722908333724793</v>
      </c>
      <c r="CW326" s="111">
        <f t="shared" ca="1" si="435"/>
        <v>-4.1864967685872694</v>
      </c>
      <c r="CX326" s="111">
        <f t="shared" ca="1" si="435"/>
        <v>-3.259780617039385</v>
      </c>
      <c r="CY326" s="111">
        <f t="shared" ca="1" si="435"/>
        <v>-3.1297730922567357</v>
      </c>
      <c r="CZ326" s="111">
        <f t="shared" ca="1" si="435"/>
        <v>-3.4835980869310221</v>
      </c>
      <c r="DA326" s="111" t="e">
        <f t="shared" si="435"/>
        <v>#DIV/0!</v>
      </c>
      <c r="DB326" s="111" t="e">
        <f t="shared" si="435"/>
        <v>#DIV/0!</v>
      </c>
      <c r="DC326" s="111" t="e">
        <f t="shared" si="435"/>
        <v>#DIV/0!</v>
      </c>
      <c r="DD326" s="111" t="e">
        <f t="shared" si="435"/>
        <v>#DIV/0!</v>
      </c>
      <c r="DF326" s="14">
        <f t="shared" si="436"/>
        <v>0.4</v>
      </c>
      <c r="DG326" s="111">
        <f t="shared" ca="1" si="437"/>
        <v>-14.652948930446607</v>
      </c>
      <c r="DH326" s="111">
        <f t="shared" ca="1" si="437"/>
        <v>-13.234388423720306</v>
      </c>
      <c r="DI326" s="111">
        <f t="shared" ca="1" si="437"/>
        <v>-12.791493845870122</v>
      </c>
      <c r="DJ326" s="111">
        <f t="shared" ca="1" si="437"/>
        <v>-12.756013251786108</v>
      </c>
      <c r="DK326" s="111">
        <f t="shared" ca="1" si="437"/>
        <v>-13.671217086831431</v>
      </c>
      <c r="DL326" s="111">
        <f t="shared" ca="1" si="437"/>
        <v>-14.437389902338495</v>
      </c>
      <c r="DM326" s="111">
        <f t="shared" ca="1" si="437"/>
        <v>-17.710668558040112</v>
      </c>
      <c r="DN326" s="111">
        <f t="shared" ca="1" si="437"/>
        <v>-24.525047398585031</v>
      </c>
      <c r="DO326" s="111">
        <f t="shared" ca="1" si="437"/>
        <v>-29.386312980482305</v>
      </c>
      <c r="DP326" s="111" t="e">
        <f t="shared" si="437"/>
        <v>#DIV/0!</v>
      </c>
      <c r="DQ326" s="111" t="e">
        <f t="shared" si="437"/>
        <v>#DIV/0!</v>
      </c>
      <c r="DR326" s="111" t="e">
        <f t="shared" si="437"/>
        <v>#DIV/0!</v>
      </c>
      <c r="DS326" s="111" t="e">
        <f t="shared" si="437"/>
        <v>#DIV/0!</v>
      </c>
      <c r="DU326" s="14">
        <f t="shared" si="438"/>
        <v>0.4</v>
      </c>
      <c r="DV326" s="111">
        <f t="shared" ca="1" si="439"/>
        <v>-0.92634729640709068</v>
      </c>
      <c r="DW326" s="111">
        <f t="shared" ca="1" si="439"/>
        <v>-1.3517825578073719</v>
      </c>
      <c r="DX326" s="111">
        <f t="shared" ca="1" si="439"/>
        <v>-1.6995973066846837</v>
      </c>
      <c r="DY326" s="111">
        <f t="shared" ca="1" si="439"/>
        <v>-2.2406926865018661</v>
      </c>
      <c r="DZ326" s="111">
        <f t="shared" ca="1" si="439"/>
        <v>-3.2163743456738114</v>
      </c>
      <c r="EA326" s="111">
        <f t="shared" ca="1" si="439"/>
        <v>-3.7496706095175742</v>
      </c>
      <c r="EB326" s="111">
        <f t="shared" ca="1" si="439"/>
        <v>-5.6014526115619381</v>
      </c>
      <c r="EC326" s="111">
        <f t="shared" ca="1" si="439"/>
        <v>-8.9658481759791187</v>
      </c>
      <c r="ED326" s="111">
        <f t="shared" ca="1" si="439"/>
        <v>-11.264956478092744</v>
      </c>
      <c r="EE326" s="111" t="e">
        <f t="shared" si="439"/>
        <v>#DIV/0!</v>
      </c>
      <c r="EF326" s="111" t="e">
        <f t="shared" si="439"/>
        <v>#DIV/0!</v>
      </c>
      <c r="EG326" s="111" t="e">
        <f t="shared" si="439"/>
        <v>#DIV/0!</v>
      </c>
      <c r="EH326" s="111" t="e">
        <f t="shared" si="439"/>
        <v>#DIV/0!</v>
      </c>
      <c r="EJ326" s="14">
        <f t="shared" si="440"/>
        <v>0.4</v>
      </c>
      <c r="EK326" s="111">
        <f t="shared" ca="1" si="441"/>
        <v>-12.328501266948068</v>
      </c>
      <c r="EL326" s="111">
        <f t="shared" ca="1" si="441"/>
        <v>-12.063208028138675</v>
      </c>
      <c r="EM326" s="111">
        <f t="shared" ca="1" si="441"/>
        <v>-11.901180199279109</v>
      </c>
      <c r="EN326" s="111">
        <f t="shared" ca="1" si="441"/>
        <v>-11.725025797954961</v>
      </c>
      <c r="EO326" s="111">
        <f t="shared" ca="1" si="441"/>
        <v>-11.571955526282947</v>
      </c>
      <c r="EP326" s="111">
        <f t="shared" ca="1" si="441"/>
        <v>-11.549522102803863</v>
      </c>
      <c r="EQ326" s="111">
        <f t="shared" ca="1" si="441"/>
        <v>-11.66627146010125</v>
      </c>
      <c r="ER326" s="111">
        <f t="shared" ca="1" si="441"/>
        <v>-12.247947868162733</v>
      </c>
      <c r="ES326" s="111">
        <f t="shared" ca="1" si="441"/>
        <v>-12.761833148094846</v>
      </c>
      <c r="ET326" s="111" t="e">
        <f t="shared" si="441"/>
        <v>#DIV/0!</v>
      </c>
      <c r="EU326" s="111" t="e">
        <f t="shared" si="441"/>
        <v>#DIV/0!</v>
      </c>
      <c r="EV326" s="111" t="e">
        <f t="shared" si="441"/>
        <v>#DIV/0!</v>
      </c>
      <c r="EW326" s="111" t="e">
        <f t="shared" si="441"/>
        <v>#DIV/0!</v>
      </c>
    </row>
    <row r="327" spans="1:157">
      <c r="T327" s="201">
        <v>0.42857142857142855</v>
      </c>
      <c r="U327" s="109">
        <f t="shared" ca="1" si="426"/>
        <v>4.8671863945892069</v>
      </c>
      <c r="V327" s="109">
        <f t="shared" ca="1" si="426"/>
        <v>4.3143265003854951</v>
      </c>
      <c r="W327" s="109">
        <f t="shared" ca="1" si="426"/>
        <v>3.8820869762370833</v>
      </c>
      <c r="X327" s="109">
        <f t="shared" ca="1" si="426"/>
        <v>3.2352510953653031</v>
      </c>
      <c r="Y327" s="109">
        <f t="shared" ca="1" si="426"/>
        <v>2.1168550059527966</v>
      </c>
      <c r="Z327" s="109">
        <f t="shared" ca="1" si="426"/>
        <v>1.518734097893784</v>
      </c>
      <c r="AA327" s="109">
        <f t="shared" ca="1" si="426"/>
        <v>-0.55325557145206972</v>
      </c>
      <c r="AB327" s="109">
        <f t="shared" ca="1" si="426"/>
        <v>-4.5165920775329198</v>
      </c>
      <c r="AC327" s="109" t="e">
        <f t="shared" si="426"/>
        <v>#DIV/0!</v>
      </c>
      <c r="AD327" s="109" t="e">
        <f t="shared" si="426"/>
        <v>#DIV/0!</v>
      </c>
      <c r="AE327" s="109" t="e">
        <f t="shared" si="426"/>
        <v>#DIV/0!</v>
      </c>
      <c r="AF327" s="109" t="e">
        <f t="shared" si="426"/>
        <v>#DIV/0!</v>
      </c>
      <c r="AG327" s="109"/>
      <c r="AI327" s="200">
        <v>0.42857142857142855</v>
      </c>
      <c r="AJ327" s="111">
        <f t="shared" ca="1" si="427"/>
        <v>5.1462158234765223</v>
      </c>
      <c r="AK327" s="111">
        <f t="shared" ca="1" si="427"/>
        <v>4.7247180416059908</v>
      </c>
      <c r="AL327" s="111">
        <f t="shared" ca="1" si="427"/>
        <v>4.4013956602714188</v>
      </c>
      <c r="AM327" s="111">
        <f t="shared" ca="1" si="427"/>
        <v>3.9267650873993922</v>
      </c>
      <c r="AN327" s="111">
        <f t="shared" ca="1" si="427"/>
        <v>3.1276091292770616</v>
      </c>
      <c r="AO327" s="111">
        <f t="shared" ca="1" si="427"/>
        <v>2.7088822671311092</v>
      </c>
      <c r="AP327" s="111">
        <f t="shared" ca="1" si="427"/>
        <v>1.2883279116137061</v>
      </c>
      <c r="AQ327" s="111">
        <f t="shared" ca="1" si="427"/>
        <v>-1.3651045113260949</v>
      </c>
      <c r="AR327" s="111" t="e">
        <f t="shared" si="427"/>
        <v>#DIV/0!</v>
      </c>
      <c r="AS327" s="111" t="e">
        <f t="shared" si="427"/>
        <v>#DIV/0!</v>
      </c>
      <c r="AT327" s="111" t="e">
        <f t="shared" si="427"/>
        <v>#DIV/0!</v>
      </c>
      <c r="AU327" s="111" t="e">
        <f t="shared" si="418"/>
        <v>#DIV/0!</v>
      </c>
      <c r="AV327" s="111" t="e">
        <f t="shared" si="418"/>
        <v>#DIV/0!</v>
      </c>
      <c r="AX327" s="14">
        <f t="shared" si="428"/>
        <v>0.42857142857142855</v>
      </c>
      <c r="AY327" s="111">
        <f t="shared" ca="1" si="429"/>
        <v>1.582146111517476</v>
      </c>
      <c r="AZ327" s="111">
        <f t="shared" ca="1" si="429"/>
        <v>2.3688368481423598</v>
      </c>
      <c r="BA327" s="111">
        <f t="shared" ca="1" si="429"/>
        <v>2.617539627644665</v>
      </c>
      <c r="BB327" s="111">
        <f t="shared" ca="1" si="429"/>
        <v>2.6482002001969969</v>
      </c>
      <c r="BC327" s="111">
        <f t="shared" ca="1" si="429"/>
        <v>2.2183165130030886</v>
      </c>
      <c r="BD327" s="111">
        <f t="shared" ca="1" si="429"/>
        <v>1.8714876002850236</v>
      </c>
      <c r="BE327" s="111">
        <f t="shared" ca="1" si="429"/>
        <v>0.44999230974833004</v>
      </c>
      <c r="BF327" s="111">
        <f t="shared" ca="1" si="429"/>
        <v>-2.5207054304615788</v>
      </c>
      <c r="BG327" s="111" t="e">
        <f t="shared" si="429"/>
        <v>#DIV/0!</v>
      </c>
      <c r="BH327" s="111" t="e">
        <f t="shared" si="429"/>
        <v>#DIV/0!</v>
      </c>
      <c r="BI327" s="111" t="e">
        <f t="shared" si="429"/>
        <v>#DIV/0!</v>
      </c>
      <c r="BJ327" s="111" t="e">
        <f t="shared" si="429"/>
        <v>#DIV/0!</v>
      </c>
      <c r="BK327" s="111" t="e">
        <f t="shared" si="429"/>
        <v>#DIV/0!</v>
      </c>
      <c r="BM327" s="14">
        <f t="shared" si="430"/>
        <v>0.42857142857142855</v>
      </c>
      <c r="BN327" s="111">
        <f t="shared" ca="1" si="431"/>
        <v>1.8658075326616848</v>
      </c>
      <c r="BO327" s="111">
        <f t="shared" ca="1" si="431"/>
        <v>2.5238986948808524</v>
      </c>
      <c r="BP327" s="111">
        <f t="shared" ca="1" si="431"/>
        <v>2.6745584659519102</v>
      </c>
      <c r="BQ327" s="111">
        <f t="shared" ca="1" si="431"/>
        <v>2.5761639255688751</v>
      </c>
      <c r="BR327" s="111">
        <f t="shared" ca="1" si="431"/>
        <v>1.9691366866317406</v>
      </c>
      <c r="BS327" s="111">
        <f t="shared" ca="1" si="431"/>
        <v>1.5418208019493829</v>
      </c>
      <c r="BT327" s="111">
        <f t="shared" ca="1" si="431"/>
        <v>-0.13086916375028501</v>
      </c>
      <c r="BU327" s="111">
        <f t="shared" ca="1" si="431"/>
        <v>-3.5563946127145094</v>
      </c>
      <c r="BV327" s="111" t="e">
        <f t="shared" si="431"/>
        <v>#DIV/0!</v>
      </c>
      <c r="BW327" s="111" t="e">
        <f t="shared" si="431"/>
        <v>#DIV/0!</v>
      </c>
      <c r="BX327" s="111" t="e">
        <f t="shared" si="431"/>
        <v>#DIV/0!</v>
      </c>
      <c r="BY327" s="111" t="e">
        <f t="shared" si="431"/>
        <v>#DIV/0!</v>
      </c>
      <c r="BZ327" s="111" t="e">
        <f t="shared" si="431"/>
        <v>#DIV/0!</v>
      </c>
      <c r="CB327" s="14">
        <f t="shared" si="432"/>
        <v>0.42857142857142855</v>
      </c>
      <c r="CC327" s="111">
        <f t="shared" ca="1" si="433"/>
        <v>-4.5140507607272742</v>
      </c>
      <c r="CD327" s="111">
        <f t="shared" ca="1" si="433"/>
        <v>-3.6622456106689061</v>
      </c>
      <c r="CE327" s="111">
        <f t="shared" ca="1" si="433"/>
        <v>-3.3123285373995657</v>
      </c>
      <c r="CF327" s="111">
        <f t="shared" ca="1" si="433"/>
        <v>-3.0725625476750658</v>
      </c>
      <c r="CG327" s="111">
        <f t="shared" ca="1" si="433"/>
        <v>-3.075373264728205</v>
      </c>
      <c r="CH327" s="111">
        <f t="shared" ca="1" si="433"/>
        <v>-3.1905495363533678</v>
      </c>
      <c r="CI327" s="111">
        <f t="shared" ca="1" si="433"/>
        <v>-3.8570278147705448</v>
      </c>
      <c r="CJ327" s="111">
        <f t="shared" ca="1" si="433"/>
        <v>-5.5445687828303001</v>
      </c>
      <c r="CK327" s="111" t="e">
        <f t="shared" si="433"/>
        <v>#DIV/0!</v>
      </c>
      <c r="CL327" s="111" t="e">
        <f t="shared" si="433"/>
        <v>#DIV/0!</v>
      </c>
      <c r="CM327" s="111" t="e">
        <f t="shared" si="433"/>
        <v>#DIV/0!</v>
      </c>
      <c r="CN327" s="111" t="e">
        <f t="shared" si="433"/>
        <v>#DIV/0!</v>
      </c>
      <c r="CO327" s="111" t="e">
        <f t="shared" si="433"/>
        <v>#DIV/0!</v>
      </c>
      <c r="CQ327" s="14">
        <f t="shared" si="434"/>
        <v>0.42857142857142855</v>
      </c>
      <c r="CR327" s="111">
        <f t="shared" ca="1" si="435"/>
        <v>-12.840881050812373</v>
      </c>
      <c r="CS327" s="111">
        <f t="shared" ca="1" si="435"/>
        <v>-9.5880524262436087</v>
      </c>
      <c r="CT327" s="111">
        <f t="shared" ca="1" si="435"/>
        <v>-7.9355549825359244</v>
      </c>
      <c r="CU327" s="111">
        <f t="shared" ca="1" si="435"/>
        <v>-6.2634933649597979</v>
      </c>
      <c r="CV327" s="111">
        <f t="shared" ca="1" si="435"/>
        <v>-4.5955200966277463</v>
      </c>
      <c r="CW327" s="111">
        <f t="shared" ca="1" si="435"/>
        <v>-4.0648695294545831</v>
      </c>
      <c r="CX327" s="111">
        <f t="shared" ca="1" si="435"/>
        <v>-3.2188802360709765</v>
      </c>
      <c r="CY327" s="111">
        <f t="shared" ca="1" si="435"/>
        <v>-3.4467873491102745</v>
      </c>
      <c r="CZ327" s="111" t="e">
        <f t="shared" si="435"/>
        <v>#DIV/0!</v>
      </c>
      <c r="DA327" s="111" t="e">
        <f t="shared" si="435"/>
        <v>#DIV/0!</v>
      </c>
      <c r="DB327" s="111" t="e">
        <f t="shared" si="435"/>
        <v>#DIV/0!</v>
      </c>
      <c r="DC327" s="111" t="e">
        <f t="shared" si="435"/>
        <v>#DIV/0!</v>
      </c>
      <c r="DD327" s="111" t="e">
        <f t="shared" si="435"/>
        <v>#DIV/0!</v>
      </c>
      <c r="DF327" s="14">
        <f t="shared" si="436"/>
        <v>0.42857142857142855</v>
      </c>
      <c r="DG327" s="111">
        <f t="shared" ca="1" si="437"/>
        <v>-15.024889509117905</v>
      </c>
      <c r="DH327" s="111">
        <f t="shared" ca="1" si="437"/>
        <v>-13.707544694881665</v>
      </c>
      <c r="DI327" s="111">
        <f t="shared" ca="1" si="437"/>
        <v>-13.361915539544878</v>
      </c>
      <c r="DJ327" s="111">
        <f t="shared" ca="1" si="437"/>
        <v>-13.502547567942155</v>
      </c>
      <c r="DK327" s="111">
        <f t="shared" ca="1" si="437"/>
        <v>-14.808023870877699</v>
      </c>
      <c r="DL327" s="111">
        <f t="shared" ca="1" si="437"/>
        <v>-15.826474066060111</v>
      </c>
      <c r="DM327" s="111">
        <f t="shared" ca="1" si="437"/>
        <v>-20.198046733047065</v>
      </c>
      <c r="DN327" s="111">
        <f t="shared" ca="1" si="437"/>
        <v>-29.996392599634913</v>
      </c>
      <c r="DO327" s="111" t="e">
        <f t="shared" si="437"/>
        <v>#DIV/0!</v>
      </c>
      <c r="DP327" s="111" t="e">
        <f t="shared" si="437"/>
        <v>#DIV/0!</v>
      </c>
      <c r="DQ327" s="111" t="e">
        <f t="shared" si="437"/>
        <v>#DIV/0!</v>
      </c>
      <c r="DR327" s="111" t="e">
        <f t="shared" si="437"/>
        <v>#DIV/0!</v>
      </c>
      <c r="DS327" s="111" t="e">
        <f t="shared" si="437"/>
        <v>#DIV/0!</v>
      </c>
      <c r="DU327" s="14">
        <f t="shared" si="438"/>
        <v>0.42857142857142855</v>
      </c>
      <c r="DV327" s="111">
        <f t="shared" ca="1" si="439"/>
        <v>-0.930098096291049</v>
      </c>
      <c r="DW327" s="111">
        <f t="shared" ca="1" si="439"/>
        <v>-1.3679718040683202</v>
      </c>
      <c r="DX327" s="111">
        <f t="shared" ca="1" si="439"/>
        <v>-1.7310289467811248</v>
      </c>
      <c r="DY327" s="111">
        <f t="shared" ca="1" si="439"/>
        <v>-2.3050466401136323</v>
      </c>
      <c r="DZ327" s="111">
        <f t="shared" ca="1" si="439"/>
        <v>-3.3691804110808814</v>
      </c>
      <c r="EA327" s="111">
        <f t="shared" ca="1" si="439"/>
        <v>-3.9671605641244163</v>
      </c>
      <c r="EB327" s="111">
        <f t="shared" ca="1" si="439"/>
        <v>-6.1386116102192476</v>
      </c>
      <c r="EC327" s="111">
        <f t="shared" ca="1" si="439"/>
        <v>-10.504958554022767</v>
      </c>
      <c r="ED327" s="111" t="e">
        <f t="shared" si="439"/>
        <v>#DIV/0!</v>
      </c>
      <c r="EE327" s="111" t="e">
        <f t="shared" si="439"/>
        <v>#DIV/0!</v>
      </c>
      <c r="EF327" s="111" t="e">
        <f t="shared" si="439"/>
        <v>#DIV/0!</v>
      </c>
      <c r="EG327" s="111" t="e">
        <f t="shared" si="439"/>
        <v>#DIV/0!</v>
      </c>
      <c r="EH327" s="111" t="e">
        <f t="shared" si="439"/>
        <v>#DIV/0!</v>
      </c>
      <c r="EJ327" s="14">
        <f t="shared" si="440"/>
        <v>0.42857142857142855</v>
      </c>
      <c r="EK327" s="111">
        <f t="shared" ca="1" si="441"/>
        <v>-11.594568981760514</v>
      </c>
      <c r="EL327" s="111">
        <f t="shared" ca="1" si="441"/>
        <v>-11.364596608907629</v>
      </c>
      <c r="EM327" s="111">
        <f t="shared" ca="1" si="441"/>
        <v>-11.226231846036415</v>
      </c>
      <c r="EN327" s="111">
        <f t="shared" ca="1" si="441"/>
        <v>-11.080595470957871</v>
      </c>
      <c r="EO327" s="111">
        <f t="shared" ca="1" si="441"/>
        <v>-10.97207083406736</v>
      </c>
      <c r="EP327" s="111">
        <f t="shared" ca="1" si="441"/>
        <v>-10.971789324036399</v>
      </c>
      <c r="EQ327" s="111">
        <f t="shared" ca="1" si="441"/>
        <v>-11.170712077534358</v>
      </c>
      <c r="ER327" s="111">
        <f t="shared" ca="1" si="441"/>
        <v>-11.976732952979692</v>
      </c>
      <c r="ES327" s="111" t="e">
        <f t="shared" si="441"/>
        <v>#DIV/0!</v>
      </c>
      <c r="ET327" s="111" t="e">
        <f t="shared" si="441"/>
        <v>#DIV/0!</v>
      </c>
      <c r="EU327" s="111" t="e">
        <f t="shared" si="441"/>
        <v>#DIV/0!</v>
      </c>
      <c r="EV327" s="111" t="e">
        <f t="shared" si="441"/>
        <v>#DIV/0!</v>
      </c>
      <c r="EW327" s="111" t="e">
        <f t="shared" si="441"/>
        <v>#DIV/0!</v>
      </c>
    </row>
    <row r="328" spans="1:157">
      <c r="T328" s="201">
        <v>0.5</v>
      </c>
      <c r="U328" s="109">
        <f t="shared" ca="1" si="426"/>
        <v>4.0728997310074613</v>
      </c>
      <c r="V328" s="109">
        <f t="shared" ca="1" si="426"/>
        <v>3.4985365726816404</v>
      </c>
      <c r="W328" s="109">
        <f t="shared" ca="1" si="426"/>
        <v>3.0255643575545292</v>
      </c>
      <c r="X328" s="109">
        <f t="shared" ca="1" si="426"/>
        <v>2.2727555621770925</v>
      </c>
      <c r="Y328" s="109">
        <f t="shared" ca="1" si="426"/>
        <v>0.81974622933812569</v>
      </c>
      <c r="Z328" s="109">
        <f t="shared" ca="1" si="426"/>
        <v>-5.1098132572544586E-2</v>
      </c>
      <c r="AA328" s="109">
        <f t="shared" ca="1" si="426"/>
        <v>-3.7409676421974893</v>
      </c>
      <c r="AB328" s="109" t="e">
        <f t="shared" si="426"/>
        <v>#DIV/0!</v>
      </c>
      <c r="AC328" s="109" t="e">
        <f t="shared" si="426"/>
        <v>#DIV/0!</v>
      </c>
      <c r="AD328" s="109" t="e">
        <f t="shared" si="426"/>
        <v>#DIV/0!</v>
      </c>
      <c r="AE328" s="109" t="e">
        <f t="shared" si="426"/>
        <v>#DIV/0!</v>
      </c>
      <c r="AF328" s="109" t="e">
        <f t="shared" si="426"/>
        <v>#DIV/0!</v>
      </c>
      <c r="AG328" s="109"/>
      <c r="AI328" s="200">
        <v>0.5</v>
      </c>
      <c r="AJ328" s="111">
        <f t="shared" ca="1" si="427"/>
        <v>4.3652459662158662</v>
      </c>
      <c r="AK328" s="111">
        <f t="shared" ca="1" si="427"/>
        <v>3.9388929134902178</v>
      </c>
      <c r="AL328" s="111">
        <f t="shared" ca="1" si="427"/>
        <v>3.5941641999691987</v>
      </c>
      <c r="AM328" s="111">
        <f t="shared" ca="1" si="427"/>
        <v>3.0551433764500509</v>
      </c>
      <c r="AN328" s="111">
        <f t="shared" ca="1" si="427"/>
        <v>2.03860122891966</v>
      </c>
      <c r="AO328" s="111">
        <f t="shared" ca="1" si="427"/>
        <v>1.4391900121954126</v>
      </c>
      <c r="AP328" s="111">
        <f t="shared" ca="1" si="427"/>
        <v>-1.0614995684735362</v>
      </c>
      <c r="AQ328" s="111" t="e">
        <f t="shared" si="427"/>
        <v>#DIV/0!</v>
      </c>
      <c r="AR328" s="111" t="e">
        <f t="shared" si="427"/>
        <v>#DIV/0!</v>
      </c>
      <c r="AS328" s="111" t="e">
        <f t="shared" si="427"/>
        <v>#DIV/0!</v>
      </c>
      <c r="AT328" s="111" t="e">
        <f t="shared" si="427"/>
        <v>#DIV/0!</v>
      </c>
      <c r="AU328" s="111" t="e">
        <f t="shared" si="418"/>
        <v>#DIV/0!</v>
      </c>
      <c r="AV328" s="111" t="e">
        <f t="shared" si="418"/>
        <v>#DIV/0!</v>
      </c>
      <c r="AX328" s="14">
        <f t="shared" si="428"/>
        <v>0.5</v>
      </c>
      <c r="AY328" s="111">
        <f t="shared" ca="1" si="429"/>
        <v>1.5102278827983726</v>
      </c>
      <c r="AZ328" s="111">
        <f t="shared" ca="1" si="429"/>
        <v>2.1268850861398843</v>
      </c>
      <c r="BA328" s="111">
        <f t="shared" ca="1" si="429"/>
        <v>2.2374655410504243</v>
      </c>
      <c r="BB328" s="111">
        <f t="shared" ca="1" si="429"/>
        <v>2.0652382748141163</v>
      </c>
      <c r="BC328" s="111">
        <f t="shared" ca="1" si="429"/>
        <v>1.2568727829888751</v>
      </c>
      <c r="BD328" s="111">
        <f t="shared" ca="1" si="429"/>
        <v>0.66256468806572677</v>
      </c>
      <c r="BE328" s="111">
        <f t="shared" ca="1" si="429"/>
        <v>-2.079386288096341</v>
      </c>
      <c r="BF328" s="111" t="e">
        <f t="shared" si="429"/>
        <v>#DIV/0!</v>
      </c>
      <c r="BG328" s="111" t="e">
        <f t="shared" si="429"/>
        <v>#DIV/0!</v>
      </c>
      <c r="BH328" s="111" t="e">
        <f t="shared" si="429"/>
        <v>#DIV/0!</v>
      </c>
      <c r="BI328" s="111" t="e">
        <f t="shared" si="429"/>
        <v>#DIV/0!</v>
      </c>
      <c r="BJ328" s="111" t="e">
        <f t="shared" si="429"/>
        <v>#DIV/0!</v>
      </c>
      <c r="BK328" s="111" t="e">
        <f t="shared" si="429"/>
        <v>#DIV/0!</v>
      </c>
      <c r="BM328" s="14">
        <f t="shared" si="430"/>
        <v>0.5</v>
      </c>
      <c r="BN328" s="111">
        <f t="shared" ca="1" si="431"/>
        <v>1.7260633987199183</v>
      </c>
      <c r="BO328" s="111">
        <f t="shared" ca="1" si="431"/>
        <v>2.197475025380454</v>
      </c>
      <c r="BP328" s="111">
        <f t="shared" ca="1" si="431"/>
        <v>2.208155730110934</v>
      </c>
      <c r="BQ328" s="111">
        <f t="shared" ca="1" si="431"/>
        <v>1.9072385452035245</v>
      </c>
      <c r="BR328" s="111">
        <f t="shared" ca="1" si="431"/>
        <v>0.90324570639989155</v>
      </c>
      <c r="BS328" s="111">
        <f t="shared" ca="1" si="431"/>
        <v>0.20466787109706175</v>
      </c>
      <c r="BT328" s="111">
        <f t="shared" ca="1" si="431"/>
        <v>-2.9557779259187456</v>
      </c>
      <c r="BU328" s="111" t="e">
        <f t="shared" si="431"/>
        <v>#DIV/0!</v>
      </c>
      <c r="BV328" s="111" t="e">
        <f t="shared" si="431"/>
        <v>#DIV/0!</v>
      </c>
      <c r="BW328" s="111" t="e">
        <f t="shared" si="431"/>
        <v>#DIV/0!</v>
      </c>
      <c r="BX328" s="111" t="e">
        <f t="shared" si="431"/>
        <v>#DIV/0!</v>
      </c>
      <c r="BY328" s="111" t="e">
        <f t="shared" si="431"/>
        <v>#DIV/0!</v>
      </c>
      <c r="BZ328" s="111" t="e">
        <f t="shared" si="431"/>
        <v>#DIV/0!</v>
      </c>
      <c r="CB328" s="14">
        <f t="shared" si="432"/>
        <v>0.5</v>
      </c>
      <c r="CC328" s="111">
        <f t="shared" ca="1" si="433"/>
        <v>-4.174516560460801</v>
      </c>
      <c r="CD328" s="111">
        <f t="shared" ca="1" si="433"/>
        <v>-3.3654445095298571</v>
      </c>
      <c r="CE328" s="111">
        <f t="shared" ca="1" si="433"/>
        <v>-3.0590363591748422</v>
      </c>
      <c r="CF328" s="111">
        <f t="shared" ca="1" si="433"/>
        <v>-2.9005267747312535</v>
      </c>
      <c r="CG328" s="111">
        <f t="shared" ca="1" si="433"/>
        <v>-3.0977814864677535</v>
      </c>
      <c r="CH328" s="111">
        <f t="shared" ca="1" si="433"/>
        <v>-3.3531574171654537</v>
      </c>
      <c r="CI328" s="111">
        <f t="shared" ca="1" si="433"/>
        <v>-4.7948893621474298</v>
      </c>
      <c r="CJ328" s="111" t="e">
        <f t="shared" si="433"/>
        <v>#DIV/0!</v>
      </c>
      <c r="CK328" s="111" t="e">
        <f t="shared" si="433"/>
        <v>#DIV/0!</v>
      </c>
      <c r="CL328" s="111" t="e">
        <f t="shared" si="433"/>
        <v>#DIV/0!</v>
      </c>
      <c r="CM328" s="111" t="e">
        <f t="shared" si="433"/>
        <v>#DIV/0!</v>
      </c>
      <c r="CN328" s="111" t="e">
        <f t="shared" si="433"/>
        <v>#DIV/0!</v>
      </c>
      <c r="CO328" s="111" t="e">
        <f t="shared" si="433"/>
        <v>#DIV/0!</v>
      </c>
      <c r="CQ328" s="14">
        <f t="shared" si="434"/>
        <v>0.5</v>
      </c>
      <c r="CR328" s="111">
        <f t="shared" ca="1" si="435"/>
        <v>-12.548437624111635</v>
      </c>
      <c r="CS328" s="111">
        <f t="shared" ca="1" si="435"/>
        <v>-9.2391296624735659</v>
      </c>
      <c r="CT328" s="111">
        <f t="shared" ca="1" si="435"/>
        <v>-7.5482229718688298</v>
      </c>
      <c r="CU328" s="111">
        <f t="shared" ca="1" si="435"/>
        <v>-5.8358965475270708</v>
      </c>
      <c r="CV328" s="111">
        <f t="shared" ca="1" si="435"/>
        <v>-4.1782875796971553</v>
      </c>
      <c r="CW328" s="111">
        <f t="shared" ca="1" si="435"/>
        <v>-3.709472077035918</v>
      </c>
      <c r="CX328" s="111">
        <f t="shared" ca="1" si="435"/>
        <v>-3.4530916422782916</v>
      </c>
      <c r="CY328" s="111" t="e">
        <f t="shared" si="435"/>
        <v>#DIV/0!</v>
      </c>
      <c r="CZ328" s="111" t="e">
        <f t="shared" si="435"/>
        <v>#DIV/0!</v>
      </c>
      <c r="DA328" s="111" t="e">
        <f t="shared" si="435"/>
        <v>#DIV/0!</v>
      </c>
      <c r="DB328" s="111" t="e">
        <f t="shared" si="435"/>
        <v>#DIV/0!</v>
      </c>
      <c r="DC328" s="111" t="e">
        <f t="shared" si="435"/>
        <v>#DIV/0!</v>
      </c>
      <c r="DD328" s="111" t="e">
        <f t="shared" si="435"/>
        <v>#DIV/0!</v>
      </c>
      <c r="DF328" s="14">
        <f t="shared" si="436"/>
        <v>0.5</v>
      </c>
      <c r="DG328" s="111">
        <f t="shared" ca="1" si="437"/>
        <v>-16.216282200069379</v>
      </c>
      <c r="DH328" s="111">
        <f t="shared" ca="1" si="437"/>
        <v>-15.287459328246381</v>
      </c>
      <c r="DI328" s="111">
        <f t="shared" ca="1" si="437"/>
        <v>-15.326828322440743</v>
      </c>
      <c r="DJ328" s="111">
        <f t="shared" ca="1" si="437"/>
        <v>-16.192703741023578</v>
      </c>
      <c r="DK328" s="111">
        <f t="shared" ca="1" si="437"/>
        <v>-19.239970282592754</v>
      </c>
      <c r="DL328" s="111">
        <f t="shared" ca="1" si="437"/>
        <v>-21.489142775977317</v>
      </c>
      <c r="DM328" s="111">
        <f t="shared" ca="1" si="437"/>
        <v>-32.28466610359969</v>
      </c>
      <c r="DN328" s="111" t="e">
        <f t="shared" si="437"/>
        <v>#DIV/0!</v>
      </c>
      <c r="DO328" s="111" t="e">
        <f t="shared" si="437"/>
        <v>#DIV/0!</v>
      </c>
      <c r="DP328" s="111" t="e">
        <f t="shared" si="437"/>
        <v>#DIV/0!</v>
      </c>
      <c r="DQ328" s="111" t="e">
        <f t="shared" si="437"/>
        <v>#DIV/0!</v>
      </c>
      <c r="DR328" s="111" t="e">
        <f t="shared" si="437"/>
        <v>#DIV/0!</v>
      </c>
      <c r="DS328" s="111" t="e">
        <f t="shared" si="437"/>
        <v>#DIV/0!</v>
      </c>
      <c r="DU328" s="14">
        <f t="shared" si="438"/>
        <v>0.5</v>
      </c>
      <c r="DV328" s="111">
        <f t="shared" ca="1" si="439"/>
        <v>-0.97448745069467968</v>
      </c>
      <c r="DW328" s="111">
        <f t="shared" ca="1" si="439"/>
        <v>-1.4678544693619227</v>
      </c>
      <c r="DX328" s="111">
        <f t="shared" ca="1" si="439"/>
        <v>-1.8953328080488974</v>
      </c>
      <c r="DY328" s="111">
        <f t="shared" ca="1" si="439"/>
        <v>-2.6079593809098558</v>
      </c>
      <c r="DZ328" s="111">
        <f t="shared" ca="1" si="439"/>
        <v>-4.0628499986051221</v>
      </c>
      <c r="EA328" s="111">
        <f t="shared" ca="1" si="439"/>
        <v>-4.9676271492265229</v>
      </c>
      <c r="EB328" s="111">
        <f t="shared" ca="1" si="439"/>
        <v>-8.9315602457465033</v>
      </c>
      <c r="EC328" s="111" t="e">
        <f t="shared" si="439"/>
        <v>#DIV/0!</v>
      </c>
      <c r="ED328" s="111" t="e">
        <f t="shared" si="439"/>
        <v>#DIV/0!</v>
      </c>
      <c r="EE328" s="111" t="e">
        <f t="shared" si="439"/>
        <v>#DIV/0!</v>
      </c>
      <c r="EF328" s="111" t="e">
        <f t="shared" si="439"/>
        <v>#DIV/0!</v>
      </c>
      <c r="EG328" s="111" t="e">
        <f t="shared" si="439"/>
        <v>#DIV/0!</v>
      </c>
      <c r="EH328" s="111" t="e">
        <f t="shared" si="439"/>
        <v>#DIV/0!</v>
      </c>
      <c r="EJ328" s="14">
        <f t="shared" si="440"/>
        <v>0.5</v>
      </c>
      <c r="EK328" s="111">
        <f t="shared" ca="1" si="441"/>
        <v>-10.094774363404284</v>
      </c>
      <c r="EL328" s="111">
        <f t="shared" ca="1" si="441"/>
        <v>-9.9327820840871279</v>
      </c>
      <c r="EM328" s="111">
        <f t="shared" ca="1" si="441"/>
        <v>-9.8417943312068523</v>
      </c>
      <c r="EN328" s="111">
        <f t="shared" ca="1" si="441"/>
        <v>-9.7614298861738984</v>
      </c>
      <c r="EO328" s="111">
        <f t="shared" ca="1" si="441"/>
        <v>-9.765192455886492</v>
      </c>
      <c r="EP328" s="111">
        <f t="shared" ca="1" si="441"/>
        <v>-9.8330580333079567</v>
      </c>
      <c r="EQ328" s="111">
        <f t="shared" ca="1" si="441"/>
        <v>-10.381185207098028</v>
      </c>
      <c r="ER328" s="111" t="e">
        <f t="shared" si="441"/>
        <v>#DIV/0!</v>
      </c>
      <c r="ES328" s="111" t="e">
        <f t="shared" si="441"/>
        <v>#DIV/0!</v>
      </c>
      <c r="ET328" s="111" t="e">
        <f t="shared" si="441"/>
        <v>#DIV/0!</v>
      </c>
      <c r="EU328" s="111" t="e">
        <f t="shared" si="441"/>
        <v>#DIV/0!</v>
      </c>
      <c r="EV328" s="111" t="e">
        <f t="shared" si="441"/>
        <v>#DIV/0!</v>
      </c>
      <c r="EW328" s="111" t="e">
        <f t="shared" si="441"/>
        <v>#DIV/0!</v>
      </c>
    </row>
    <row r="329" spans="1:157">
      <c r="T329" s="201">
        <v>0.5714285714285714</v>
      </c>
      <c r="U329" s="109">
        <f t="shared" ca="1" si="426"/>
        <v>3.3876419741305979</v>
      </c>
      <c r="V329" s="109">
        <f t="shared" ca="1" si="426"/>
        <v>2.7260071219294808</v>
      </c>
      <c r="W329" s="109">
        <f t="shared" ca="1" si="426"/>
        <v>2.1389344663301877</v>
      </c>
      <c r="X329" s="109">
        <f t="shared" ca="1" si="426"/>
        <v>1.1106766632101994</v>
      </c>
      <c r="Y329" s="109">
        <f t="shared" ca="1" si="426"/>
        <v>-1.2960523133912645</v>
      </c>
      <c r="Z329" s="109">
        <f t="shared" ca="1" si="426"/>
        <v>-3.097569054529643</v>
      </c>
      <c r="AA329" s="109" t="e">
        <f t="shared" si="426"/>
        <v>#DIV/0!</v>
      </c>
      <c r="AB329" s="109" t="e">
        <f t="shared" si="426"/>
        <v>#DIV/0!</v>
      </c>
      <c r="AC329" s="109" t="e">
        <f t="shared" si="426"/>
        <v>#DIV/0!</v>
      </c>
      <c r="AD329" s="109" t="e">
        <f t="shared" si="426"/>
        <v>#DIV/0!</v>
      </c>
      <c r="AE329" s="109" t="e">
        <f t="shared" si="426"/>
        <v>#DIV/0!</v>
      </c>
      <c r="AF329" s="109" t="e">
        <f t="shared" si="426"/>
        <v>#DIV/0!</v>
      </c>
      <c r="AG329" s="109"/>
      <c r="AI329" s="200">
        <v>0.5714285714285714</v>
      </c>
      <c r="AJ329" s="111">
        <f t="shared" ca="1" si="427"/>
        <v>3.712743392227658</v>
      </c>
      <c r="AK329" s="111">
        <f t="shared" ca="1" si="427"/>
        <v>3.2329955695450536</v>
      </c>
      <c r="AL329" s="111">
        <f t="shared" ca="1" si="427"/>
        <v>2.8143874556976129</v>
      </c>
      <c r="AM329" s="111">
        <f t="shared" ca="1" si="427"/>
        <v>2.0924567243641334</v>
      </c>
      <c r="AN329" s="111">
        <f t="shared" ca="1" si="427"/>
        <v>0.43380818365324103</v>
      </c>
      <c r="AO329" s="111">
        <f t="shared" ca="1" si="427"/>
        <v>-0.79396670222533317</v>
      </c>
      <c r="AP329" s="111" t="e">
        <f t="shared" si="427"/>
        <v>#DIV/0!</v>
      </c>
      <c r="AQ329" s="111" t="e">
        <f t="shared" si="427"/>
        <v>#DIV/0!</v>
      </c>
      <c r="AR329" s="111" t="e">
        <f t="shared" si="427"/>
        <v>#DIV/0!</v>
      </c>
      <c r="AS329" s="111" t="e">
        <f t="shared" si="427"/>
        <v>#DIV/0!</v>
      </c>
      <c r="AT329" s="111" t="e">
        <f t="shared" si="427"/>
        <v>#DIV/0!</v>
      </c>
      <c r="AU329" s="111" t="e">
        <f t="shared" si="418"/>
        <v>#DIV/0!</v>
      </c>
      <c r="AV329" s="111" t="e">
        <f t="shared" si="418"/>
        <v>#DIV/0!</v>
      </c>
      <c r="AX329" s="14">
        <f t="shared" si="428"/>
        <v>0.5714285714285714</v>
      </c>
      <c r="AY329" s="111">
        <f t="shared" ca="1" si="429"/>
        <v>1.4852778467867047</v>
      </c>
      <c r="AZ329" s="111">
        <f t="shared" ca="1" si="429"/>
        <v>1.8618062448148169</v>
      </c>
      <c r="BA329" s="111">
        <f t="shared" ca="1" si="429"/>
        <v>1.7808265455687398</v>
      </c>
      <c r="BB329" s="111">
        <f t="shared" ca="1" si="429"/>
        <v>1.2889943289487658</v>
      </c>
      <c r="BC329" s="111">
        <f t="shared" ca="1" si="429"/>
        <v>-0.36078064994746484</v>
      </c>
      <c r="BD329" s="111">
        <f t="shared" ca="1" si="429"/>
        <v>-1.711643190977501</v>
      </c>
      <c r="BE329" s="111" t="e">
        <f t="shared" si="429"/>
        <v>#DIV/0!</v>
      </c>
      <c r="BF329" s="111" t="e">
        <f t="shared" si="429"/>
        <v>#DIV/0!</v>
      </c>
      <c r="BG329" s="111" t="e">
        <f t="shared" si="429"/>
        <v>#DIV/0!</v>
      </c>
      <c r="BH329" s="111" t="e">
        <f t="shared" si="429"/>
        <v>#DIV/0!</v>
      </c>
      <c r="BI329" s="111" t="e">
        <f t="shared" si="429"/>
        <v>#DIV/0!</v>
      </c>
      <c r="BJ329" s="111" t="e">
        <f t="shared" si="429"/>
        <v>#DIV/0!</v>
      </c>
      <c r="BK329" s="111" t="e">
        <f t="shared" si="429"/>
        <v>#DIV/0!</v>
      </c>
      <c r="BM329" s="14">
        <f t="shared" si="430"/>
        <v>0.5714285714285714</v>
      </c>
      <c r="BN329" s="111">
        <f t="shared" ca="1" si="431"/>
        <v>1.6258622315140272</v>
      </c>
      <c r="BO329" s="111">
        <f t="shared" ca="1" si="431"/>
        <v>1.8471746767147774</v>
      </c>
      <c r="BP329" s="111">
        <f t="shared" ca="1" si="431"/>
        <v>1.6621266381086919</v>
      </c>
      <c r="BQ329" s="111">
        <f t="shared" ca="1" si="431"/>
        <v>1.0248504161146386</v>
      </c>
      <c r="BR329" s="111">
        <f t="shared" ca="1" si="431"/>
        <v>-0.90896988063425965</v>
      </c>
      <c r="BS329" s="111">
        <f t="shared" ca="1" si="431"/>
        <v>-2.4601812571852086</v>
      </c>
      <c r="BT329" s="111" t="e">
        <f t="shared" si="431"/>
        <v>#DIV/0!</v>
      </c>
      <c r="BU329" s="111" t="e">
        <f t="shared" si="431"/>
        <v>#DIV/0!</v>
      </c>
      <c r="BV329" s="111" t="e">
        <f t="shared" si="431"/>
        <v>#DIV/0!</v>
      </c>
      <c r="BW329" s="111" t="e">
        <f t="shared" si="431"/>
        <v>#DIV/0!</v>
      </c>
      <c r="BX329" s="111" t="e">
        <f t="shared" si="431"/>
        <v>#DIV/0!</v>
      </c>
      <c r="BY329" s="111" t="e">
        <f t="shared" si="431"/>
        <v>#DIV/0!</v>
      </c>
      <c r="BZ329" s="111" t="e">
        <f t="shared" si="431"/>
        <v>#DIV/0!</v>
      </c>
      <c r="CB329" s="14">
        <f t="shared" si="432"/>
        <v>0.5714285714285714</v>
      </c>
      <c r="CC329" s="111">
        <f t="shared" ca="1" si="433"/>
        <v>-3.8069674713358834</v>
      </c>
      <c r="CD329" s="111">
        <f t="shared" ca="1" si="433"/>
        <v>-3.0791172611458584</v>
      </c>
      <c r="CE329" s="111">
        <f t="shared" ca="1" si="433"/>
        <v>-2.8556171929660747</v>
      </c>
      <c r="CF329" s="111">
        <f t="shared" ca="1" si="433"/>
        <v>-2.8609404019136981</v>
      </c>
      <c r="CG329" s="111">
        <f t="shared" ca="1" si="433"/>
        <v>-3.53302917364209</v>
      </c>
      <c r="CH329" s="111">
        <f t="shared" ca="1" si="433"/>
        <v>-4.2224654895820439</v>
      </c>
      <c r="CI329" s="111" t="e">
        <f t="shared" si="433"/>
        <v>#DIV/0!</v>
      </c>
      <c r="CJ329" s="111" t="e">
        <f t="shared" si="433"/>
        <v>#DIV/0!</v>
      </c>
      <c r="CK329" s="111" t="e">
        <f t="shared" si="433"/>
        <v>#DIV/0!</v>
      </c>
      <c r="CL329" s="111" t="e">
        <f t="shared" si="433"/>
        <v>#DIV/0!</v>
      </c>
      <c r="CM329" s="111" t="e">
        <f t="shared" si="433"/>
        <v>#DIV/0!</v>
      </c>
      <c r="CN329" s="111" t="e">
        <f t="shared" si="433"/>
        <v>#DIV/0!</v>
      </c>
      <c r="CO329" s="111" t="e">
        <f t="shared" si="433"/>
        <v>#DIV/0!</v>
      </c>
      <c r="CQ329" s="14">
        <f t="shared" si="434"/>
        <v>0.5714285714285714</v>
      </c>
      <c r="CR329" s="111">
        <f t="shared" ca="1" si="435"/>
        <v>-12.039541851784039</v>
      </c>
      <c r="CS329" s="111">
        <f t="shared" ca="1" si="435"/>
        <v>-8.6481795302492159</v>
      </c>
      <c r="CT329" s="111">
        <f t="shared" ca="1" si="435"/>
        <v>-6.9068532189464813</v>
      </c>
      <c r="CU329" s="111">
        <f t="shared" ca="1" si="435"/>
        <v>-5.167677716581708</v>
      </c>
      <c r="CV329" s="111">
        <f t="shared" ca="1" si="435"/>
        <v>-3.7286419946950922</v>
      </c>
      <c r="CW329" s="111">
        <f t="shared" ca="1" si="435"/>
        <v>-3.5989326390315224</v>
      </c>
      <c r="CX329" s="111" t="e">
        <f t="shared" si="435"/>
        <v>#DIV/0!</v>
      </c>
      <c r="CY329" s="111" t="e">
        <f t="shared" si="435"/>
        <v>#DIV/0!</v>
      </c>
      <c r="CZ329" s="111" t="e">
        <f t="shared" si="435"/>
        <v>#DIV/0!</v>
      </c>
      <c r="DA329" s="111" t="e">
        <f t="shared" si="435"/>
        <v>#DIV/0!</v>
      </c>
      <c r="DB329" s="111" t="e">
        <f t="shared" si="435"/>
        <v>#DIV/0!</v>
      </c>
      <c r="DC329" s="111" t="e">
        <f t="shared" si="435"/>
        <v>#DIV/0!</v>
      </c>
      <c r="DD329" s="111" t="e">
        <f t="shared" si="435"/>
        <v>#DIV/0!</v>
      </c>
      <c r="DF329" s="14">
        <f t="shared" si="436"/>
        <v>0.5714285714285714</v>
      </c>
      <c r="DG329" s="111">
        <f t="shared" ca="1" si="437"/>
        <v>-18.057764306509377</v>
      </c>
      <c r="DH329" s="111">
        <f t="shared" ca="1" si="437"/>
        <v>-17.901988532062191</v>
      </c>
      <c r="DI329" s="111">
        <f t="shared" ca="1" si="437"/>
        <v>-18.758117479451744</v>
      </c>
      <c r="DJ329" s="111">
        <f t="shared" ca="1" si="437"/>
        <v>-21.305290845807203</v>
      </c>
      <c r="DK329" s="111">
        <f t="shared" ca="1" si="437"/>
        <v>-29.266877268493584</v>
      </c>
      <c r="DL329" s="111">
        <f t="shared" ca="1" si="437"/>
        <v>-35.878133890508089</v>
      </c>
      <c r="DM329" s="111" t="e">
        <f t="shared" si="437"/>
        <v>#DIV/0!</v>
      </c>
      <c r="DN329" s="111" t="e">
        <f t="shared" si="437"/>
        <v>#DIV/0!</v>
      </c>
      <c r="DO329" s="111" t="e">
        <f t="shared" si="437"/>
        <v>#DIV/0!</v>
      </c>
      <c r="DP329" s="111" t="e">
        <f t="shared" si="437"/>
        <v>#DIV/0!</v>
      </c>
      <c r="DQ329" s="111" t="e">
        <f t="shared" si="437"/>
        <v>#DIV/0!</v>
      </c>
      <c r="DR329" s="111" t="e">
        <f t="shared" si="437"/>
        <v>#DIV/0!</v>
      </c>
      <c r="DS329" s="111" t="e">
        <f t="shared" si="437"/>
        <v>#DIV/0!</v>
      </c>
      <c r="DU329" s="14">
        <f t="shared" si="438"/>
        <v>0.5714285714285714</v>
      </c>
      <c r="DV329" s="111">
        <f t="shared" ca="1" si="439"/>
        <v>-1.083671393656866</v>
      </c>
      <c r="DW329" s="111">
        <f t="shared" ca="1" si="439"/>
        <v>-1.689961492051907</v>
      </c>
      <c r="DX329" s="111">
        <f t="shared" ca="1" si="439"/>
        <v>-2.2515099645580889</v>
      </c>
      <c r="DY329" s="111">
        <f t="shared" ca="1" si="439"/>
        <v>-3.272600203846451</v>
      </c>
      <c r="DZ329" s="111">
        <f t="shared" ca="1" si="439"/>
        <v>-5.7662016568150172</v>
      </c>
      <c r="EA329" s="111">
        <f t="shared" ca="1" si="439"/>
        <v>-7.6786745076810163</v>
      </c>
      <c r="EB329" s="111" t="e">
        <f t="shared" si="439"/>
        <v>#DIV/0!</v>
      </c>
      <c r="EC329" s="111" t="e">
        <f t="shared" si="439"/>
        <v>#DIV/0!</v>
      </c>
      <c r="ED329" s="111" t="e">
        <f t="shared" si="439"/>
        <v>#DIV/0!</v>
      </c>
      <c r="EE329" s="111" t="e">
        <f t="shared" si="439"/>
        <v>#DIV/0!</v>
      </c>
      <c r="EF329" s="111" t="e">
        <f t="shared" si="439"/>
        <v>#DIV/0!</v>
      </c>
      <c r="EG329" s="111" t="e">
        <f t="shared" si="439"/>
        <v>#DIV/0!</v>
      </c>
      <c r="EH329" s="111" t="e">
        <f t="shared" si="439"/>
        <v>#DIV/0!</v>
      </c>
      <c r="EJ329" s="14">
        <f t="shared" si="440"/>
        <v>0.5714285714285714</v>
      </c>
      <c r="EK329" s="111">
        <f t="shared" ca="1" si="441"/>
        <v>-8.9426267355749278</v>
      </c>
      <c r="EL329" s="111">
        <f t="shared" ca="1" si="441"/>
        <v>-8.8319372279627757</v>
      </c>
      <c r="EM329" s="111">
        <f t="shared" ca="1" si="441"/>
        <v>-8.7808888617765515</v>
      </c>
      <c r="EN329" s="111">
        <f t="shared" ca="1" si="441"/>
        <v>-8.7665537341132982</v>
      </c>
      <c r="EO329" s="111">
        <f t="shared" ca="1" si="441"/>
        <v>-8.9402986868475054</v>
      </c>
      <c r="EP329" s="111">
        <f t="shared" ca="1" si="441"/>
        <v>-9.1622109063027501</v>
      </c>
      <c r="EQ329" s="111" t="e">
        <f t="shared" si="441"/>
        <v>#DIV/0!</v>
      </c>
      <c r="ER329" s="111" t="e">
        <f t="shared" si="441"/>
        <v>#DIV/0!</v>
      </c>
      <c r="ES329" s="111" t="e">
        <f t="shared" si="441"/>
        <v>#DIV/0!</v>
      </c>
      <c r="ET329" s="111" t="e">
        <f t="shared" si="441"/>
        <v>#DIV/0!</v>
      </c>
      <c r="EU329" s="111" t="e">
        <f t="shared" si="441"/>
        <v>#DIV/0!</v>
      </c>
      <c r="EV329" s="111" t="e">
        <f t="shared" si="441"/>
        <v>#DIV/0!</v>
      </c>
      <c r="EW329" s="111" t="e">
        <f t="shared" si="441"/>
        <v>#DIV/0!</v>
      </c>
    </row>
    <row r="330" spans="1:157">
      <c r="T330" s="201">
        <v>0.6</v>
      </c>
      <c r="U330" s="109">
        <f t="shared" ca="1" si="426"/>
        <v>3.1225021754544144</v>
      </c>
      <c r="V330" s="109">
        <f t="shared" ca="1" si="426"/>
        <v>2.3953273974677174</v>
      </c>
      <c r="W330" s="109">
        <f t="shared" ca="1" si="426"/>
        <v>1.7225953967898704</v>
      </c>
      <c r="X330" s="109">
        <f t="shared" ca="1" si="426"/>
        <v>0.47447787262122887</v>
      </c>
      <c r="Y330" s="109">
        <f t="shared" ca="1" si="426"/>
        <v>-2.8615110961596173</v>
      </c>
      <c r="Z330" s="109" t="e">
        <f t="shared" si="426"/>
        <v>#DIV/0!</v>
      </c>
      <c r="AA330" s="109" t="e">
        <f t="shared" si="426"/>
        <v>#DIV/0!</v>
      </c>
      <c r="AB330" s="109" t="e">
        <f t="shared" si="426"/>
        <v>#DIV/0!</v>
      </c>
      <c r="AC330" s="109" t="e">
        <f t="shared" si="426"/>
        <v>#DIV/0!</v>
      </c>
      <c r="AD330" s="109" t="e">
        <f t="shared" si="426"/>
        <v>#DIV/0!</v>
      </c>
      <c r="AE330" s="109" t="e">
        <f t="shared" si="426"/>
        <v>#DIV/0!</v>
      </c>
      <c r="AF330" s="109" t="e">
        <f t="shared" si="426"/>
        <v>#DIV/0!</v>
      </c>
      <c r="AG330" s="109"/>
      <c r="AI330" s="200">
        <v>0.6</v>
      </c>
      <c r="AJ330" s="111">
        <f t="shared" ca="1" si="427"/>
        <v>3.4688442281661089</v>
      </c>
      <c r="AK330" s="111">
        <f t="shared" ca="1" si="427"/>
        <v>2.9460162067586033</v>
      </c>
      <c r="AL330" s="111">
        <f t="shared" ca="1" si="427"/>
        <v>2.4699570746825437</v>
      </c>
      <c r="AM330" s="111">
        <f t="shared" ca="1" si="427"/>
        <v>1.5992446153081588</v>
      </c>
      <c r="AN330" s="111">
        <f t="shared" ca="1" si="427"/>
        <v>-0.6903026768055156</v>
      </c>
      <c r="AO330" s="111" t="e">
        <f t="shared" si="427"/>
        <v>#DIV/0!</v>
      </c>
      <c r="AP330" s="111" t="e">
        <f t="shared" si="427"/>
        <v>#DIV/0!</v>
      </c>
      <c r="AQ330" s="111" t="e">
        <f t="shared" si="427"/>
        <v>#DIV/0!</v>
      </c>
      <c r="AR330" s="111" t="e">
        <f t="shared" si="427"/>
        <v>#DIV/0!</v>
      </c>
      <c r="AS330" s="111" t="e">
        <f t="shared" si="427"/>
        <v>#DIV/0!</v>
      </c>
      <c r="AT330" s="111" t="e">
        <f t="shared" si="427"/>
        <v>#DIV/0!</v>
      </c>
      <c r="AU330" s="111" t="e">
        <f t="shared" si="418"/>
        <v>#DIV/0!</v>
      </c>
      <c r="AV330" s="111" t="e">
        <f t="shared" si="418"/>
        <v>#DIV/0!</v>
      </c>
      <c r="AX330" s="14">
        <f t="shared" si="428"/>
        <v>0.6</v>
      </c>
      <c r="AY330" s="111">
        <f t="shared" ca="1" si="429"/>
        <v>1.4763916308746623</v>
      </c>
      <c r="AZ330" s="111">
        <f t="shared" ca="1" si="429"/>
        <v>1.727894613139707</v>
      </c>
      <c r="BA330" s="111">
        <f t="shared" ca="1" si="429"/>
        <v>1.5399155111112375</v>
      </c>
      <c r="BB330" s="111">
        <f t="shared" ca="1" si="429"/>
        <v>0.83722831191385616</v>
      </c>
      <c r="BC330" s="111">
        <f t="shared" ca="1" si="429"/>
        <v>-1.5761138189387793</v>
      </c>
      <c r="BD330" s="111" t="e">
        <f t="shared" si="429"/>
        <v>#DIV/0!</v>
      </c>
      <c r="BE330" s="111" t="e">
        <f t="shared" si="429"/>
        <v>#DIV/0!</v>
      </c>
      <c r="BF330" s="111" t="e">
        <f t="shared" si="429"/>
        <v>#DIV/0!</v>
      </c>
      <c r="BG330" s="111" t="e">
        <f t="shared" si="429"/>
        <v>#DIV/0!</v>
      </c>
      <c r="BH330" s="111" t="e">
        <f t="shared" si="429"/>
        <v>#DIV/0!</v>
      </c>
      <c r="BI330" s="111" t="e">
        <f t="shared" si="429"/>
        <v>#DIV/0!</v>
      </c>
      <c r="BJ330" s="111" t="e">
        <f t="shared" si="429"/>
        <v>#DIV/0!</v>
      </c>
      <c r="BK330" s="111" t="e">
        <f t="shared" si="429"/>
        <v>#DIV/0!</v>
      </c>
      <c r="BM330" s="14">
        <f t="shared" si="430"/>
        <v>0.6</v>
      </c>
      <c r="BN330" s="111">
        <f t="shared" ca="1" si="431"/>
        <v>1.5835227398810297</v>
      </c>
      <c r="BO330" s="111">
        <f t="shared" ca="1" si="431"/>
        <v>1.6759915137614367</v>
      </c>
      <c r="BP330" s="111">
        <f t="shared" ca="1" si="431"/>
        <v>1.3789456574925172</v>
      </c>
      <c r="BQ330" s="111">
        <f t="shared" ca="1" si="431"/>
        <v>0.51244766075392789</v>
      </c>
      <c r="BR330" s="111">
        <f t="shared" ca="1" si="431"/>
        <v>-2.2792467071043241</v>
      </c>
      <c r="BS330" s="111" t="e">
        <f t="shared" si="431"/>
        <v>#DIV/0!</v>
      </c>
      <c r="BT330" s="111" t="e">
        <f t="shared" si="431"/>
        <v>#DIV/0!</v>
      </c>
      <c r="BU330" s="111" t="e">
        <f t="shared" si="431"/>
        <v>#DIV/0!</v>
      </c>
      <c r="BV330" s="111" t="e">
        <f t="shared" si="431"/>
        <v>#DIV/0!</v>
      </c>
      <c r="BW330" s="111" t="e">
        <f t="shared" si="431"/>
        <v>#DIV/0!</v>
      </c>
      <c r="BX330" s="111" t="e">
        <f t="shared" si="431"/>
        <v>#DIV/0!</v>
      </c>
      <c r="BY330" s="111" t="e">
        <f t="shared" si="431"/>
        <v>#DIV/0!</v>
      </c>
      <c r="BZ330" s="111" t="e">
        <f t="shared" si="431"/>
        <v>#DIV/0!</v>
      </c>
      <c r="CB330" s="14">
        <f t="shared" si="432"/>
        <v>0.6</v>
      </c>
      <c r="CC330" s="111">
        <f t="shared" ca="1" si="433"/>
        <v>-3.6478179050313795</v>
      </c>
      <c r="CD330" s="111">
        <f t="shared" ca="1" si="433"/>
        <v>-2.9716150231929719</v>
      </c>
      <c r="CE330" s="111">
        <f t="shared" ca="1" si="433"/>
        <v>-2.8024171555267046</v>
      </c>
      <c r="CF330" s="111">
        <f t="shared" ca="1" si="433"/>
        <v>-2.9247822463605821</v>
      </c>
      <c r="CG330" s="111">
        <f t="shared" ca="1" si="433"/>
        <v>-4.0297139491339209</v>
      </c>
      <c r="CH330" s="111" t="e">
        <f t="shared" si="433"/>
        <v>#DIV/0!</v>
      </c>
      <c r="CI330" s="111" t="e">
        <f t="shared" si="433"/>
        <v>#DIV/0!</v>
      </c>
      <c r="CJ330" s="111" t="e">
        <f t="shared" si="433"/>
        <v>#DIV/0!</v>
      </c>
      <c r="CK330" s="111" t="e">
        <f t="shared" si="433"/>
        <v>#DIV/0!</v>
      </c>
      <c r="CL330" s="111" t="e">
        <f t="shared" si="433"/>
        <v>#DIV/0!</v>
      </c>
      <c r="CM330" s="111" t="e">
        <f t="shared" si="433"/>
        <v>#DIV/0!</v>
      </c>
      <c r="CN330" s="111" t="e">
        <f t="shared" si="433"/>
        <v>#DIV/0!</v>
      </c>
      <c r="CO330" s="111" t="e">
        <f t="shared" si="433"/>
        <v>#DIV/0!</v>
      </c>
      <c r="CQ330" s="14">
        <f t="shared" si="434"/>
        <v>0.6</v>
      </c>
      <c r="CR330" s="111">
        <f t="shared" ca="1" si="435"/>
        <v>-11.748627948209201</v>
      </c>
      <c r="CS330" s="111">
        <f t="shared" ca="1" si="435"/>
        <v>-8.3128217763511714</v>
      </c>
      <c r="CT330" s="111">
        <f t="shared" ca="1" si="435"/>
        <v>-6.5493699838758035</v>
      </c>
      <c r="CU330" s="111">
        <f t="shared" ca="1" si="435"/>
        <v>-4.8244343705995831</v>
      </c>
      <c r="CV330" s="111">
        <f t="shared" ca="1" si="435"/>
        <v>-3.7013803014614357</v>
      </c>
      <c r="CW330" s="111" t="e">
        <f t="shared" si="435"/>
        <v>#DIV/0!</v>
      </c>
      <c r="CX330" s="111" t="e">
        <f t="shared" si="435"/>
        <v>#DIV/0!</v>
      </c>
      <c r="CY330" s="111" t="e">
        <f t="shared" si="435"/>
        <v>#DIV/0!</v>
      </c>
      <c r="CZ330" s="111" t="e">
        <f t="shared" si="435"/>
        <v>#DIV/0!</v>
      </c>
      <c r="DA330" s="111" t="e">
        <f t="shared" si="435"/>
        <v>#DIV/0!</v>
      </c>
      <c r="DB330" s="111" t="e">
        <f t="shared" si="435"/>
        <v>#DIV/0!</v>
      </c>
      <c r="DC330" s="111" t="e">
        <f t="shared" si="435"/>
        <v>#DIV/0!</v>
      </c>
      <c r="DD330" s="111" t="e">
        <f t="shared" si="435"/>
        <v>#DIV/0!</v>
      </c>
      <c r="DF330" s="14">
        <f t="shared" si="436"/>
        <v>0.6</v>
      </c>
      <c r="DG330" s="111">
        <f t="shared" ca="1" si="437"/>
        <v>-19.119176352849252</v>
      </c>
      <c r="DH330" s="111">
        <f t="shared" ca="1" si="437"/>
        <v>-19.497871890155416</v>
      </c>
      <c r="DI330" s="111">
        <f t="shared" ca="1" si="437"/>
        <v>-20.955384324769163</v>
      </c>
      <c r="DJ330" s="111">
        <f t="shared" ca="1" si="437"/>
        <v>-24.861702983844729</v>
      </c>
      <c r="DK330" s="111">
        <f t="shared" ca="1" si="437"/>
        <v>-37.791608368057126</v>
      </c>
      <c r="DL330" s="111" t="e">
        <f t="shared" si="437"/>
        <v>#DIV/0!</v>
      </c>
      <c r="DM330" s="111" t="e">
        <f t="shared" si="437"/>
        <v>#DIV/0!</v>
      </c>
      <c r="DN330" s="111" t="e">
        <f t="shared" si="437"/>
        <v>#DIV/0!</v>
      </c>
      <c r="DO330" s="111" t="e">
        <f t="shared" si="437"/>
        <v>#DIV/0!</v>
      </c>
      <c r="DP330" s="111" t="e">
        <f t="shared" si="437"/>
        <v>#DIV/0!</v>
      </c>
      <c r="DQ330" s="111" t="e">
        <f t="shared" si="437"/>
        <v>#DIV/0!</v>
      </c>
      <c r="DR330" s="111" t="e">
        <f t="shared" si="437"/>
        <v>#DIV/0!</v>
      </c>
      <c r="DS330" s="111" t="e">
        <f t="shared" si="437"/>
        <v>#DIV/0!</v>
      </c>
      <c r="DU330" s="14">
        <f t="shared" si="438"/>
        <v>0.6</v>
      </c>
      <c r="DV330" s="111">
        <f t="shared" ca="1" si="439"/>
        <v>-1.1544735090389762</v>
      </c>
      <c r="DW330" s="111">
        <f t="shared" ca="1" si="439"/>
        <v>-1.8356293643029526</v>
      </c>
      <c r="DX330" s="111">
        <f t="shared" ca="1" si="439"/>
        <v>-2.4912055929755681</v>
      </c>
      <c r="DY330" s="111">
        <f t="shared" ca="1" si="439"/>
        <v>-3.7492224756230943</v>
      </c>
      <c r="DZ330" s="111">
        <f t="shared" ca="1" si="439"/>
        <v>-7.2373613978470068</v>
      </c>
      <c r="EA330" s="111" t="e">
        <f t="shared" si="439"/>
        <v>#DIV/0!</v>
      </c>
      <c r="EB330" s="111" t="e">
        <f t="shared" si="439"/>
        <v>#DIV/0!</v>
      </c>
      <c r="EC330" s="111" t="e">
        <f t="shared" si="439"/>
        <v>#DIV/0!</v>
      </c>
      <c r="ED330" s="111" t="e">
        <f t="shared" si="439"/>
        <v>#DIV/0!</v>
      </c>
      <c r="EE330" s="111" t="e">
        <f t="shared" si="439"/>
        <v>#DIV/0!</v>
      </c>
      <c r="EF330" s="111" t="e">
        <f t="shared" si="439"/>
        <v>#DIV/0!</v>
      </c>
      <c r="EG330" s="111" t="e">
        <f t="shared" si="439"/>
        <v>#DIV/0!</v>
      </c>
      <c r="EH330" s="111" t="e">
        <f t="shared" si="439"/>
        <v>#DIV/0!</v>
      </c>
      <c r="EJ330" s="14">
        <f t="shared" si="440"/>
        <v>0.6</v>
      </c>
      <c r="EK330" s="111">
        <f t="shared" ca="1" si="441"/>
        <v>-8.5539513689867839</v>
      </c>
      <c r="EL330" s="111">
        <f t="shared" ca="1" si="441"/>
        <v>-8.4619135235413427</v>
      </c>
      <c r="EM330" s="111">
        <f t="shared" ca="1" si="441"/>
        <v>-8.4276019795308805</v>
      </c>
      <c r="EN330" s="111">
        <f t="shared" ca="1" si="441"/>
        <v>-8.4474006964886481</v>
      </c>
      <c r="EO330" s="111">
        <f t="shared" ca="1" si="441"/>
        <v>-8.7517006033747791</v>
      </c>
      <c r="EP330" s="111" t="e">
        <f t="shared" si="441"/>
        <v>#DIV/0!</v>
      </c>
      <c r="EQ330" s="111" t="e">
        <f t="shared" si="441"/>
        <v>#DIV/0!</v>
      </c>
      <c r="ER330" s="111" t="e">
        <f t="shared" si="441"/>
        <v>#DIV/0!</v>
      </c>
      <c r="ES330" s="111" t="e">
        <f t="shared" si="441"/>
        <v>#DIV/0!</v>
      </c>
      <c r="ET330" s="111" t="e">
        <f t="shared" si="441"/>
        <v>#DIV/0!</v>
      </c>
      <c r="EU330" s="111" t="e">
        <f t="shared" si="441"/>
        <v>#DIV/0!</v>
      </c>
      <c r="EV330" s="111" t="e">
        <f t="shared" si="441"/>
        <v>#DIV/0!</v>
      </c>
      <c r="EW330" s="111" t="e">
        <f t="shared" si="441"/>
        <v>#DIV/0!</v>
      </c>
    </row>
    <row r="331" spans="1:157">
      <c r="T331" s="201">
        <v>0.66666666666666663</v>
      </c>
      <c r="U331" s="109">
        <f t="shared" ca="1" si="426"/>
        <v>2.458249273812342</v>
      </c>
      <c r="V331" s="109">
        <f t="shared" ca="1" si="426"/>
        <v>1.4274507154869553</v>
      </c>
      <c r="W331" s="109">
        <f t="shared" ca="1" si="426"/>
        <v>0.31408836209819668</v>
      </c>
      <c r="X331" s="109">
        <f t="shared" ca="1" si="426"/>
        <v>-2.327680250715332</v>
      </c>
      <c r="Y331" s="109" t="e">
        <f t="shared" si="426"/>
        <v>#DIV/0!</v>
      </c>
      <c r="Z331" s="109" t="e">
        <f t="shared" si="426"/>
        <v>#DIV/0!</v>
      </c>
      <c r="AA331" s="109" t="e">
        <f t="shared" si="426"/>
        <v>#DIV/0!</v>
      </c>
      <c r="AB331" s="109" t="e">
        <f t="shared" si="426"/>
        <v>#DIV/0!</v>
      </c>
      <c r="AC331" s="109" t="e">
        <f t="shared" si="426"/>
        <v>#DIV/0!</v>
      </c>
      <c r="AD331" s="109" t="e">
        <f t="shared" si="426"/>
        <v>#DIV/0!</v>
      </c>
      <c r="AE331" s="109" t="e">
        <f t="shared" si="426"/>
        <v>#DIV/0!</v>
      </c>
      <c r="AF331" s="109" t="e">
        <f t="shared" si="426"/>
        <v>#DIV/0!</v>
      </c>
      <c r="AG331" s="109"/>
      <c r="AI331" s="200">
        <v>0.66666666666666663</v>
      </c>
      <c r="AJ331" s="111">
        <f t="shared" ca="1" si="427"/>
        <v>2.8866459308860719</v>
      </c>
      <c r="AK331" s="111">
        <f t="shared" ca="1" si="427"/>
        <v>2.1583652703279199</v>
      </c>
      <c r="AL331" s="111">
        <f t="shared" ca="1" si="427"/>
        <v>1.3819887932320611</v>
      </c>
      <c r="AM331" s="111">
        <f t="shared" ca="1" si="427"/>
        <v>-0.4406600779980181</v>
      </c>
      <c r="AN331" s="111" t="e">
        <f t="shared" si="427"/>
        <v>#DIV/0!</v>
      </c>
      <c r="AO331" s="111" t="e">
        <f t="shared" si="427"/>
        <v>#DIV/0!</v>
      </c>
      <c r="AP331" s="111" t="e">
        <f t="shared" si="427"/>
        <v>#DIV/0!</v>
      </c>
      <c r="AQ331" s="111" t="e">
        <f t="shared" si="427"/>
        <v>#DIV/0!</v>
      </c>
      <c r="AR331" s="111" t="e">
        <f t="shared" si="427"/>
        <v>#DIV/0!</v>
      </c>
      <c r="AS331" s="111" t="e">
        <f t="shared" si="427"/>
        <v>#DIV/0!</v>
      </c>
      <c r="AT331" s="111" t="e">
        <f t="shared" si="427"/>
        <v>#DIV/0!</v>
      </c>
      <c r="AU331" s="111" t="e">
        <f t="shared" si="418"/>
        <v>#DIV/0!</v>
      </c>
      <c r="AV331" s="111" t="e">
        <f t="shared" si="418"/>
        <v>#DIV/0!</v>
      </c>
      <c r="AX331" s="14">
        <f t="shared" si="428"/>
        <v>0.66666666666666663</v>
      </c>
      <c r="AY331" s="111">
        <f t="shared" ca="1" si="429"/>
        <v>1.4095042090011614</v>
      </c>
      <c r="AZ331" s="111">
        <f t="shared" ca="1" si="429"/>
        <v>1.2416302563137762</v>
      </c>
      <c r="BA331" s="111">
        <f t="shared" ca="1" si="429"/>
        <v>0.61647956530707404</v>
      </c>
      <c r="BB331" s="111">
        <f t="shared" ca="1" si="429"/>
        <v>-1.2678880705970101</v>
      </c>
      <c r="BC331" s="111" t="e">
        <f t="shared" si="429"/>
        <v>#DIV/0!</v>
      </c>
      <c r="BD331" s="111" t="e">
        <f t="shared" si="429"/>
        <v>#DIV/0!</v>
      </c>
      <c r="BE331" s="111" t="e">
        <f t="shared" si="429"/>
        <v>#DIV/0!</v>
      </c>
      <c r="BF331" s="111" t="e">
        <f t="shared" si="429"/>
        <v>#DIV/0!</v>
      </c>
      <c r="BG331" s="111" t="e">
        <f t="shared" si="429"/>
        <v>#DIV/0!</v>
      </c>
      <c r="BH331" s="111" t="e">
        <f t="shared" si="429"/>
        <v>#DIV/0!</v>
      </c>
      <c r="BI331" s="111" t="e">
        <f t="shared" si="429"/>
        <v>#DIV/0!</v>
      </c>
      <c r="BJ331" s="111" t="e">
        <f t="shared" si="429"/>
        <v>#DIV/0!</v>
      </c>
      <c r="BK331" s="111" t="e">
        <f t="shared" si="429"/>
        <v>#DIV/0!</v>
      </c>
      <c r="BM331" s="14">
        <f t="shared" si="430"/>
        <v>0.66666666666666663</v>
      </c>
      <c r="BN331" s="111">
        <f t="shared" ca="1" si="431"/>
        <v>1.4267085537424453</v>
      </c>
      <c r="BO331" s="111">
        <f t="shared" ca="1" si="431"/>
        <v>1.0814575828420097</v>
      </c>
      <c r="BP331" s="111">
        <f t="shared" ca="1" si="431"/>
        <v>0.3114156877767833</v>
      </c>
      <c r="BQ331" s="111">
        <f t="shared" ca="1" si="431"/>
        <v>-1.872488503134349</v>
      </c>
      <c r="BR331" s="111" t="e">
        <f t="shared" si="431"/>
        <v>#DIV/0!</v>
      </c>
      <c r="BS331" s="111" t="e">
        <f t="shared" si="431"/>
        <v>#DIV/0!</v>
      </c>
      <c r="BT331" s="111" t="e">
        <f t="shared" si="431"/>
        <v>#DIV/0!</v>
      </c>
      <c r="BU331" s="111" t="e">
        <f t="shared" si="431"/>
        <v>#DIV/0!</v>
      </c>
      <c r="BV331" s="111" t="e">
        <f t="shared" si="431"/>
        <v>#DIV/0!</v>
      </c>
      <c r="BW331" s="111" t="e">
        <f t="shared" si="431"/>
        <v>#DIV/0!</v>
      </c>
      <c r="BX331" s="111" t="e">
        <f t="shared" si="431"/>
        <v>#DIV/0!</v>
      </c>
      <c r="BY331" s="111" t="e">
        <f t="shared" si="431"/>
        <v>#DIV/0!</v>
      </c>
      <c r="BZ331" s="111" t="e">
        <f t="shared" si="431"/>
        <v>#DIV/0!</v>
      </c>
      <c r="CB331" s="14">
        <f t="shared" si="432"/>
        <v>0.66666666666666663</v>
      </c>
      <c r="CC331" s="111">
        <f t="shared" ca="1" si="433"/>
        <v>-3.2496076783438248</v>
      </c>
      <c r="CD331" s="111">
        <f t="shared" ca="1" si="433"/>
        <v>-2.7818251342149347</v>
      </c>
      <c r="CE331" s="111">
        <f t="shared" ca="1" si="433"/>
        <v>-2.8554612193273421</v>
      </c>
      <c r="CF331" s="111">
        <f t="shared" ca="1" si="433"/>
        <v>-3.6412706816648548</v>
      </c>
      <c r="CG331" s="111" t="e">
        <f t="shared" si="433"/>
        <v>#DIV/0!</v>
      </c>
      <c r="CH331" s="111" t="e">
        <f t="shared" si="433"/>
        <v>#DIV/0!</v>
      </c>
      <c r="CI331" s="111" t="e">
        <f t="shared" si="433"/>
        <v>#DIV/0!</v>
      </c>
      <c r="CJ331" s="111" t="e">
        <f t="shared" si="433"/>
        <v>#DIV/0!</v>
      </c>
      <c r="CK331" s="111" t="e">
        <f t="shared" si="433"/>
        <v>#DIV/0!</v>
      </c>
      <c r="CL331" s="111" t="e">
        <f t="shared" si="433"/>
        <v>#DIV/0!</v>
      </c>
      <c r="CM331" s="111" t="e">
        <f t="shared" si="433"/>
        <v>#DIV/0!</v>
      </c>
      <c r="CN331" s="111" t="e">
        <f t="shared" si="433"/>
        <v>#DIV/0!</v>
      </c>
      <c r="CO331" s="111" t="e">
        <f t="shared" si="433"/>
        <v>#DIV/0!</v>
      </c>
      <c r="CQ331" s="14">
        <f t="shared" si="434"/>
        <v>0.66666666666666663</v>
      </c>
      <c r="CR331" s="111">
        <f t="shared" ca="1" si="435"/>
        <v>-10.758732884503523</v>
      </c>
      <c r="CS331" s="111">
        <f t="shared" ca="1" si="435"/>
        <v>-7.1880106977035876</v>
      </c>
      <c r="CT331" s="111">
        <f t="shared" ca="1" si="435"/>
        <v>-5.4147751748180006</v>
      </c>
      <c r="CU331" s="111">
        <f t="shared" ca="1" si="435"/>
        <v>-4.0672610598109653</v>
      </c>
      <c r="CV331" s="111" t="e">
        <f t="shared" si="435"/>
        <v>#DIV/0!</v>
      </c>
      <c r="CW331" s="111" t="e">
        <f t="shared" si="435"/>
        <v>#DIV/0!</v>
      </c>
      <c r="CX331" s="111" t="e">
        <f t="shared" si="435"/>
        <v>#DIV/0!</v>
      </c>
      <c r="CY331" s="111" t="e">
        <f t="shared" si="435"/>
        <v>#DIV/0!</v>
      </c>
      <c r="CZ331" s="111" t="e">
        <f t="shared" si="435"/>
        <v>#DIV/0!</v>
      </c>
      <c r="DA331" s="111" t="e">
        <f t="shared" si="435"/>
        <v>#DIV/0!</v>
      </c>
      <c r="DB331" s="111" t="e">
        <f t="shared" si="435"/>
        <v>#DIV/0!</v>
      </c>
      <c r="DC331" s="111" t="e">
        <f t="shared" si="435"/>
        <v>#DIV/0!</v>
      </c>
      <c r="DD331" s="111" t="e">
        <f t="shared" si="435"/>
        <v>#DIV/0!</v>
      </c>
      <c r="DF331" s="14">
        <f t="shared" si="436"/>
        <v>0.66666666666666663</v>
      </c>
      <c r="DG331" s="111">
        <f t="shared" ca="1" si="437"/>
        <v>-23.055243714485357</v>
      </c>
      <c r="DH331" s="111">
        <f t="shared" ca="1" si="437"/>
        <v>-25.970603665343052</v>
      </c>
      <c r="DI331" s="111">
        <f t="shared" ca="1" si="437"/>
        <v>-30.673345022535976</v>
      </c>
      <c r="DJ331" s="111">
        <f t="shared" ca="1" si="437"/>
        <v>-43.761599537281505</v>
      </c>
      <c r="DK331" s="111" t="e">
        <f t="shared" si="437"/>
        <v>#DIV/0!</v>
      </c>
      <c r="DL331" s="111" t="e">
        <f t="shared" si="437"/>
        <v>#DIV/0!</v>
      </c>
      <c r="DM331" s="111" t="e">
        <f t="shared" si="437"/>
        <v>#DIV/0!</v>
      </c>
      <c r="DN331" s="111" t="e">
        <f t="shared" si="437"/>
        <v>#DIV/0!</v>
      </c>
      <c r="DO331" s="111" t="e">
        <f t="shared" si="437"/>
        <v>#DIV/0!</v>
      </c>
      <c r="DP331" s="111" t="e">
        <f t="shared" si="437"/>
        <v>#DIV/0!</v>
      </c>
      <c r="DQ331" s="111" t="e">
        <f t="shared" si="437"/>
        <v>#DIV/0!</v>
      </c>
      <c r="DR331" s="111" t="e">
        <f t="shared" si="437"/>
        <v>#DIV/0!</v>
      </c>
      <c r="DS331" s="111" t="e">
        <f t="shared" si="437"/>
        <v>#DIV/0!</v>
      </c>
      <c r="DU331" s="14">
        <f t="shared" si="438"/>
        <v>0.66666666666666663</v>
      </c>
      <c r="DV331" s="111">
        <f t="shared" ca="1" si="439"/>
        <v>-1.4279888569124322</v>
      </c>
      <c r="DW331" s="111">
        <f t="shared" ca="1" si="439"/>
        <v>-2.4363818494698775</v>
      </c>
      <c r="DX331" s="111">
        <f t="shared" ca="1" si="439"/>
        <v>-3.5596681037795506</v>
      </c>
      <c r="DY331" s="111">
        <f t="shared" ca="1" si="439"/>
        <v>-6.2900672423910624</v>
      </c>
      <c r="DZ331" s="111" t="e">
        <f t="shared" si="439"/>
        <v>#DIV/0!</v>
      </c>
      <c r="EA331" s="111" t="e">
        <f t="shared" si="439"/>
        <v>#DIV/0!</v>
      </c>
      <c r="EB331" s="111" t="e">
        <f t="shared" si="439"/>
        <v>#DIV/0!</v>
      </c>
      <c r="EC331" s="111" t="e">
        <f t="shared" si="439"/>
        <v>#DIV/0!</v>
      </c>
      <c r="ED331" s="111" t="e">
        <f t="shared" si="439"/>
        <v>#DIV/0!</v>
      </c>
      <c r="EE331" s="111" t="e">
        <f t="shared" si="439"/>
        <v>#DIV/0!</v>
      </c>
      <c r="EF331" s="111" t="e">
        <f t="shared" si="439"/>
        <v>#DIV/0!</v>
      </c>
      <c r="EG331" s="111" t="e">
        <f t="shared" si="439"/>
        <v>#DIV/0!</v>
      </c>
      <c r="EH331" s="111" t="e">
        <f t="shared" si="439"/>
        <v>#DIV/0!</v>
      </c>
      <c r="EJ331" s="14">
        <f t="shared" si="440"/>
        <v>0.66666666666666663</v>
      </c>
      <c r="EK331" s="111">
        <f t="shared" ca="1" si="441"/>
        <v>-7.7724762614495493</v>
      </c>
      <c r="EL331" s="111">
        <f t="shared" ca="1" si="441"/>
        <v>-7.7276651299136629</v>
      </c>
      <c r="EM331" s="111">
        <f t="shared" ca="1" si="441"/>
        <v>-7.7475129317554998</v>
      </c>
      <c r="EN331" s="111">
        <f t="shared" ca="1" si="441"/>
        <v>-7.924773983351459</v>
      </c>
      <c r="EO331" s="111" t="e">
        <f t="shared" si="441"/>
        <v>#DIV/0!</v>
      </c>
      <c r="EP331" s="111" t="e">
        <f t="shared" si="441"/>
        <v>#DIV/0!</v>
      </c>
      <c r="EQ331" s="111" t="e">
        <f t="shared" si="441"/>
        <v>#DIV/0!</v>
      </c>
      <c r="ER331" s="111" t="e">
        <f t="shared" si="441"/>
        <v>#DIV/0!</v>
      </c>
      <c r="ES331" s="111" t="e">
        <f t="shared" si="441"/>
        <v>#DIV/0!</v>
      </c>
      <c r="ET331" s="111" t="e">
        <f t="shared" si="441"/>
        <v>#DIV/0!</v>
      </c>
      <c r="EU331" s="111" t="e">
        <f t="shared" si="441"/>
        <v>#DIV/0!</v>
      </c>
      <c r="EV331" s="111" t="e">
        <f t="shared" si="441"/>
        <v>#DIV/0!</v>
      </c>
      <c r="EW331" s="111" t="e">
        <f t="shared" si="441"/>
        <v>#DIV/0!</v>
      </c>
    </row>
    <row r="332" spans="1:157">
      <c r="T332" s="201">
        <v>0.7142857142857143</v>
      </c>
      <c r="U332" s="109">
        <f t="shared" ca="1" si="426"/>
        <v>1.8438066046903643</v>
      </c>
      <c r="V332" s="109">
        <f t="shared" ca="1" si="426"/>
        <v>0.24654515458041715</v>
      </c>
      <c r="W332" s="109">
        <f t="shared" ca="1" si="426"/>
        <v>-1.9352363308266547</v>
      </c>
      <c r="X332" s="109" t="e">
        <f t="shared" si="426"/>
        <v>#DIV/0!</v>
      </c>
      <c r="Y332" s="109" t="e">
        <f t="shared" si="426"/>
        <v>#DIV/0!</v>
      </c>
      <c r="Z332" s="109" t="e">
        <f t="shared" si="426"/>
        <v>#DIV/0!</v>
      </c>
      <c r="AA332" s="109" t="e">
        <f t="shared" si="426"/>
        <v>#DIV/0!</v>
      </c>
      <c r="AB332" s="109" t="e">
        <f t="shared" si="426"/>
        <v>#DIV/0!</v>
      </c>
      <c r="AC332" s="109" t="e">
        <f t="shared" si="426"/>
        <v>#DIV/0!</v>
      </c>
      <c r="AD332" s="109" t="e">
        <f t="shared" si="426"/>
        <v>#DIV/0!</v>
      </c>
      <c r="AE332" s="109" t="e">
        <f t="shared" si="426"/>
        <v>#DIV/0!</v>
      </c>
      <c r="AF332" s="109" t="e">
        <f t="shared" si="426"/>
        <v>#DIV/0!</v>
      </c>
      <c r="AG332" s="109"/>
      <c r="AI332" s="200">
        <v>0.7142857142857143</v>
      </c>
      <c r="AJ332" s="111">
        <f t="shared" ca="1" si="427"/>
        <v>2.3865413992412741</v>
      </c>
      <c r="AK332" s="111">
        <f t="shared" ca="1" si="427"/>
        <v>1.2694834141304483</v>
      </c>
      <c r="AL332" s="111">
        <f t="shared" ca="1" si="427"/>
        <v>-0.24086632443764699</v>
      </c>
      <c r="AM332" s="111" t="e">
        <f t="shared" si="427"/>
        <v>#DIV/0!</v>
      </c>
      <c r="AN332" s="111" t="e">
        <f t="shared" si="427"/>
        <v>#DIV/0!</v>
      </c>
      <c r="AO332" s="111" t="e">
        <f t="shared" si="427"/>
        <v>#DIV/0!</v>
      </c>
      <c r="AP332" s="111" t="e">
        <f t="shared" si="427"/>
        <v>#DIV/0!</v>
      </c>
      <c r="AQ332" s="111" t="e">
        <f t="shared" si="427"/>
        <v>#DIV/0!</v>
      </c>
      <c r="AR332" s="111" t="e">
        <f t="shared" si="427"/>
        <v>#DIV/0!</v>
      </c>
      <c r="AS332" s="111" t="e">
        <f t="shared" si="427"/>
        <v>#DIV/0!</v>
      </c>
      <c r="AT332" s="111" t="e">
        <f t="shared" si="427"/>
        <v>#DIV/0!</v>
      </c>
      <c r="AU332" s="111" t="e">
        <f t="shared" si="418"/>
        <v>#DIV/0!</v>
      </c>
      <c r="AV332" s="111" t="e">
        <f t="shared" si="418"/>
        <v>#DIV/0!</v>
      </c>
      <c r="AX332" s="14">
        <f t="shared" si="428"/>
        <v>0.7142857142857143</v>
      </c>
      <c r="AY332" s="111">
        <f t="shared" ca="1" si="429"/>
        <v>1.2412973045609466</v>
      </c>
      <c r="AZ332" s="111">
        <f t="shared" ca="1" si="429"/>
        <v>0.49222588266238532</v>
      </c>
      <c r="BA332" s="111">
        <f t="shared" ca="1" si="429"/>
        <v>-1.0393872667770339</v>
      </c>
      <c r="BB332" s="111" t="e">
        <f t="shared" si="429"/>
        <v>#DIV/0!</v>
      </c>
      <c r="BC332" s="111" t="e">
        <f t="shared" si="429"/>
        <v>#DIV/0!</v>
      </c>
      <c r="BD332" s="111" t="e">
        <f t="shared" si="429"/>
        <v>#DIV/0!</v>
      </c>
      <c r="BE332" s="111" t="e">
        <f t="shared" si="429"/>
        <v>#DIV/0!</v>
      </c>
      <c r="BF332" s="111" t="e">
        <f t="shared" si="429"/>
        <v>#DIV/0!</v>
      </c>
      <c r="BG332" s="111" t="e">
        <f t="shared" si="429"/>
        <v>#DIV/0!</v>
      </c>
      <c r="BH332" s="111" t="e">
        <f t="shared" si="429"/>
        <v>#DIV/0!</v>
      </c>
      <c r="BI332" s="111" t="e">
        <f t="shared" si="429"/>
        <v>#DIV/0!</v>
      </c>
      <c r="BJ332" s="111" t="e">
        <f t="shared" si="429"/>
        <v>#DIV/0!</v>
      </c>
      <c r="BK332" s="111" t="e">
        <f t="shared" si="429"/>
        <v>#DIV/0!</v>
      </c>
      <c r="BM332" s="14">
        <f t="shared" si="430"/>
        <v>0.7142857142857143</v>
      </c>
      <c r="BN332" s="111">
        <f t="shared" ca="1" si="431"/>
        <v>1.1757822497607506</v>
      </c>
      <c r="BO332" s="111">
        <f t="shared" ca="1" si="431"/>
        <v>0.20412246685135216</v>
      </c>
      <c r="BP332" s="111">
        <f t="shared" ca="1" si="431"/>
        <v>-1.5759886279150663</v>
      </c>
      <c r="BQ332" s="111" t="e">
        <f t="shared" si="431"/>
        <v>#DIV/0!</v>
      </c>
      <c r="BR332" s="111" t="e">
        <f t="shared" si="431"/>
        <v>#DIV/0!</v>
      </c>
      <c r="BS332" s="111" t="e">
        <f t="shared" si="431"/>
        <v>#DIV/0!</v>
      </c>
      <c r="BT332" s="111" t="e">
        <f t="shared" si="431"/>
        <v>#DIV/0!</v>
      </c>
      <c r="BU332" s="111" t="e">
        <f t="shared" si="431"/>
        <v>#DIV/0!</v>
      </c>
      <c r="BV332" s="111" t="e">
        <f t="shared" si="431"/>
        <v>#DIV/0!</v>
      </c>
      <c r="BW332" s="111" t="e">
        <f t="shared" si="431"/>
        <v>#DIV/0!</v>
      </c>
      <c r="BX332" s="111" t="e">
        <f t="shared" si="431"/>
        <v>#DIV/0!</v>
      </c>
      <c r="BY332" s="111" t="e">
        <f t="shared" si="431"/>
        <v>#DIV/0!</v>
      </c>
      <c r="BZ332" s="111" t="e">
        <f t="shared" si="431"/>
        <v>#DIV/0!</v>
      </c>
      <c r="CB332" s="14">
        <f t="shared" si="432"/>
        <v>0.7142857142857143</v>
      </c>
      <c r="CC332" s="111">
        <f t="shared" ca="1" si="433"/>
        <v>-2.9652884124169994</v>
      </c>
      <c r="CD332" s="111">
        <f t="shared" ca="1" si="433"/>
        <v>-2.8249281525232934</v>
      </c>
      <c r="CE332" s="111">
        <f t="shared" ca="1" si="433"/>
        <v>-3.4062559116313889</v>
      </c>
      <c r="CF332" s="111" t="e">
        <f t="shared" si="433"/>
        <v>#DIV/0!</v>
      </c>
      <c r="CG332" s="111" t="e">
        <f t="shared" si="433"/>
        <v>#DIV/0!</v>
      </c>
      <c r="CH332" s="111" t="e">
        <f t="shared" si="433"/>
        <v>#DIV/0!</v>
      </c>
      <c r="CI332" s="111" t="e">
        <f t="shared" si="433"/>
        <v>#DIV/0!</v>
      </c>
      <c r="CJ332" s="111" t="e">
        <f t="shared" si="433"/>
        <v>#DIV/0!</v>
      </c>
      <c r="CK332" s="111" t="e">
        <f t="shared" si="433"/>
        <v>#DIV/0!</v>
      </c>
      <c r="CL332" s="111" t="e">
        <f t="shared" si="433"/>
        <v>#DIV/0!</v>
      </c>
      <c r="CM332" s="111" t="e">
        <f t="shared" si="433"/>
        <v>#DIV/0!</v>
      </c>
      <c r="CN332" s="111" t="e">
        <f t="shared" si="433"/>
        <v>#DIV/0!</v>
      </c>
      <c r="CO332" s="111" t="e">
        <f t="shared" si="433"/>
        <v>#DIV/0!</v>
      </c>
      <c r="CQ332" s="14">
        <f t="shared" si="434"/>
        <v>0.7142857142857143</v>
      </c>
      <c r="CR332" s="111">
        <f t="shared" ca="1" si="435"/>
        <v>-9.6162977481682272</v>
      </c>
      <c r="CS332" s="111">
        <f t="shared" ca="1" si="435"/>
        <v>-5.97363979691883</v>
      </c>
      <c r="CT332" s="111">
        <f t="shared" ca="1" si="435"/>
        <v>-4.4788912055204904</v>
      </c>
      <c r="CU332" s="111" t="e">
        <f t="shared" si="435"/>
        <v>#DIV/0!</v>
      </c>
      <c r="CV332" s="111" t="e">
        <f t="shared" si="435"/>
        <v>#DIV/0!</v>
      </c>
      <c r="CW332" s="111" t="e">
        <f t="shared" si="435"/>
        <v>#DIV/0!</v>
      </c>
      <c r="CX332" s="111" t="e">
        <f t="shared" si="435"/>
        <v>#DIV/0!</v>
      </c>
      <c r="CY332" s="111" t="e">
        <f t="shared" si="435"/>
        <v>#DIV/0!</v>
      </c>
      <c r="CZ332" s="111" t="e">
        <f t="shared" si="435"/>
        <v>#DIV/0!</v>
      </c>
      <c r="DA332" s="111" t="e">
        <f t="shared" si="435"/>
        <v>#DIV/0!</v>
      </c>
      <c r="DB332" s="111" t="e">
        <f t="shared" si="435"/>
        <v>#DIV/0!</v>
      </c>
      <c r="DC332" s="111" t="e">
        <f t="shared" si="435"/>
        <v>#DIV/0!</v>
      </c>
      <c r="DD332" s="111" t="e">
        <f t="shared" si="435"/>
        <v>#DIV/0!</v>
      </c>
      <c r="DF332" s="14">
        <f t="shared" si="436"/>
        <v>0.7142857142857143</v>
      </c>
      <c r="DG332" s="111">
        <f t="shared" ca="1" si="437"/>
        <v>-28.566260915647071</v>
      </c>
      <c r="DH332" s="111">
        <f t="shared" ca="1" si="437"/>
        <v>-36.605546301441713</v>
      </c>
      <c r="DI332" s="111">
        <f t="shared" ca="1" si="437"/>
        <v>-49.90682559385094</v>
      </c>
      <c r="DJ332" s="111" t="e">
        <f t="shared" si="437"/>
        <v>#DIV/0!</v>
      </c>
      <c r="DK332" s="111" t="e">
        <f t="shared" si="437"/>
        <v>#DIV/0!</v>
      </c>
      <c r="DL332" s="111" t="e">
        <f t="shared" si="437"/>
        <v>#DIV/0!</v>
      </c>
      <c r="DM332" s="111" t="e">
        <f t="shared" si="437"/>
        <v>#DIV/0!</v>
      </c>
      <c r="DN332" s="111" t="e">
        <f t="shared" si="437"/>
        <v>#DIV/0!</v>
      </c>
      <c r="DO332" s="111" t="e">
        <f t="shared" si="437"/>
        <v>#DIV/0!</v>
      </c>
      <c r="DP332" s="111" t="e">
        <f t="shared" si="437"/>
        <v>#DIV/0!</v>
      </c>
      <c r="DQ332" s="111" t="e">
        <f t="shared" si="437"/>
        <v>#DIV/0!</v>
      </c>
      <c r="DR332" s="111" t="e">
        <f t="shared" si="437"/>
        <v>#DIV/0!</v>
      </c>
      <c r="DS332" s="111" t="e">
        <f t="shared" si="437"/>
        <v>#DIV/0!</v>
      </c>
      <c r="DU332" s="14">
        <f t="shared" si="438"/>
        <v>0.7142857142857143</v>
      </c>
      <c r="DV332" s="111">
        <f t="shared" ca="1" si="439"/>
        <v>-1.8091159818363618</v>
      </c>
      <c r="DW332" s="111">
        <f t="shared" ca="1" si="439"/>
        <v>-3.4097941985000979</v>
      </c>
      <c r="DX332" s="111">
        <f t="shared" ca="1" si="439"/>
        <v>-5.6479000212966586</v>
      </c>
      <c r="DY332" s="111" t="e">
        <f t="shared" si="439"/>
        <v>#DIV/0!</v>
      </c>
      <c r="DZ332" s="111" t="e">
        <f t="shared" si="439"/>
        <v>#DIV/0!</v>
      </c>
      <c r="EA332" s="111" t="e">
        <f t="shared" si="439"/>
        <v>#DIV/0!</v>
      </c>
      <c r="EB332" s="111" t="e">
        <f t="shared" si="439"/>
        <v>#DIV/0!</v>
      </c>
      <c r="EC332" s="111" t="e">
        <f t="shared" si="439"/>
        <v>#DIV/0!</v>
      </c>
      <c r="ED332" s="111" t="e">
        <f t="shared" si="439"/>
        <v>#DIV/0!</v>
      </c>
      <c r="EE332" s="111" t="e">
        <f t="shared" si="439"/>
        <v>#DIV/0!</v>
      </c>
      <c r="EF332" s="111" t="e">
        <f t="shared" si="439"/>
        <v>#DIV/0!</v>
      </c>
      <c r="EG332" s="111" t="e">
        <f t="shared" si="439"/>
        <v>#DIV/0!</v>
      </c>
      <c r="EH332" s="111" t="e">
        <f t="shared" si="439"/>
        <v>#DIV/0!</v>
      </c>
      <c r="EJ332" s="14">
        <f t="shared" si="440"/>
        <v>0.7142857142857143</v>
      </c>
      <c r="EK332" s="111">
        <f t="shared" ca="1" si="441"/>
        <v>-7.3058451730534575</v>
      </c>
      <c r="EL332" s="111">
        <f t="shared" ca="1" si="441"/>
        <v>-7.3126787061610337</v>
      </c>
      <c r="EM332" s="111">
        <f t="shared" ca="1" si="441"/>
        <v>-7.4253273809400202</v>
      </c>
      <c r="EN332" s="111" t="e">
        <f t="shared" si="441"/>
        <v>#DIV/0!</v>
      </c>
      <c r="EO332" s="111" t="e">
        <f t="shared" si="441"/>
        <v>#DIV/0!</v>
      </c>
      <c r="EP332" s="111" t="e">
        <f t="shared" si="441"/>
        <v>#DIV/0!</v>
      </c>
      <c r="EQ332" s="111" t="e">
        <f t="shared" si="441"/>
        <v>#DIV/0!</v>
      </c>
      <c r="ER332" s="111" t="e">
        <f t="shared" si="441"/>
        <v>#DIV/0!</v>
      </c>
      <c r="ES332" s="111" t="e">
        <f t="shared" si="441"/>
        <v>#DIV/0!</v>
      </c>
      <c r="ET332" s="111" t="e">
        <f t="shared" si="441"/>
        <v>#DIV/0!</v>
      </c>
      <c r="EU332" s="111" t="e">
        <f t="shared" si="441"/>
        <v>#DIV/0!</v>
      </c>
      <c r="EV332" s="111" t="e">
        <f t="shared" si="441"/>
        <v>#DIV/0!</v>
      </c>
      <c r="EW332" s="111" t="e">
        <f t="shared" si="441"/>
        <v>#DIV/0!</v>
      </c>
    </row>
    <row r="333" spans="1:157">
      <c r="T333" s="201">
        <v>0.75</v>
      </c>
      <c r="U333" s="109">
        <f t="shared" ca="1" si="426"/>
        <v>1.1553407689530317</v>
      </c>
      <c r="V333" s="109">
        <f t="shared" ca="1" si="426"/>
        <v>-1.6145715078584146</v>
      </c>
      <c r="W333" s="109" t="e">
        <f t="shared" si="426"/>
        <v>#DIV/0!</v>
      </c>
      <c r="X333" s="109" t="e">
        <f t="shared" si="426"/>
        <v>#DIV/0!</v>
      </c>
      <c r="Y333" s="109" t="e">
        <f t="shared" si="426"/>
        <v>#DIV/0!</v>
      </c>
      <c r="Z333" s="109" t="e">
        <f t="shared" si="426"/>
        <v>#DIV/0!</v>
      </c>
      <c r="AA333" s="109" t="e">
        <f t="shared" si="426"/>
        <v>#DIV/0!</v>
      </c>
      <c r="AB333" s="109" t="e">
        <f t="shared" si="426"/>
        <v>#DIV/0!</v>
      </c>
      <c r="AC333" s="109" t="e">
        <f t="shared" si="426"/>
        <v>#DIV/0!</v>
      </c>
      <c r="AD333" s="109" t="e">
        <f t="shared" si="426"/>
        <v>#DIV/0!</v>
      </c>
      <c r="AE333" s="109" t="e">
        <f t="shared" si="426"/>
        <v>#DIV/0!</v>
      </c>
      <c r="AF333" s="109" t="e">
        <f t="shared" si="426"/>
        <v>#DIV/0!</v>
      </c>
      <c r="AG333" s="109"/>
      <c r="AI333" s="200">
        <v>0.75</v>
      </c>
      <c r="AJ333" s="111">
        <f t="shared" ca="1" si="427"/>
        <v>1.8591735781141949</v>
      </c>
      <c r="AK333" s="111">
        <f t="shared" ca="1" si="427"/>
        <v>-6.6482356205938231E-2</v>
      </c>
      <c r="AL333" s="111" t="e">
        <f t="shared" si="427"/>
        <v>#DIV/0!</v>
      </c>
      <c r="AM333" s="111" t="e">
        <f t="shared" si="427"/>
        <v>#DIV/0!</v>
      </c>
      <c r="AN333" s="111" t="e">
        <f t="shared" si="427"/>
        <v>#DIV/0!</v>
      </c>
      <c r="AO333" s="111" t="e">
        <f t="shared" si="427"/>
        <v>#DIV/0!</v>
      </c>
      <c r="AP333" s="111" t="e">
        <f t="shared" si="427"/>
        <v>#DIV/0!</v>
      </c>
      <c r="AQ333" s="111" t="e">
        <f t="shared" si="427"/>
        <v>#DIV/0!</v>
      </c>
      <c r="AR333" s="111" t="e">
        <f t="shared" si="427"/>
        <v>#DIV/0!</v>
      </c>
      <c r="AS333" s="111" t="e">
        <f t="shared" si="427"/>
        <v>#DIV/0!</v>
      </c>
      <c r="AT333" s="111" t="e">
        <f t="shared" si="427"/>
        <v>#DIV/0!</v>
      </c>
      <c r="AU333" s="111" t="e">
        <f t="shared" si="418"/>
        <v>#DIV/0!</v>
      </c>
      <c r="AV333" s="111" t="e">
        <f t="shared" si="418"/>
        <v>#DIV/0!</v>
      </c>
      <c r="AX333" s="14">
        <f t="shared" si="428"/>
        <v>0.75</v>
      </c>
      <c r="AY333" s="111">
        <f t="shared" ca="1" si="429"/>
        <v>0.92775037865938259</v>
      </c>
      <c r="AZ333" s="111">
        <f t="shared" ca="1" si="429"/>
        <v>-0.85132554791081105</v>
      </c>
      <c r="BA333" s="111" t="e">
        <f t="shared" si="429"/>
        <v>#DIV/0!</v>
      </c>
      <c r="BB333" s="111" t="e">
        <f t="shared" si="429"/>
        <v>#DIV/0!</v>
      </c>
      <c r="BC333" s="111" t="e">
        <f t="shared" si="429"/>
        <v>#DIV/0!</v>
      </c>
      <c r="BD333" s="111" t="e">
        <f t="shared" si="429"/>
        <v>#DIV/0!</v>
      </c>
      <c r="BE333" s="111" t="e">
        <f t="shared" si="429"/>
        <v>#DIV/0!</v>
      </c>
      <c r="BF333" s="111" t="e">
        <f t="shared" si="429"/>
        <v>#DIV/0!</v>
      </c>
      <c r="BG333" s="111" t="e">
        <f t="shared" si="429"/>
        <v>#DIV/0!</v>
      </c>
      <c r="BH333" s="111" t="e">
        <f t="shared" si="429"/>
        <v>#DIV/0!</v>
      </c>
      <c r="BI333" s="111" t="e">
        <f t="shared" si="429"/>
        <v>#DIV/0!</v>
      </c>
      <c r="BJ333" s="111" t="e">
        <f t="shared" si="429"/>
        <v>#DIV/0!</v>
      </c>
      <c r="BK333" s="111" t="e">
        <f t="shared" si="429"/>
        <v>#DIV/0!</v>
      </c>
      <c r="BM333" s="14">
        <f t="shared" si="430"/>
        <v>0.75</v>
      </c>
      <c r="BN333" s="111">
        <f t="shared" ca="1" si="431"/>
        <v>0.77591631492141389</v>
      </c>
      <c r="BO333" s="111">
        <f t="shared" ca="1" si="431"/>
        <v>-1.3354028810529854</v>
      </c>
      <c r="BP333" s="111" t="e">
        <f t="shared" si="431"/>
        <v>#DIV/0!</v>
      </c>
      <c r="BQ333" s="111" t="e">
        <f t="shared" si="431"/>
        <v>#DIV/0!</v>
      </c>
      <c r="BR333" s="111" t="e">
        <f t="shared" si="431"/>
        <v>#DIV/0!</v>
      </c>
      <c r="BS333" s="111" t="e">
        <f t="shared" si="431"/>
        <v>#DIV/0!</v>
      </c>
      <c r="BT333" s="111" t="e">
        <f t="shared" si="431"/>
        <v>#DIV/0!</v>
      </c>
      <c r="BU333" s="111" t="e">
        <f t="shared" si="431"/>
        <v>#DIV/0!</v>
      </c>
      <c r="BV333" s="111" t="e">
        <f t="shared" si="431"/>
        <v>#DIV/0!</v>
      </c>
      <c r="BW333" s="111" t="e">
        <f t="shared" si="431"/>
        <v>#DIV/0!</v>
      </c>
      <c r="BX333" s="111" t="e">
        <f t="shared" si="431"/>
        <v>#DIV/0!</v>
      </c>
      <c r="BY333" s="111" t="e">
        <f t="shared" si="431"/>
        <v>#DIV/0!</v>
      </c>
      <c r="BZ333" s="111" t="e">
        <f t="shared" si="431"/>
        <v>#DIV/0!</v>
      </c>
      <c r="CB333" s="14">
        <f t="shared" si="432"/>
        <v>0.75</v>
      </c>
      <c r="CC333" s="111">
        <f t="shared" ca="1" si="433"/>
        <v>-2.8062677254150294</v>
      </c>
      <c r="CD333" s="111">
        <f t="shared" ca="1" si="433"/>
        <v>-3.2486639649336695</v>
      </c>
      <c r="CE333" s="111" t="e">
        <f t="shared" si="433"/>
        <v>#DIV/0!</v>
      </c>
      <c r="CF333" s="111" t="e">
        <f t="shared" si="433"/>
        <v>#DIV/0!</v>
      </c>
      <c r="CG333" s="111" t="e">
        <f t="shared" si="433"/>
        <v>#DIV/0!</v>
      </c>
      <c r="CH333" s="111" t="e">
        <f t="shared" si="433"/>
        <v>#DIV/0!</v>
      </c>
      <c r="CI333" s="111" t="e">
        <f t="shared" si="433"/>
        <v>#DIV/0!</v>
      </c>
      <c r="CJ333" s="111" t="e">
        <f t="shared" si="433"/>
        <v>#DIV/0!</v>
      </c>
      <c r="CK333" s="111" t="e">
        <f t="shared" si="433"/>
        <v>#DIV/0!</v>
      </c>
      <c r="CL333" s="111" t="e">
        <f t="shared" si="433"/>
        <v>#DIV/0!</v>
      </c>
      <c r="CM333" s="111" t="e">
        <f t="shared" si="433"/>
        <v>#DIV/0!</v>
      </c>
      <c r="CN333" s="111" t="e">
        <f t="shared" si="433"/>
        <v>#DIV/0!</v>
      </c>
      <c r="CO333" s="111" t="e">
        <f t="shared" si="433"/>
        <v>#DIV/0!</v>
      </c>
      <c r="CQ333" s="14">
        <f t="shared" si="434"/>
        <v>0.75</v>
      </c>
      <c r="CR333" s="111">
        <f t="shared" ca="1" si="435"/>
        <v>-8.3528995745042671</v>
      </c>
      <c r="CS333" s="111">
        <f t="shared" ca="1" si="435"/>
        <v>-4.9121216530734984</v>
      </c>
      <c r="CT333" s="111" t="e">
        <f t="shared" si="435"/>
        <v>#DIV/0!</v>
      </c>
      <c r="CU333" s="111" t="e">
        <f t="shared" si="435"/>
        <v>#DIV/0!</v>
      </c>
      <c r="CV333" s="111" t="e">
        <f t="shared" si="435"/>
        <v>#DIV/0!</v>
      </c>
      <c r="CW333" s="111" t="e">
        <f t="shared" si="435"/>
        <v>#DIV/0!</v>
      </c>
      <c r="CX333" s="111" t="e">
        <f t="shared" si="435"/>
        <v>#DIV/0!</v>
      </c>
      <c r="CY333" s="111" t="e">
        <f t="shared" si="435"/>
        <v>#DIV/0!</v>
      </c>
      <c r="CZ333" s="111" t="e">
        <f t="shared" si="435"/>
        <v>#DIV/0!</v>
      </c>
      <c r="DA333" s="111" t="e">
        <f t="shared" si="435"/>
        <v>#DIV/0!</v>
      </c>
      <c r="DB333" s="111" t="e">
        <f t="shared" si="435"/>
        <v>#DIV/0!</v>
      </c>
      <c r="DC333" s="111" t="e">
        <f t="shared" si="435"/>
        <v>#DIV/0!</v>
      </c>
      <c r="DD333" s="111" t="e">
        <f t="shared" si="435"/>
        <v>#DIV/0!</v>
      </c>
      <c r="DF333" s="14">
        <f t="shared" si="436"/>
        <v>0.75</v>
      </c>
      <c r="DG333" s="111">
        <f t="shared" ca="1" si="437"/>
        <v>-36.548076035131722</v>
      </c>
      <c r="DH333" s="111">
        <f t="shared" ca="1" si="437"/>
        <v>-56.129540856538284</v>
      </c>
      <c r="DI333" s="111" t="e">
        <f t="shared" si="437"/>
        <v>#DIV/0!</v>
      </c>
      <c r="DJ333" s="111" t="e">
        <f t="shared" si="437"/>
        <v>#DIV/0!</v>
      </c>
      <c r="DK333" s="111" t="e">
        <f t="shared" si="437"/>
        <v>#DIV/0!</v>
      </c>
      <c r="DL333" s="111" t="e">
        <f t="shared" si="437"/>
        <v>#DIV/0!</v>
      </c>
      <c r="DM333" s="111" t="e">
        <f t="shared" si="437"/>
        <v>#DIV/0!</v>
      </c>
      <c r="DN333" s="111" t="e">
        <f t="shared" si="437"/>
        <v>#DIV/0!</v>
      </c>
      <c r="DO333" s="111" t="e">
        <f t="shared" si="437"/>
        <v>#DIV/0!</v>
      </c>
      <c r="DP333" s="111" t="e">
        <f t="shared" si="437"/>
        <v>#DIV/0!</v>
      </c>
      <c r="DQ333" s="111" t="e">
        <f t="shared" si="437"/>
        <v>#DIV/0!</v>
      </c>
      <c r="DR333" s="111" t="e">
        <f t="shared" si="437"/>
        <v>#DIV/0!</v>
      </c>
      <c r="DS333" s="111" t="e">
        <f t="shared" si="437"/>
        <v>#DIV/0!</v>
      </c>
      <c r="DU333" s="14">
        <f t="shared" si="438"/>
        <v>0.75</v>
      </c>
      <c r="DV333" s="111">
        <f t="shared" ca="1" si="439"/>
        <v>-2.3461093638705499</v>
      </c>
      <c r="DW333" s="111">
        <f t="shared" ca="1" si="439"/>
        <v>-5.1602971721749551</v>
      </c>
      <c r="DX333" s="111" t="e">
        <f t="shared" si="439"/>
        <v>#DIV/0!</v>
      </c>
      <c r="DY333" s="111" t="e">
        <f t="shared" si="439"/>
        <v>#DIV/0!</v>
      </c>
      <c r="DZ333" s="111" t="e">
        <f t="shared" si="439"/>
        <v>#DIV/0!</v>
      </c>
      <c r="EA333" s="111" t="e">
        <f t="shared" si="439"/>
        <v>#DIV/0!</v>
      </c>
      <c r="EB333" s="111" t="e">
        <f t="shared" si="439"/>
        <v>#DIV/0!</v>
      </c>
      <c r="EC333" s="111" t="e">
        <f t="shared" si="439"/>
        <v>#DIV/0!</v>
      </c>
      <c r="ED333" s="111" t="e">
        <f t="shared" si="439"/>
        <v>#DIV/0!</v>
      </c>
      <c r="EE333" s="111" t="e">
        <f t="shared" si="439"/>
        <v>#DIV/0!</v>
      </c>
      <c r="EF333" s="111" t="e">
        <f t="shared" si="439"/>
        <v>#DIV/0!</v>
      </c>
      <c r="EG333" s="111" t="e">
        <f t="shared" si="439"/>
        <v>#DIV/0!</v>
      </c>
      <c r="EH333" s="111" t="e">
        <f t="shared" si="439"/>
        <v>#DIV/0!</v>
      </c>
      <c r="EJ333" s="14">
        <f t="shared" si="440"/>
        <v>0.75</v>
      </c>
      <c r="EK333" s="111">
        <f t="shared" ca="1" si="441"/>
        <v>-7.0029002656471651</v>
      </c>
      <c r="EL333" s="111">
        <f t="shared" ca="1" si="441"/>
        <v>-7.0914513286330685</v>
      </c>
      <c r="EM333" s="111" t="e">
        <f t="shared" si="441"/>
        <v>#DIV/0!</v>
      </c>
      <c r="EN333" s="111" t="e">
        <f t="shared" si="441"/>
        <v>#DIV/0!</v>
      </c>
      <c r="EO333" s="111" t="e">
        <f t="shared" si="441"/>
        <v>#DIV/0!</v>
      </c>
      <c r="EP333" s="111" t="e">
        <f t="shared" si="441"/>
        <v>#DIV/0!</v>
      </c>
      <c r="EQ333" s="111" t="e">
        <f t="shared" si="441"/>
        <v>#DIV/0!</v>
      </c>
      <c r="ER333" s="111" t="e">
        <f t="shared" si="441"/>
        <v>#DIV/0!</v>
      </c>
      <c r="ES333" s="111" t="e">
        <f t="shared" si="441"/>
        <v>#DIV/0!</v>
      </c>
      <c r="ET333" s="111" t="e">
        <f t="shared" si="441"/>
        <v>#DIV/0!</v>
      </c>
      <c r="EU333" s="111" t="e">
        <f t="shared" si="441"/>
        <v>#DIV/0!</v>
      </c>
      <c r="EV333" s="111" t="e">
        <f t="shared" si="441"/>
        <v>#DIV/0!</v>
      </c>
      <c r="EW333" s="111" t="e">
        <f t="shared" si="441"/>
        <v>#DIV/0!</v>
      </c>
    </row>
    <row r="334" spans="1:157">
      <c r="T334" s="201">
        <v>0.8</v>
      </c>
      <c r="U334" s="109">
        <f t="shared" ca="1" si="426"/>
        <v>-1.0826929018302849</v>
      </c>
      <c r="V334" s="109" t="e">
        <f t="shared" si="426"/>
        <v>#DIV/0!</v>
      </c>
      <c r="W334" s="109" t="e">
        <f t="shared" si="426"/>
        <v>#DIV/0!</v>
      </c>
      <c r="X334" s="109" t="e">
        <f t="shared" si="426"/>
        <v>#DIV/0!</v>
      </c>
      <c r="Y334" s="109" t="e">
        <f t="shared" si="426"/>
        <v>#DIV/0!</v>
      </c>
      <c r="Z334" s="109" t="e">
        <f t="shared" si="426"/>
        <v>#DIV/0!</v>
      </c>
      <c r="AA334" s="109" t="e">
        <f t="shared" si="426"/>
        <v>#DIV/0!</v>
      </c>
      <c r="AB334" s="109" t="e">
        <f t="shared" si="426"/>
        <v>#DIV/0!</v>
      </c>
      <c r="AC334" s="109" t="e">
        <f t="shared" si="426"/>
        <v>#DIV/0!</v>
      </c>
      <c r="AD334" s="109" t="e">
        <f t="shared" si="426"/>
        <v>#DIV/0!</v>
      </c>
      <c r="AE334" s="109" t="e">
        <f t="shared" si="426"/>
        <v>#DIV/0!</v>
      </c>
      <c r="AF334" s="109" t="e">
        <f t="shared" si="426"/>
        <v>#DIV/0!</v>
      </c>
      <c r="AG334" s="109"/>
      <c r="AI334" s="200">
        <v>0.8</v>
      </c>
      <c r="AJ334" s="111">
        <f t="shared" ca="1" si="427"/>
        <v>0.24323511767146044</v>
      </c>
      <c r="AK334" s="111" t="e">
        <f t="shared" si="427"/>
        <v>#REF!</v>
      </c>
      <c r="AL334" s="111" t="e">
        <f t="shared" si="427"/>
        <v>#REF!</v>
      </c>
      <c r="AM334" s="111" t="e">
        <f t="shared" si="427"/>
        <v>#REF!</v>
      </c>
      <c r="AN334" s="111" t="e">
        <f t="shared" si="427"/>
        <v>#REF!</v>
      </c>
      <c r="AO334" s="111" t="e">
        <f t="shared" si="427"/>
        <v>#REF!</v>
      </c>
      <c r="AP334" s="111" t="e">
        <f t="shared" si="427"/>
        <v>#REF!</v>
      </c>
      <c r="AQ334" s="111" t="e">
        <f t="shared" si="427"/>
        <v>#REF!</v>
      </c>
      <c r="AR334" s="111" t="e">
        <f t="shared" si="427"/>
        <v>#REF!</v>
      </c>
      <c r="AS334" s="111" t="e">
        <f t="shared" si="427"/>
        <v>#REF!</v>
      </c>
      <c r="AT334" s="111" t="e">
        <f t="shared" si="427"/>
        <v>#REF!</v>
      </c>
      <c r="AU334" s="111" t="e">
        <f t="shared" si="418"/>
        <v>#REF!</v>
      </c>
      <c r="AV334" s="111" t="e">
        <f t="shared" si="418"/>
        <v>#REF!</v>
      </c>
      <c r="AX334" s="14">
        <f t="shared" si="428"/>
        <v>0.8</v>
      </c>
      <c r="AY334" s="111">
        <f t="shared" ca="1" si="429"/>
        <v>-0.53677857889258007</v>
      </c>
      <c r="AZ334" s="111" t="e">
        <f t="shared" si="429"/>
        <v>#REF!</v>
      </c>
      <c r="BA334" s="111" t="e">
        <f t="shared" si="429"/>
        <v>#REF!</v>
      </c>
      <c r="BB334" s="111" t="e">
        <f t="shared" si="429"/>
        <v>#REF!</v>
      </c>
      <c r="BC334" s="111" t="e">
        <f t="shared" si="429"/>
        <v>#REF!</v>
      </c>
      <c r="BD334" s="111" t="e">
        <f t="shared" si="429"/>
        <v>#REF!</v>
      </c>
      <c r="BE334" s="111" t="e">
        <f t="shared" si="429"/>
        <v>#REF!</v>
      </c>
      <c r="BF334" s="111" t="e">
        <f t="shared" si="429"/>
        <v>#REF!</v>
      </c>
      <c r="BG334" s="111" t="e">
        <f t="shared" si="429"/>
        <v>#REF!</v>
      </c>
      <c r="BH334" s="111" t="e">
        <f t="shared" si="429"/>
        <v>#REF!</v>
      </c>
      <c r="BI334" s="111" t="e">
        <f t="shared" si="429"/>
        <v>#REF!</v>
      </c>
      <c r="BJ334" s="111" t="e">
        <f t="shared" si="429"/>
        <v>#REF!</v>
      </c>
      <c r="BK334" s="111" t="e">
        <f t="shared" si="429"/>
        <v>#REF!</v>
      </c>
      <c r="BM334" s="14">
        <f t="shared" si="430"/>
        <v>0.8</v>
      </c>
      <c r="BN334" s="111">
        <f t="shared" ca="1" si="431"/>
        <v>-0.93933077422960309</v>
      </c>
      <c r="BO334" s="111" t="e">
        <f t="shared" si="431"/>
        <v>#REF!</v>
      </c>
      <c r="BP334" s="111" t="e">
        <f t="shared" si="431"/>
        <v>#REF!</v>
      </c>
      <c r="BQ334" s="111" t="e">
        <f t="shared" si="431"/>
        <v>#REF!</v>
      </c>
      <c r="BR334" s="111" t="e">
        <f t="shared" si="431"/>
        <v>#REF!</v>
      </c>
      <c r="BS334" s="111" t="e">
        <f t="shared" si="431"/>
        <v>#REF!</v>
      </c>
      <c r="BT334" s="111" t="e">
        <f t="shared" si="431"/>
        <v>#REF!</v>
      </c>
      <c r="BU334" s="111" t="e">
        <f t="shared" si="431"/>
        <v>#REF!</v>
      </c>
      <c r="BV334" s="111" t="e">
        <f t="shared" si="431"/>
        <v>#REF!</v>
      </c>
      <c r="BW334" s="111" t="e">
        <f t="shared" si="431"/>
        <v>#REF!</v>
      </c>
      <c r="BX334" s="111" t="e">
        <f t="shared" si="431"/>
        <v>#REF!</v>
      </c>
      <c r="BY334" s="111" t="e">
        <f t="shared" si="431"/>
        <v>#REF!</v>
      </c>
      <c r="BZ334" s="111" t="e">
        <f t="shared" si="431"/>
        <v>#REF!</v>
      </c>
      <c r="CB334" s="14">
        <f t="shared" si="432"/>
        <v>0.8</v>
      </c>
      <c r="CC334" s="111">
        <f t="shared" ca="1" si="433"/>
        <v>-3.0502689606173412</v>
      </c>
      <c r="CD334" s="111" t="e">
        <f t="shared" si="433"/>
        <v>#REF!</v>
      </c>
      <c r="CE334" s="111" t="e">
        <f t="shared" si="433"/>
        <v>#REF!</v>
      </c>
      <c r="CF334" s="111" t="e">
        <f t="shared" si="433"/>
        <v>#REF!</v>
      </c>
      <c r="CG334" s="111" t="e">
        <f t="shared" si="433"/>
        <v>#REF!</v>
      </c>
      <c r="CH334" s="111" t="e">
        <f t="shared" si="433"/>
        <v>#REF!</v>
      </c>
      <c r="CI334" s="111" t="e">
        <f t="shared" si="433"/>
        <v>#REF!</v>
      </c>
      <c r="CJ334" s="111" t="e">
        <f t="shared" si="433"/>
        <v>#REF!</v>
      </c>
      <c r="CK334" s="111" t="e">
        <f t="shared" si="433"/>
        <v>#REF!</v>
      </c>
      <c r="CL334" s="111" t="e">
        <f t="shared" si="433"/>
        <v>#REF!</v>
      </c>
      <c r="CM334" s="111" t="e">
        <f t="shared" si="433"/>
        <v>#REF!</v>
      </c>
      <c r="CN334" s="111" t="e">
        <f t="shared" si="433"/>
        <v>#REF!</v>
      </c>
      <c r="CO334" s="111" t="e">
        <f t="shared" si="433"/>
        <v>#REF!</v>
      </c>
      <c r="CQ334" s="14">
        <f t="shared" si="434"/>
        <v>0.8</v>
      </c>
      <c r="CR334" s="111">
        <f t="shared" ca="1" si="435"/>
        <v>-5.8070438970714982</v>
      </c>
      <c r="CS334" s="111" t="e">
        <f t="shared" si="435"/>
        <v>#REF!</v>
      </c>
      <c r="CT334" s="111" t="e">
        <f t="shared" si="435"/>
        <v>#REF!</v>
      </c>
      <c r="CU334" s="111" t="e">
        <f t="shared" si="435"/>
        <v>#REF!</v>
      </c>
      <c r="CV334" s="111" t="e">
        <f t="shared" si="435"/>
        <v>#REF!</v>
      </c>
      <c r="CW334" s="111" t="e">
        <f t="shared" si="435"/>
        <v>#REF!</v>
      </c>
      <c r="CX334" s="111" t="e">
        <f t="shared" si="435"/>
        <v>#REF!</v>
      </c>
      <c r="CY334" s="111" t="e">
        <f t="shared" si="435"/>
        <v>#REF!</v>
      </c>
      <c r="CZ334" s="111" t="e">
        <f t="shared" si="435"/>
        <v>#REF!</v>
      </c>
      <c r="DA334" s="111" t="e">
        <f t="shared" si="435"/>
        <v>#REF!</v>
      </c>
      <c r="DB334" s="111" t="e">
        <f t="shared" si="435"/>
        <v>#REF!</v>
      </c>
      <c r="DC334" s="111" t="e">
        <f t="shared" si="435"/>
        <v>#REF!</v>
      </c>
      <c r="DD334" s="111" t="e">
        <f t="shared" si="435"/>
        <v>#REF!</v>
      </c>
      <c r="DF334" s="14">
        <f t="shared" si="436"/>
        <v>0.8</v>
      </c>
      <c r="DG334" s="111">
        <f t="shared" ca="1" si="437"/>
        <v>-68.659385451021308</v>
      </c>
      <c r="DH334" s="111" t="e">
        <f t="shared" si="437"/>
        <v>#REF!</v>
      </c>
      <c r="DI334" s="111" t="e">
        <f t="shared" si="437"/>
        <v>#REF!</v>
      </c>
      <c r="DJ334" s="111" t="e">
        <f t="shared" si="437"/>
        <v>#REF!</v>
      </c>
      <c r="DK334" s="111" t="e">
        <f t="shared" si="437"/>
        <v>#REF!</v>
      </c>
      <c r="DL334" s="111" t="e">
        <f t="shared" si="437"/>
        <v>#REF!</v>
      </c>
      <c r="DM334" s="111" t="e">
        <f t="shared" si="437"/>
        <v>#REF!</v>
      </c>
      <c r="DN334" s="111" t="e">
        <f t="shared" si="437"/>
        <v>#REF!</v>
      </c>
      <c r="DO334" s="111" t="e">
        <f t="shared" si="437"/>
        <v>#REF!</v>
      </c>
      <c r="DP334" s="111" t="e">
        <f t="shared" si="437"/>
        <v>#REF!</v>
      </c>
      <c r="DQ334" s="111" t="e">
        <f t="shared" si="437"/>
        <v>#REF!</v>
      </c>
      <c r="DR334" s="111" t="e">
        <f t="shared" si="437"/>
        <v>#REF!</v>
      </c>
      <c r="DS334" s="111" t="e">
        <f t="shared" si="437"/>
        <v>#REF!</v>
      </c>
      <c r="DU334" s="14">
        <f t="shared" si="438"/>
        <v>0.8</v>
      </c>
      <c r="DV334" s="111">
        <f t="shared" ca="1" si="439"/>
        <v>-4.4197600650057964</v>
      </c>
      <c r="DW334" s="111" t="e">
        <f t="shared" si="439"/>
        <v>#REF!</v>
      </c>
      <c r="DX334" s="111" t="e">
        <f t="shared" si="439"/>
        <v>#REF!</v>
      </c>
      <c r="DY334" s="111" t="e">
        <f t="shared" si="439"/>
        <v>#REF!</v>
      </c>
      <c r="DZ334" s="111" t="e">
        <f t="shared" si="439"/>
        <v>#REF!</v>
      </c>
      <c r="EA334" s="111" t="e">
        <f t="shared" si="439"/>
        <v>#REF!</v>
      </c>
      <c r="EB334" s="111" t="e">
        <f t="shared" si="439"/>
        <v>#REF!</v>
      </c>
      <c r="EC334" s="111" t="e">
        <f t="shared" si="439"/>
        <v>#REF!</v>
      </c>
      <c r="ED334" s="111" t="e">
        <f t="shared" si="439"/>
        <v>#REF!</v>
      </c>
      <c r="EE334" s="111" t="e">
        <f t="shared" si="439"/>
        <v>#REF!</v>
      </c>
      <c r="EF334" s="111" t="e">
        <f t="shared" si="439"/>
        <v>#REF!</v>
      </c>
      <c r="EG334" s="111" t="e">
        <f t="shared" si="439"/>
        <v>#REF!</v>
      </c>
      <c r="EH334" s="111" t="e">
        <f t="shared" si="439"/>
        <v>#REF!</v>
      </c>
      <c r="EJ334" s="14">
        <f t="shared" si="440"/>
        <v>0.8</v>
      </c>
      <c r="EK334" s="111">
        <f t="shared" ca="1" si="441"/>
        <v>-6.6741343263510373</v>
      </c>
      <c r="EL334" s="111" t="e">
        <f t="shared" si="441"/>
        <v>#REF!</v>
      </c>
      <c r="EM334" s="111" t="e">
        <f t="shared" si="441"/>
        <v>#REF!</v>
      </c>
      <c r="EN334" s="111" t="e">
        <f t="shared" si="441"/>
        <v>#REF!</v>
      </c>
      <c r="EO334" s="111" t="e">
        <f t="shared" si="441"/>
        <v>#REF!</v>
      </c>
      <c r="EP334" s="111" t="e">
        <f t="shared" si="441"/>
        <v>#REF!</v>
      </c>
      <c r="EQ334" s="111" t="e">
        <f t="shared" si="441"/>
        <v>#REF!</v>
      </c>
      <c r="ER334" s="111" t="e">
        <f t="shared" si="441"/>
        <v>#REF!</v>
      </c>
      <c r="ES334" s="111" t="e">
        <f t="shared" si="441"/>
        <v>#REF!</v>
      </c>
      <c r="ET334" s="111" t="e">
        <f t="shared" si="441"/>
        <v>#REF!</v>
      </c>
      <c r="EU334" s="111" t="e">
        <f t="shared" si="441"/>
        <v>#REF!</v>
      </c>
      <c r="EV334" s="111" t="e">
        <f t="shared" si="441"/>
        <v>#REF!</v>
      </c>
      <c r="EW334" s="111" t="e">
        <f t="shared" si="441"/>
        <v>#REF!</v>
      </c>
    </row>
    <row r="335" spans="1:157">
      <c r="T335" s="14"/>
      <c r="U335" s="109"/>
      <c r="V335" s="109"/>
      <c r="W335" s="109"/>
      <c r="X335" s="109"/>
      <c r="Y335" s="109"/>
      <c r="Z335" s="109"/>
      <c r="AA335" s="109"/>
      <c r="AB335" s="109"/>
      <c r="AC335" s="109"/>
      <c r="AD335" s="109"/>
      <c r="AE335" s="109"/>
      <c r="AF335" s="109"/>
      <c r="AG335" s="109"/>
      <c r="AI335" s="1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11"/>
      <c r="AX335" s="14"/>
      <c r="AY335" s="111"/>
      <c r="AZ335" s="111"/>
      <c r="BA335" s="111"/>
      <c r="BB335" s="111"/>
      <c r="BC335" s="111"/>
      <c r="BD335" s="111"/>
      <c r="BE335" s="111"/>
      <c r="BF335" s="111"/>
      <c r="BG335" s="111"/>
      <c r="BH335" s="111"/>
      <c r="BI335" s="111"/>
      <c r="BJ335" s="111"/>
      <c r="BK335" s="111"/>
      <c r="BM335" s="14"/>
      <c r="BN335" s="111"/>
      <c r="BO335" s="111"/>
      <c r="BP335" s="111"/>
      <c r="BQ335" s="111"/>
      <c r="BR335" s="111"/>
      <c r="BS335" s="111"/>
      <c r="BT335" s="111"/>
      <c r="BU335" s="111"/>
      <c r="BV335" s="111"/>
      <c r="BW335" s="111"/>
      <c r="BX335" s="111"/>
      <c r="BY335" s="111"/>
      <c r="BZ335" s="111"/>
      <c r="CB335" s="14"/>
      <c r="CC335" s="111"/>
      <c r="CD335" s="111"/>
      <c r="CE335" s="111"/>
      <c r="CF335" s="111"/>
      <c r="CG335" s="111"/>
      <c r="CH335" s="111"/>
      <c r="CI335" s="111"/>
      <c r="CJ335" s="111"/>
      <c r="CK335" s="111"/>
      <c r="CL335" s="111"/>
      <c r="CM335" s="111"/>
      <c r="CN335" s="111"/>
      <c r="CO335" s="111"/>
      <c r="CQ335" s="14"/>
      <c r="CR335" s="111"/>
      <c r="CS335" s="111"/>
      <c r="CT335" s="111"/>
      <c r="CU335" s="111"/>
      <c r="CV335" s="111"/>
      <c r="CW335" s="111"/>
      <c r="CX335" s="111"/>
      <c r="CY335" s="111"/>
      <c r="CZ335" s="111"/>
      <c r="DA335" s="111"/>
      <c r="DB335" s="111"/>
      <c r="DC335" s="111"/>
      <c r="DD335" s="111"/>
      <c r="DF335" s="14"/>
      <c r="DG335" s="111"/>
      <c r="DH335" s="111"/>
      <c r="DI335" s="111"/>
      <c r="DJ335" s="111"/>
      <c r="DK335" s="111"/>
      <c r="DL335" s="111"/>
      <c r="DM335" s="111"/>
      <c r="DN335" s="111"/>
      <c r="DO335" s="111"/>
      <c r="DP335" s="111"/>
      <c r="DQ335" s="111"/>
      <c r="DR335" s="111"/>
      <c r="DS335" s="111"/>
      <c r="DU335" s="14"/>
      <c r="DV335" s="111"/>
      <c r="DW335" s="111"/>
      <c r="DX335" s="111"/>
      <c r="DY335" s="111"/>
      <c r="DZ335" s="111"/>
      <c r="EA335" s="111"/>
      <c r="EB335" s="111"/>
      <c r="EC335" s="111"/>
      <c r="ED335" s="111"/>
      <c r="EE335" s="111"/>
      <c r="EF335" s="111"/>
      <c r="EG335" s="111"/>
      <c r="EH335" s="111"/>
      <c r="EJ335" s="14"/>
      <c r="EK335" s="111"/>
      <c r="EL335" s="111"/>
      <c r="EM335" s="111"/>
      <c r="EN335" s="111"/>
      <c r="EO335" s="111"/>
      <c r="EP335" s="111"/>
      <c r="EQ335" s="111"/>
      <c r="ER335" s="111"/>
      <c r="ES335" s="111"/>
      <c r="ET335" s="111"/>
      <c r="EU335" s="111"/>
      <c r="EV335" s="111"/>
      <c r="EW335" s="111"/>
    </row>
    <row r="336" spans="1:157">
      <c r="T336" s="1" t="s">
        <v>69</v>
      </c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 t="s">
        <v>70</v>
      </c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 t="s">
        <v>72</v>
      </c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 t="s">
        <v>73</v>
      </c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 t="s">
        <v>74</v>
      </c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 t="s">
        <v>75</v>
      </c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 t="s">
        <v>76</v>
      </c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 t="s">
        <v>77</v>
      </c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</row>
    <row r="337" spans="14:153">
      <c r="Q337" s="1"/>
      <c r="T337" s="85" t="s">
        <v>97</v>
      </c>
      <c r="U337" s="200">
        <v>0.2</v>
      </c>
      <c r="V337" s="200">
        <v>0.25</v>
      </c>
      <c r="W337" s="200">
        <v>0.2857142857142857</v>
      </c>
      <c r="X337" s="200">
        <v>0.33333333333333331</v>
      </c>
      <c r="Y337" s="200">
        <v>0.4</v>
      </c>
      <c r="Z337" s="200">
        <v>0.42857142857142855</v>
      </c>
      <c r="AA337" s="200">
        <v>0.5</v>
      </c>
      <c r="AB337" s="200">
        <v>0.5714285714285714</v>
      </c>
      <c r="AC337" s="200">
        <v>0.6</v>
      </c>
      <c r="AD337" s="200">
        <v>0.66666666666666663</v>
      </c>
      <c r="AE337" s="200">
        <v>0.7142857142857143</v>
      </c>
      <c r="AF337" s="200">
        <v>0.75</v>
      </c>
      <c r="AG337" s="200">
        <v>0.8</v>
      </c>
      <c r="AH337" s="9"/>
      <c r="AI337" s="85" t="s">
        <v>97</v>
      </c>
      <c r="AJ337" s="200">
        <v>0.2</v>
      </c>
      <c r="AK337" s="200">
        <v>0.25</v>
      </c>
      <c r="AL337" s="200">
        <v>0.2857142857142857</v>
      </c>
      <c r="AM337" s="200">
        <v>0.33333333333333331</v>
      </c>
      <c r="AN337" s="200">
        <v>0.4</v>
      </c>
      <c r="AO337" s="200">
        <v>0.42857142857142855</v>
      </c>
      <c r="AP337" s="200">
        <v>0.5</v>
      </c>
      <c r="AQ337" s="200">
        <v>0.5714285714285714</v>
      </c>
      <c r="AR337" s="200">
        <v>0.6</v>
      </c>
      <c r="AS337" s="200">
        <v>0.66666666666666663</v>
      </c>
      <c r="AT337" s="200">
        <v>0.7142857142857143</v>
      </c>
      <c r="AU337" s="200">
        <v>0.75</v>
      </c>
      <c r="AV337" s="200">
        <v>0.8</v>
      </c>
      <c r="AX337" s="85" t="s">
        <v>97</v>
      </c>
      <c r="AY337" s="200">
        <v>0.2</v>
      </c>
      <c r="AZ337" s="200">
        <v>0.25</v>
      </c>
      <c r="BA337" s="200">
        <v>0.2857142857142857</v>
      </c>
      <c r="BB337" s="200">
        <v>0.33333333333333331</v>
      </c>
      <c r="BC337" s="200">
        <v>0.4</v>
      </c>
      <c r="BD337" s="200">
        <v>0.42857142857142855</v>
      </c>
      <c r="BE337" s="200">
        <v>0.5</v>
      </c>
      <c r="BF337" s="200">
        <v>0.5714285714285714</v>
      </c>
      <c r="BG337" s="200">
        <v>0.6</v>
      </c>
      <c r="BH337" s="200">
        <v>0.66666666666666663</v>
      </c>
      <c r="BI337" s="200">
        <v>0.7142857142857143</v>
      </c>
      <c r="BJ337" s="200">
        <v>0.75</v>
      </c>
      <c r="BK337" s="200">
        <v>0.8</v>
      </c>
      <c r="BM337" s="85" t="s">
        <v>97</v>
      </c>
      <c r="BN337" s="200">
        <v>0.2</v>
      </c>
      <c r="BO337" s="200">
        <v>0.25</v>
      </c>
      <c r="BP337" s="200">
        <v>0.2857142857142857</v>
      </c>
      <c r="BQ337" s="200">
        <v>0.33333333333333331</v>
      </c>
      <c r="BR337" s="200">
        <v>0.4</v>
      </c>
      <c r="BS337" s="200">
        <v>0.42857142857142855</v>
      </c>
      <c r="BT337" s="200">
        <v>0.5</v>
      </c>
      <c r="BU337" s="200">
        <v>0.5714285714285714</v>
      </c>
      <c r="BV337" s="200">
        <v>0.6</v>
      </c>
      <c r="BW337" s="200">
        <v>0.66666666666666663</v>
      </c>
      <c r="BX337" s="200">
        <v>0.7142857142857143</v>
      </c>
      <c r="BY337" s="200">
        <v>0.75</v>
      </c>
      <c r="BZ337" s="200">
        <v>0.8</v>
      </c>
      <c r="CB337" s="85" t="s">
        <v>97</v>
      </c>
      <c r="CC337" s="200">
        <v>0.2</v>
      </c>
      <c r="CD337" s="200">
        <v>0.25</v>
      </c>
      <c r="CE337" s="200">
        <v>0.2857142857142857</v>
      </c>
      <c r="CF337" s="200">
        <v>0.33333333333333331</v>
      </c>
      <c r="CG337" s="200">
        <v>0.4</v>
      </c>
      <c r="CH337" s="200">
        <v>0.42857142857142855</v>
      </c>
      <c r="CI337" s="200">
        <v>0.5</v>
      </c>
      <c r="CJ337" s="200">
        <v>0.5714285714285714</v>
      </c>
      <c r="CK337" s="200">
        <v>0.6</v>
      </c>
      <c r="CL337" s="200">
        <v>0.66666666666666663</v>
      </c>
      <c r="CM337" s="200">
        <v>0.7142857142857143</v>
      </c>
      <c r="CN337" s="200">
        <v>0.75</v>
      </c>
      <c r="CO337" s="200">
        <v>0.8</v>
      </c>
      <c r="CQ337" s="85" t="s">
        <v>97</v>
      </c>
      <c r="CR337" s="200">
        <v>0.2</v>
      </c>
      <c r="CS337" s="200">
        <v>0.25</v>
      </c>
      <c r="CT337" s="200">
        <v>0.2857142857142857</v>
      </c>
      <c r="CU337" s="200">
        <v>0.33333333333333331</v>
      </c>
      <c r="CV337" s="200">
        <v>0.4</v>
      </c>
      <c r="CW337" s="200">
        <v>0.42857142857142855</v>
      </c>
      <c r="CX337" s="200">
        <v>0.5</v>
      </c>
      <c r="CY337" s="200">
        <v>0.5714285714285714</v>
      </c>
      <c r="CZ337" s="200">
        <v>0.6</v>
      </c>
      <c r="DA337" s="200">
        <v>0.66666666666666663</v>
      </c>
      <c r="DB337" s="200">
        <v>0.7142857142857143</v>
      </c>
      <c r="DC337" s="200">
        <v>0.75</v>
      </c>
      <c r="DD337" s="200">
        <v>0.8</v>
      </c>
      <c r="DF337" s="85" t="s">
        <v>97</v>
      </c>
      <c r="DG337" s="200">
        <v>0.2</v>
      </c>
      <c r="DH337" s="200">
        <v>0.25</v>
      </c>
      <c r="DI337" s="200">
        <v>0.2857142857142857</v>
      </c>
      <c r="DJ337" s="200">
        <v>0.33333333333333331</v>
      </c>
      <c r="DK337" s="200">
        <v>0.4</v>
      </c>
      <c r="DL337" s="200">
        <v>0.42857142857142855</v>
      </c>
      <c r="DM337" s="200">
        <v>0.5</v>
      </c>
      <c r="DN337" s="200">
        <v>0.5714285714285714</v>
      </c>
      <c r="DO337" s="200">
        <v>0.6</v>
      </c>
      <c r="DP337" s="200">
        <v>0.66666666666666663</v>
      </c>
      <c r="DQ337" s="200">
        <v>0.7142857142857143</v>
      </c>
      <c r="DR337" s="200">
        <v>0.75</v>
      </c>
      <c r="DS337" s="200">
        <v>0.8</v>
      </c>
      <c r="DU337" s="85" t="s">
        <v>97</v>
      </c>
      <c r="DV337" s="200">
        <v>0.2</v>
      </c>
      <c r="DW337" s="200">
        <v>0.25</v>
      </c>
      <c r="DX337" s="200">
        <v>0.2857142857142857</v>
      </c>
      <c r="DY337" s="200">
        <v>0.33333333333333331</v>
      </c>
      <c r="DZ337" s="200">
        <v>0.4</v>
      </c>
      <c r="EA337" s="200">
        <v>0.42857142857142855</v>
      </c>
      <c r="EB337" s="200">
        <v>0.5</v>
      </c>
      <c r="EC337" s="200">
        <v>0.5714285714285714</v>
      </c>
      <c r="ED337" s="200">
        <v>0.6</v>
      </c>
      <c r="EE337" s="200">
        <v>0.66666666666666663</v>
      </c>
      <c r="EF337" s="200">
        <v>0.7142857142857143</v>
      </c>
      <c r="EG337" s="200">
        <v>0.75</v>
      </c>
      <c r="EH337" s="200">
        <v>0.8</v>
      </c>
      <c r="EJ337" s="85" t="s">
        <v>97</v>
      </c>
      <c r="EK337" s="200">
        <v>0.2</v>
      </c>
      <c r="EL337" s="200">
        <v>0.25</v>
      </c>
      <c r="EM337" s="200">
        <v>0.2857142857142857</v>
      </c>
      <c r="EN337" s="200">
        <v>0.33333333333333331</v>
      </c>
      <c r="EO337" s="200">
        <v>0.4</v>
      </c>
      <c r="EP337" s="200">
        <v>0.42857142857142855</v>
      </c>
      <c r="EQ337" s="200">
        <v>0.5</v>
      </c>
      <c r="ER337" s="200">
        <v>0.5714285714285714</v>
      </c>
      <c r="ES337" s="200">
        <v>0.6</v>
      </c>
      <c r="ET337" s="200">
        <v>0.66666666666666663</v>
      </c>
      <c r="EU337" s="200">
        <v>0.7142857142857143</v>
      </c>
      <c r="EV337" s="200">
        <v>0.75</v>
      </c>
      <c r="EW337" s="200">
        <v>0.8</v>
      </c>
    </row>
    <row r="338" spans="14:153" ht="17" thickBot="1">
      <c r="O338" s="17"/>
      <c r="Q338" s="17"/>
      <c r="R338" s="1"/>
      <c r="S338" s="1"/>
      <c r="T338" s="201">
        <v>0.2</v>
      </c>
      <c r="U338" s="93">
        <f t="shared" ref="U338:AE350" ca="1" si="442">1/((IF(U306&gt;0,U306/$F$2,-U306/$G$2))^2+(IF(U322&gt;0,U322/$F$2,-U322/$G$2))^2)^0.5</f>
        <v>0.30483888908883705</v>
      </c>
      <c r="V338" s="93">
        <f t="shared" ca="1" si="442"/>
        <v>0.3162280966765868</v>
      </c>
      <c r="W338" s="93">
        <f t="shared" ca="1" si="442"/>
        <v>0.32251586128807597</v>
      </c>
      <c r="X338" s="93">
        <f t="shared" ca="1" si="442"/>
        <v>0.32782956997974122</v>
      </c>
      <c r="Y338" s="93">
        <f t="shared" ca="1" si="442"/>
        <v>0.32777503731691404</v>
      </c>
      <c r="Z338" s="93">
        <f t="shared" ca="1" si="442"/>
        <v>0.32454047118986251</v>
      </c>
      <c r="AA338" s="93">
        <f t="shared" ca="1" si="442"/>
        <v>0.30674335535423397</v>
      </c>
      <c r="AB338" s="93">
        <f t="shared" ca="1" si="442"/>
        <v>0.27445986409269341</v>
      </c>
      <c r="AC338" s="93">
        <f t="shared" ca="1" si="442"/>
        <v>0.25772647168297158</v>
      </c>
      <c r="AD338" s="93">
        <f t="shared" ca="1" si="442"/>
        <v>0.21174320616026107</v>
      </c>
      <c r="AE338" s="93">
        <f ca="1">1/((IF(AE306&gt;0,AE306/$F$2,-AE306/$G$2))^2+(IF(AE322&gt;0,AE322/$F$2,-AE322/$G$2))^2)^0.5</f>
        <v>0.17519386193218842</v>
      </c>
      <c r="AF338" s="93">
        <f ca="1">1/((IF(AF306&gt;0,AF306/$F$2,-AF306/$G$2))^2+(IF(AF322&gt;0,AF322/$F$2,-AF322/$G$2))^2)^0.5</f>
        <v>0.14686097693638414</v>
      </c>
      <c r="AG338" s="93">
        <f ca="1">1/((IF(AG306&gt;0,AG306/$F$2,-AG306/$G$2))^2+(IF(AG322&gt;0,AG322/$F$2,-AG322/$G$2))^2)^0.5</f>
        <v>0.10616320261056209</v>
      </c>
      <c r="AH338" s="17"/>
      <c r="AI338" s="200">
        <v>0.2</v>
      </c>
      <c r="AJ338" s="191">
        <f t="shared" ref="AJ338:AT350" ca="1" si="443">1/((IF(AJ306&gt;0,AJ306/$F$2,-AJ306/$G$2))^2+(IF(AJ322&gt;0,AJ322/$F$2,-AJ322/$G$2))^2)^0.5</f>
        <v>0.29846971246107501</v>
      </c>
      <c r="AK338" s="116">
        <f t="shared" ca="1" si="443"/>
        <v>0.30726715249967634</v>
      </c>
      <c r="AL338" s="116">
        <f t="shared" ca="1" si="443"/>
        <v>0.31179024382842202</v>
      </c>
      <c r="AM338" s="116">
        <f t="shared" ca="1" si="443"/>
        <v>0.31506489814321725</v>
      </c>
      <c r="AN338" s="116">
        <f t="shared" ca="1" si="443"/>
        <v>0.31326734993704869</v>
      </c>
      <c r="AO338" s="116">
        <f t="shared" ca="1" si="443"/>
        <v>0.30985266111577792</v>
      </c>
      <c r="AP338" s="116">
        <f t="shared" ca="1" si="443"/>
        <v>0.29343454645601796</v>
      </c>
      <c r="AQ338" s="116">
        <f t="shared" ca="1" si="443"/>
        <v>0.26501718932746077</v>
      </c>
      <c r="AR338" s="116">
        <f t="shared" ca="1" si="443"/>
        <v>0.25030467476708473</v>
      </c>
      <c r="AS338" s="116">
        <f t="shared" ca="1" si="443"/>
        <v>0.20922934789657668</v>
      </c>
      <c r="AT338" s="116">
        <f ca="1">1/((IF(AT306&gt;0,AT306/$F$2,-AT306/$G$2))^2+(IF(AT322&gt;0,AT322/$F$2,-AT322/$G$2))^2)^0.5</f>
        <v>0.1750097921656931</v>
      </c>
      <c r="AU338" s="116">
        <f ca="1">1/((IF(AU306&gt;0,AU306/$F$2,-AU306/$G$2))^2+(IF(AU322&gt;0,AU322/$F$2,-AU322/$G$2))^2)^0.5</f>
        <v>0.16921643019006061</v>
      </c>
      <c r="AV338" s="116">
        <f t="shared" ref="AV338:AV350" ca="1" si="444">1/((IF(AV306&gt;0,AV306/$F$2,-AV306/$G$2))^2+(IF(AV322&gt;0,AV322/$F$2,-AV322/$G$2))^2)^0.5</f>
        <v>0.17404886506996362</v>
      </c>
      <c r="AX338" s="14">
        <f t="shared" ref="AX338:AX350" si="445">AX322</f>
        <v>0.2</v>
      </c>
      <c r="AY338" s="116">
        <f t="shared" ref="AY338:BI350" ca="1" si="446">1/((IF(AY306&gt;0,AY306/$F$2,-AY306/$G$2))^2+(IF(AY322&gt;0,AY322/$F$2,-AY322/$G$2))^2)^0.5</f>
        <v>0.27361017033596163</v>
      </c>
      <c r="AZ338" s="116">
        <f t="shared" ca="1" si="446"/>
        <v>0.2999407003971778</v>
      </c>
      <c r="BA338" s="116">
        <f t="shared" ca="1" si="446"/>
        <v>0.31557474513328149</v>
      </c>
      <c r="BB338" s="116">
        <f t="shared" ca="1" si="446"/>
        <v>0.33283420117579482</v>
      </c>
      <c r="BC338" s="116">
        <f t="shared" ca="1" si="446"/>
        <v>0.34969365046770767</v>
      </c>
      <c r="BD338" s="116">
        <f t="shared" ca="1" si="446"/>
        <v>0.35384144130841061</v>
      </c>
      <c r="BE338" s="116">
        <f t="shared" ca="1" si="446"/>
        <v>0.35385314278770358</v>
      </c>
      <c r="BF338" s="116">
        <f t="shared" ca="1" si="446"/>
        <v>0.33523051821620004</v>
      </c>
      <c r="BG338" s="116">
        <f t="shared" ca="1" si="446"/>
        <v>0.32168796163374835</v>
      </c>
      <c r="BH338" s="116">
        <f t="shared" ca="1" si="446"/>
        <v>0.27620068703772288</v>
      </c>
      <c r="BI338" s="116">
        <f t="shared" ref="BI338:BK339" ca="1" si="447">1/((IF(BI306&gt;0,BI306/$F$2,-BI306/$G$2))^2+(IF(BI322&gt;0,BI322/$F$2,-BI322/$G$2))^2)^0.5</f>
        <v>0.23310449546734868</v>
      </c>
      <c r="BJ338" s="116">
        <f t="shared" ca="1" si="447"/>
        <v>0.19693902481234138</v>
      </c>
      <c r="BK338" s="116">
        <f t="shared" ca="1" si="447"/>
        <v>0.14347172487897786</v>
      </c>
      <c r="BM338" s="14">
        <f t="shared" ref="BM338:BM350" si="448">BM322</f>
        <v>0.2</v>
      </c>
      <c r="BN338" s="116">
        <f t="shared" ref="BN338:BX350" ca="1" si="449">1/((IF(BN306&gt;0,BN306/$F$2,-BN306/$G$2))^2+(IF(BN322&gt;0,BN322/$F$2,-BN322/$G$2))^2)^0.5</f>
        <v>0.26762094143378329</v>
      </c>
      <c r="BO338" s="116">
        <f t="shared" ca="1" si="449"/>
        <v>0.29158835402632804</v>
      </c>
      <c r="BP338" s="116">
        <f t="shared" ca="1" si="449"/>
        <v>0.30523145285149211</v>
      </c>
      <c r="BQ338" s="116">
        <f t="shared" ca="1" si="449"/>
        <v>0.31932887146000927</v>
      </c>
      <c r="BR338" s="116">
        <f t="shared" ca="1" si="449"/>
        <v>0.33065838607052178</v>
      </c>
      <c r="BS338" s="116">
        <f t="shared" ca="1" si="449"/>
        <v>0.33206819501140816</v>
      </c>
      <c r="BT338" s="116">
        <f t="shared" ca="1" si="449"/>
        <v>0.32478438826360961</v>
      </c>
      <c r="BU338" s="116">
        <f t="shared" ca="1" si="449"/>
        <v>0.29992317812203451</v>
      </c>
      <c r="BV338" s="116">
        <f t="shared" ca="1" si="449"/>
        <v>0.28483568120104857</v>
      </c>
      <c r="BW338" s="116">
        <f t="shared" ca="1" si="449"/>
        <v>0.23920414215683103</v>
      </c>
      <c r="BX338" s="116">
        <f ca="1">1/((IF(BX306&gt;0,BX306/$F$2,-BX306/$G$2))^2+(IF(BX322&gt;0,BX322/$F$2,-BX322/$G$2))^2)^0.5</f>
        <v>0.19964027397166229</v>
      </c>
      <c r="BY338" s="116">
        <f ca="1">1/((IF(BY306&gt;0,BY306/$F$2,-BY306/$G$2))^2+(IF(BY322&gt;0,BY322/$F$2,-BY322/$G$2))^2)^0.5</f>
        <v>0.1680480681399496</v>
      </c>
      <c r="BZ338" s="116">
        <f ca="1">1/((IF(BZ306&gt;0,BZ306/$F$2,-BZ306/$G$2))^2+(IF(BZ322&gt;0,BZ322/$F$2,-BZ322/$G$2))^2)^0.5</f>
        <v>0.12196614308843014</v>
      </c>
      <c r="CB338" s="14">
        <f t="shared" ref="CB338:CB350" si="450">CB322</f>
        <v>0.2</v>
      </c>
      <c r="CC338" s="116">
        <f t="shared" ref="CC338:CM350" ca="1" si="451">1/((IF(CC306&gt;0,CC306/$F$2,-CC306/$G$2))^2+(IF(CC322&gt;0,CC322/$F$2,-CC322/$G$2))^2)^0.5</f>
        <v>0.53801858030529315</v>
      </c>
      <c r="CD338" s="116">
        <f t="shared" ca="1" si="451"/>
        <v>0.60508439023314564</v>
      </c>
      <c r="CE338" s="116">
        <f t="shared" ca="1" si="451"/>
        <v>0.63419333665394706</v>
      </c>
      <c r="CF338" s="116">
        <f t="shared" ca="1" si="451"/>
        <v>0.65063932952135872</v>
      </c>
      <c r="CG338" s="116">
        <f t="shared" ca="1" si="451"/>
        <v>0.63768275156189558</v>
      </c>
      <c r="CH338" s="116">
        <f t="shared" ca="1" si="451"/>
        <v>0.62188968571880121</v>
      </c>
      <c r="CI338" s="116">
        <f t="shared" ca="1" si="451"/>
        <v>0.56290653654236289</v>
      </c>
      <c r="CJ338" s="116">
        <f t="shared" ca="1" si="451"/>
        <v>0.48468633968620545</v>
      </c>
      <c r="CK338" s="116">
        <f t="shared" ca="1" si="451"/>
        <v>0.44986684783851238</v>
      </c>
      <c r="CL338" s="116">
        <f t="shared" ca="1" si="451"/>
        <v>0.36354789374724866</v>
      </c>
      <c r="CM338" s="116">
        <f ca="1">1/((IF(CM306&gt;0,CM306/$F$2,-CM306/$G$2))^2+(IF(CM322&gt;0,CM322/$F$2,-CM322/$G$2))^2)^0.5</f>
        <v>0.2989612931118415</v>
      </c>
      <c r="CN338" s="116">
        <f ca="1">1/((IF(CN306&gt;0,CN306/$F$2,-CN306/$G$2))^2+(IF(CN322&gt;0,CN322/$F$2,-CN322/$G$2))^2)^0.5</f>
        <v>0.24951347314139896</v>
      </c>
      <c r="CO338" s="116">
        <f t="shared" ref="CO338:CO350" ca="1" si="452">1/((IF(CO306&gt;0,CO306/$F$2,-CO306/$G$2))^2+(IF(CO322&gt;0,CO322/$F$2,-CO322/$G$2))^2)^0.5</f>
        <v>0.1793619700160369</v>
      </c>
      <c r="CQ338" s="14">
        <f t="shared" ref="CQ338:CQ350" si="453">CQ322</f>
        <v>0.2</v>
      </c>
      <c r="CR338" s="116">
        <f t="shared" ref="CR338:DB350" ca="1" si="454">1/((IF(CR306&gt;0,CR306/$F$2,-CR306/$G$2))^2+(IF(CR322&gt;0,CR322/$F$2,-CR322/$G$2))^2)^0.5</f>
        <v>0.18726675911056076</v>
      </c>
      <c r="CS338" s="116">
        <f t="shared" ca="1" si="454"/>
        <v>0.2263825243693966</v>
      </c>
      <c r="CT338" s="116">
        <f t="shared" ca="1" si="454"/>
        <v>0.25299486477185651</v>
      </c>
      <c r="CU338" s="116">
        <f t="shared" ca="1" si="454"/>
        <v>0.28669390036040315</v>
      </c>
      <c r="CV338" s="116">
        <f t="shared" ca="1" si="454"/>
        <v>0.32992004989367363</v>
      </c>
      <c r="CW338" s="116">
        <f t="shared" ca="1" si="454"/>
        <v>0.34669509366977597</v>
      </c>
      <c r="CX338" s="116">
        <f t="shared" ca="1" si="454"/>
        <v>0.38214364190068822</v>
      </c>
      <c r="CY338" s="116">
        <f t="shared" ca="1" si="454"/>
        <v>0.40339971919387113</v>
      </c>
      <c r="CZ338" s="116">
        <f t="shared" ca="1" si="454"/>
        <v>0.40586477578452357</v>
      </c>
      <c r="DA338" s="116">
        <f t="shared" ca="1" si="454"/>
        <v>0.39189403937216399</v>
      </c>
      <c r="DB338" s="116">
        <f ca="1">1/((IF(DB306&gt;0,DB306/$F$2,-DB306/$G$2))^2+(IF(DB322&gt;0,DB322/$F$2,-DB322/$G$2))^2)^0.5</f>
        <v>0.3600282393612792</v>
      </c>
      <c r="DC338" s="116">
        <f ca="1">1/((IF(DC306&gt;0,DC306/$F$2,-DC306/$G$2))^2+(IF(DC322&gt;0,DC322/$F$2,-DC322/$G$2))^2)^0.5</f>
        <v>0.36715244234096034</v>
      </c>
      <c r="DD338" s="116">
        <f t="shared" ref="DD338:DD350" ca="1" si="455">1/((IF(DD306&gt;0,DD306/$F$2,-DD306/$G$2))^2+(IF(DD322&gt;0,DD322/$F$2,-DD322/$G$2))^2)^0.5</f>
        <v>0.26540800652640523</v>
      </c>
      <c r="DF338" s="14">
        <f t="shared" ref="DF338:DF350" si="456">DF322</f>
        <v>0.2</v>
      </c>
      <c r="DG338" s="116">
        <f t="shared" ref="DG338:DQ350" ca="1" si="457">1/((IF(DG306&gt;0,DG306/$F$2,-DG306/$G$2))^2+(IF(DG322&gt;0,DG322/$F$2,-DG322/$G$2))^2)^0.5</f>
        <v>0.32312542008693901</v>
      </c>
      <c r="DH338" s="116">
        <f t="shared" ca="1" si="457"/>
        <v>0.39118441350458494</v>
      </c>
      <c r="DI338" s="116">
        <f t="shared" ca="1" si="457"/>
        <v>0.43306572023968454</v>
      </c>
      <c r="DJ338" s="116">
        <f t="shared" ca="1" si="457"/>
        <v>0.4775211497186877</v>
      </c>
      <c r="DK338" s="116">
        <f t="shared" ca="1" si="457"/>
        <v>0.51354678166878653</v>
      </c>
      <c r="DL338" s="116">
        <f t="shared" ca="1" si="457"/>
        <v>0.51883564609044841</v>
      </c>
      <c r="DM338" s="116">
        <f t="shared" ca="1" si="457"/>
        <v>0.50588866373846619</v>
      </c>
      <c r="DN338" s="116">
        <f t="shared" ca="1" si="457"/>
        <v>0.46008208690463265</v>
      </c>
      <c r="DO338" s="116">
        <f t="shared" ca="1" si="457"/>
        <v>0.4343305055692615</v>
      </c>
      <c r="DP338" s="116">
        <f t="shared" ca="1" si="457"/>
        <v>0.3618491435916234</v>
      </c>
      <c r="DQ338" s="116">
        <f ca="1">1/((IF(DQ306&gt;0,DQ306/$F$2,-DQ306/$G$2))^2+(IF(DQ322&gt;0,DQ322/$F$2,-DQ322/$G$2))^2)^0.5</f>
        <v>0.30217347846456399</v>
      </c>
      <c r="DR338" s="116">
        <f ca="1">1/((IF(DR306&gt;0,DR306/$F$2,-DR306/$G$2))^2+(IF(DR322&gt;0,DR322/$F$2,-DR322/$G$2))^2)^0.5</f>
        <v>0.25910349936540833</v>
      </c>
      <c r="DS338" s="116">
        <f t="shared" ref="DS338:DS350" ca="1" si="458">1/((IF(DS306&gt;0,DS306/$F$2,-DS306/$G$2))^2+(IF(DS322&gt;0,DS322/$F$2,-DS322/$G$2))^2)^0.5</f>
        <v>0.18610880653952591</v>
      </c>
      <c r="DU338" s="14">
        <f t="shared" ref="DU338:DU350" si="459">DU322</f>
        <v>0.2</v>
      </c>
      <c r="DV338" s="116">
        <f t="shared" ref="DV338:EF350" ca="1" si="460">1/((IF(DV306&gt;0,DV306/$F$2,-DV306/$G$2))^2+(IF(DV322&gt;0,DV322/$F$2,-DV322/$G$2))^2)^0.5</f>
        <v>0.17507584411769272</v>
      </c>
      <c r="DW338" s="116">
        <f t="shared" ca="1" si="460"/>
        <v>0.18258042085195297</v>
      </c>
      <c r="DX338" s="116">
        <f t="shared" ca="1" si="460"/>
        <v>0.18759449778411003</v>
      </c>
      <c r="DY338" s="116">
        <f t="shared" ca="1" si="460"/>
        <v>0.19374392565343773</v>
      </c>
      <c r="DZ338" s="116">
        <f t="shared" ca="1" si="460"/>
        <v>0.20107726910701307</v>
      </c>
      <c r="EA338" s="116">
        <f t="shared" ca="1" si="460"/>
        <v>0.20365628966335123</v>
      </c>
      <c r="EB338" s="116">
        <f t="shared" ca="1" si="460"/>
        <v>0.20816414677854453</v>
      </c>
      <c r="EC338" s="116">
        <f t="shared" ca="1" si="460"/>
        <v>0.20889838449876671</v>
      </c>
      <c r="ED338" s="116">
        <f t="shared" ca="1" si="460"/>
        <v>0.20773596968260563</v>
      </c>
      <c r="EE338" s="116">
        <f t="shared" ca="1" si="460"/>
        <v>0.2004344274598101</v>
      </c>
      <c r="EF338" s="116">
        <f t="shared" ca="1" si="460"/>
        <v>0.18974268557843746</v>
      </c>
      <c r="EG338" s="93">
        <f ca="1">MAX(DV338:EF338)</f>
        <v>0.20889838449876671</v>
      </c>
      <c r="EH338" s="116">
        <f t="shared" ref="EH338:EH350" ca="1" si="461">1/((IF(EH306&gt;0,EH306/$F$2,-EH306/$G$2))^2+(IF(EH322&gt;0,EH322/$F$2,-EH322/$G$2))^2)^0.5</f>
        <v>0.15133160632055698</v>
      </c>
      <c r="EJ338" s="14">
        <f t="shared" ref="EJ338:EJ350" si="462">EJ322</f>
        <v>0.2</v>
      </c>
      <c r="EK338" s="116">
        <f t="shared" ref="EK338:EU350" ca="1" si="463">1/((IF(EK306&gt;0,EK306/$F$2,-EK306/$G$2))^2+(IF(EK322&gt;0,EK322/$F$2,-EK322/$G$2))^2)^0.5</f>
        <v>0.37143391474315024</v>
      </c>
      <c r="EL338" s="116">
        <f t="shared" ca="1" si="463"/>
        <v>0.38489779101164107</v>
      </c>
      <c r="EM338" s="116">
        <f t="shared" ca="1" si="463"/>
        <v>0.39286174832725834</v>
      </c>
      <c r="EN338" s="116">
        <f t="shared" ca="1" si="463"/>
        <v>0.4008074112853347</v>
      </c>
      <c r="EO338" s="116">
        <f t="shared" ca="1" si="463"/>
        <v>0.40541870013136344</v>
      </c>
      <c r="EP338" s="116">
        <f t="shared" ca="1" si="463"/>
        <v>0.40453299140790211</v>
      </c>
      <c r="EQ338" s="116">
        <f t="shared" ca="1" si="463"/>
        <v>0.39300682681482141</v>
      </c>
      <c r="ER338" s="116">
        <f t="shared" ca="1" si="463"/>
        <v>0.36563145037381756</v>
      </c>
      <c r="ES338" s="116">
        <f t="shared" ca="1" si="463"/>
        <v>0.34967735672805739</v>
      </c>
      <c r="ET338" s="116">
        <f t="shared" ca="1" si="463"/>
        <v>0.30088408431759439</v>
      </c>
      <c r="EU338" s="116">
        <f ca="1">1/((IF(EU306&gt;0,EU306/$F$2,-EU306/$G$2))^2+(IF(EU322&gt;0,EU322/$F$2,-EU322/$G$2))^2)^0.5</f>
        <v>0.25654777796177991</v>
      </c>
      <c r="EV338" s="116">
        <f ca="1">1/((IF(EV306&gt;0,EV306/$F$2,-EV306/$G$2))^2+(IF(EV322&gt;0,EV322/$F$2,-EV322/$G$2))^2)^0.5</f>
        <v>0.21875772628052298</v>
      </c>
      <c r="EW338" s="116">
        <f t="shared" ref="EW338:EW350" ca="1" si="464">1/((IF(EW306&gt;0,EW306/$F$2,-EW306/$G$2))^2+(IF(EW322&gt;0,EW322/$F$2,-EW322/$G$2))^2)^0.5</f>
        <v>0.16064595310905011</v>
      </c>
    </row>
    <row r="339" spans="14:153">
      <c r="Q339" s="192" t="s">
        <v>150</v>
      </c>
      <c r="R339" s="129">
        <f ca="1">$AA$1/$U$1</f>
        <v>0.30727762803234504</v>
      </c>
      <c r="S339" s="17"/>
      <c r="T339" s="201">
        <v>0.25</v>
      </c>
      <c r="U339" s="93">
        <f t="shared" ca="1" si="442"/>
        <v>0.32411258211469113</v>
      </c>
      <c r="V339" s="93">
        <f t="shared" ca="1" si="442"/>
        <v>0.3279624079030552</v>
      </c>
      <c r="W339" s="93">
        <f t="shared" ca="1" si="442"/>
        <v>0.32827287787977727</v>
      </c>
      <c r="X339" s="93">
        <f t="shared" ca="1" si="442"/>
        <v>0.32502020485010358</v>
      </c>
      <c r="Y339" s="93">
        <f t="shared" ca="1" si="442"/>
        <v>0.31249422714691061</v>
      </c>
      <c r="Z339" s="93">
        <f t="shared" ca="1" si="442"/>
        <v>0.30405775295366161</v>
      </c>
      <c r="AA339" s="93">
        <f t="shared" ca="1" si="442"/>
        <v>0.27477423730039846</v>
      </c>
      <c r="AB339" s="93">
        <f t="shared" ca="1" si="442"/>
        <v>0.23465760567958077</v>
      </c>
      <c r="AC339" s="93">
        <f t="shared" ca="1" si="442"/>
        <v>0.21606245815361627</v>
      </c>
      <c r="AD339" s="93">
        <f t="shared" ca="1" si="442"/>
        <v>0.16883033011518001</v>
      </c>
      <c r="AE339" s="93">
        <f ca="1">1/((IF(AE307&gt;0,AE307/$F$2,-AE307/$G$2))^2+(IF(AE323&gt;0,AE323/$F$2,-AE323/$G$2))^2)^0.5</f>
        <v>0.13336075560472407</v>
      </c>
      <c r="AF339" s="93">
        <f ca="1">1/((IF(AF307&gt;0,AF307/$F$2,-AF307/$G$2))^2+(IF(AF323&gt;0,AF323/$F$2,-AF323/$G$2))^2)^0.5</f>
        <v>0.10606743046481676</v>
      </c>
      <c r="AG339" s="93"/>
      <c r="AH339" s="17"/>
      <c r="AI339" s="200">
        <v>0.25</v>
      </c>
      <c r="AJ339" s="116">
        <f t="shared" ca="1" si="443"/>
        <v>0.31837159878739635</v>
      </c>
      <c r="AK339" s="116">
        <f t="shared" ca="1" si="443"/>
        <v>0.32033061279129382</v>
      </c>
      <c r="AL339" s="116">
        <f t="shared" ca="1" si="443"/>
        <v>0.31953692296549685</v>
      </c>
      <c r="AM339" s="116">
        <f t="shared" ca="1" si="443"/>
        <v>0.31528222133158684</v>
      </c>
      <c r="AN339" s="116">
        <f t="shared" ca="1" si="443"/>
        <v>0.30252713173589973</v>
      </c>
      <c r="AO339" s="116">
        <f t="shared" ca="1" si="443"/>
        <v>0.2944645580073767</v>
      </c>
      <c r="AP339" s="116">
        <f t="shared" ca="1" si="443"/>
        <v>0.26729065368370847</v>
      </c>
      <c r="AQ339" s="116">
        <f t="shared" ca="1" si="443"/>
        <v>0.23044239302914488</v>
      </c>
      <c r="AR339" s="116">
        <f t="shared" ca="1" si="443"/>
        <v>0.21325351129795567</v>
      </c>
      <c r="AS339" s="116">
        <f t="shared" ca="1" si="443"/>
        <v>0.16862262976600667</v>
      </c>
      <c r="AT339" s="116">
        <f ca="1">1/((IF(AT307&gt;0,AT307/$F$2,-AT307/$G$2))^2+(IF(AT323&gt;0,AT323/$F$2,-AT323/$G$2))^2)^0.5</f>
        <v>0.13371013984083047</v>
      </c>
      <c r="AU339" s="116">
        <f ca="1">1/((IF(AU307&gt;0,AU307/$F$2,-AU307/$G$2))^2+(IF(AU323&gt;0,AU323/$F$2,-AU323/$G$2))^2)^0.5</f>
        <v>0.10655229099766836</v>
      </c>
      <c r="AV339" s="116" t="e">
        <f t="shared" si="444"/>
        <v>#DIV/0!</v>
      </c>
      <c r="AX339" s="14">
        <f t="shared" si="445"/>
        <v>0.25</v>
      </c>
      <c r="AY339" s="116">
        <f t="shared" ca="1" si="446"/>
        <v>0.29191578702767873</v>
      </c>
      <c r="AZ339" s="116">
        <f t="shared" ca="1" si="446"/>
        <v>0.31697506646777629</v>
      </c>
      <c r="BA339" s="116">
        <f t="shared" ca="1" si="446"/>
        <v>0.33000736878482018</v>
      </c>
      <c r="BB339" s="116">
        <f t="shared" ca="1" si="446"/>
        <v>0.34181260734204566</v>
      </c>
      <c r="BC339" s="116">
        <f t="shared" ca="1" si="446"/>
        <v>0.34757617296358045</v>
      </c>
      <c r="BD339" s="116">
        <f t="shared" ca="1" si="446"/>
        <v>0.34590288564288474</v>
      </c>
      <c r="BE339" s="116">
        <f t="shared" ca="1" si="446"/>
        <v>0.32958954615671471</v>
      </c>
      <c r="BF339" s="116">
        <f t="shared" ca="1" si="446"/>
        <v>0.29475470421743399</v>
      </c>
      <c r="BG339" s="116">
        <f t="shared" ca="1" si="446"/>
        <v>0.27569631334117689</v>
      </c>
      <c r="BH339" s="116">
        <f t="shared" ca="1" si="446"/>
        <v>0.22134100124716513</v>
      </c>
      <c r="BI339" s="116">
        <f t="shared" ca="1" si="447"/>
        <v>0.17648790155247329</v>
      </c>
      <c r="BJ339" s="116">
        <f t="shared" ca="1" si="447"/>
        <v>0.14108636339783531</v>
      </c>
      <c r="BK339" s="116" t="e">
        <f t="shared" si="447"/>
        <v>#DIV/0!</v>
      </c>
      <c r="BM339" s="14">
        <f t="shared" si="448"/>
        <v>0.25</v>
      </c>
      <c r="BN339" s="116">
        <f t="shared" ca="1" si="449"/>
        <v>0.28259476282792689</v>
      </c>
      <c r="BO339" s="116">
        <f t="shared" ca="1" si="449"/>
        <v>0.30402432828818732</v>
      </c>
      <c r="BP339" s="116">
        <f t="shared" ca="1" si="449"/>
        <v>0.31426205972511023</v>
      </c>
      <c r="BQ339" s="116">
        <f t="shared" ca="1" si="449"/>
        <v>0.32208664707864515</v>
      </c>
      <c r="BR339" s="116">
        <f t="shared" ca="1" si="449"/>
        <v>0.32203070910325959</v>
      </c>
      <c r="BS339" s="116">
        <f t="shared" ca="1" si="449"/>
        <v>0.31794648894911881</v>
      </c>
      <c r="BT339" s="116">
        <f t="shared" ca="1" si="449"/>
        <v>0.29667686286171618</v>
      </c>
      <c r="BU339" s="116">
        <f t="shared" ca="1" si="449"/>
        <v>0.25993234562737011</v>
      </c>
      <c r="BV339" s="116">
        <f t="shared" ca="1" si="449"/>
        <v>0.24132665609530976</v>
      </c>
      <c r="BW339" s="116">
        <f t="shared" ca="1" si="449"/>
        <v>0.19110920898781006</v>
      </c>
      <c r="BX339" s="116">
        <f ca="1">1/((IF(BX307&gt;0,BX307/$F$2,-BX307/$G$2))^2+(IF(BX323&gt;0,BX323/$F$2,-BX323/$G$2))^2)^0.5</f>
        <v>0.15174113091427099</v>
      </c>
      <c r="BY339" s="116">
        <f ca="1">1/((IF(BY307&gt;0,BY307/$F$2,-BY307/$G$2))^2+(IF(BY323&gt;0,BY323/$F$2,-BY323/$G$2))^2)^0.5</f>
        <v>0.12101637400314083</v>
      </c>
      <c r="BZ339" s="116" t="e">
        <f t="shared" ref="BZ339:BZ350" si="465">1/((IF(BZ307&gt;0,BZ307/$F$2,-BZ307/$G$2))^2+(IF(BZ323&gt;0,BZ323/$F$2,-BZ323/$G$2))^2)^0.5</f>
        <v>#DIV/0!</v>
      </c>
      <c r="CB339" s="14">
        <f t="shared" si="450"/>
        <v>0.25</v>
      </c>
      <c r="CC339" s="116">
        <f t="shared" ca="1" si="451"/>
        <v>0.52191572107212303</v>
      </c>
      <c r="CD339" s="116">
        <f t="shared" ca="1" si="451"/>
        <v>0.58291444434978912</v>
      </c>
      <c r="CE339" s="116">
        <f t="shared" ca="1" si="451"/>
        <v>0.60761743673425839</v>
      </c>
      <c r="CF339" s="116">
        <f t="shared" ca="1" si="451"/>
        <v>0.61829976876291137</v>
      </c>
      <c r="CG339" s="116">
        <f t="shared" ca="1" si="451"/>
        <v>0.59791195961497834</v>
      </c>
      <c r="CH339" s="116">
        <f t="shared" ca="1" si="451"/>
        <v>0.5792762982901849</v>
      </c>
      <c r="CI339" s="116">
        <f t="shared" ca="1" si="451"/>
        <v>0.5142659543053969</v>
      </c>
      <c r="CJ339" s="116">
        <f t="shared" ca="1" si="451"/>
        <v>0.43157015149015565</v>
      </c>
      <c r="CK339" s="116">
        <f t="shared" ca="1" si="451"/>
        <v>0.39535721182878525</v>
      </c>
      <c r="CL339" s="116">
        <f t="shared" ca="1" si="451"/>
        <v>0.30653690512877779</v>
      </c>
      <c r="CM339" s="116">
        <f ca="1">1/((IF(CM307&gt;0,CM307/$F$2,-CM307/$G$2))^2+(IF(CM323&gt;0,CM323/$F$2,-CM323/$G$2))^2)^0.5</f>
        <v>0.24070359103093047</v>
      </c>
      <c r="CN339" s="116">
        <f ca="1">1/((IF(CN307&gt;0,CN307/$F$2,-CN307/$G$2))^2+(IF(CN323&gt;0,CN323/$F$2,-CN323/$G$2))^2)^0.5</f>
        <v>0.19056036818013589</v>
      </c>
      <c r="CO339" s="116" t="e">
        <f t="shared" si="452"/>
        <v>#DIV/0!</v>
      </c>
      <c r="CQ339" s="14">
        <f t="shared" si="453"/>
        <v>0.25</v>
      </c>
      <c r="CR339" s="116">
        <f t="shared" ca="1" si="454"/>
        <v>0.18876465694529707</v>
      </c>
      <c r="CS339" s="116">
        <f t="shared" ca="1" si="454"/>
        <v>0.22788450808229788</v>
      </c>
      <c r="CT339" s="116">
        <f t="shared" ca="1" si="454"/>
        <v>0.2542135292770823</v>
      </c>
      <c r="CU339" s="116">
        <f t="shared" ca="1" si="454"/>
        <v>0.28702473126845879</v>
      </c>
      <c r="CV339" s="116">
        <f t="shared" ca="1" si="454"/>
        <v>0.32763093977085134</v>
      </c>
      <c r="CW339" s="116">
        <f t="shared" ca="1" si="454"/>
        <v>0.34261140371018478</v>
      </c>
      <c r="CX339" s="116">
        <f t="shared" ca="1" si="454"/>
        <v>0.3710383127391001</v>
      </c>
      <c r="CY339" s="116">
        <f t="shared" ca="1" si="454"/>
        <v>0.38019195580831167</v>
      </c>
      <c r="CZ339" s="116">
        <f t="shared" ca="1" si="454"/>
        <v>0.37601502513547186</v>
      </c>
      <c r="DA339" s="116">
        <f t="shared" ca="1" si="454"/>
        <v>0.34267293404699867</v>
      </c>
      <c r="DB339" s="116">
        <f ca="1">1/((IF(DB307&gt;0,DB307/$F$2,-DB307/$G$2))^2+(IF(DB323&gt;0,DB323/$F$2,-DB323/$G$2))^2)^0.5</f>
        <v>0.29533907365328232</v>
      </c>
      <c r="DC339" s="116">
        <f ca="1">1/((IF(DC307&gt;0,DC307/$F$2,-DC307/$G$2))^2+(IF(DC323&gt;0,DC323/$F$2,-DC323/$G$2))^2)^0.5</f>
        <v>0.26652974111216282</v>
      </c>
      <c r="DD339" s="116" t="e">
        <f t="shared" si="455"/>
        <v>#DIV/0!</v>
      </c>
      <c r="DF339" s="14">
        <f t="shared" si="456"/>
        <v>0.25</v>
      </c>
      <c r="DG339" s="116">
        <f t="shared" ca="1" si="457"/>
        <v>0.33048480443995559</v>
      </c>
      <c r="DH339" s="116">
        <f t="shared" ca="1" si="457"/>
        <v>0.40138019463490432</v>
      </c>
      <c r="DI339" s="116">
        <f t="shared" ca="1" si="457"/>
        <v>0.44474338033660299</v>
      </c>
      <c r="DJ339" s="116">
        <f t="shared" ca="1" si="457"/>
        <v>0.48979913521297119</v>
      </c>
      <c r="DK339" s="116">
        <f t="shared" ca="1" si="457"/>
        <v>0.52297041234235786</v>
      </c>
      <c r="DL339" s="116">
        <f t="shared" ca="1" si="457"/>
        <v>0.52559588023361747</v>
      </c>
      <c r="DM339" s="116">
        <f t="shared" ca="1" si="457"/>
        <v>0.50279705101906991</v>
      </c>
      <c r="DN339" s="116">
        <f t="shared" ca="1" si="457"/>
        <v>0.44437634057253816</v>
      </c>
      <c r="DO339" s="116">
        <f t="shared" ca="1" si="457"/>
        <v>0.41333744493215935</v>
      </c>
      <c r="DP339" s="116">
        <f t="shared" ca="1" si="457"/>
        <v>0.32886551358002336</v>
      </c>
      <c r="DQ339" s="116">
        <f ca="1">1/((IF(DQ307&gt;0,DQ307/$F$2,-DQ307/$G$2))^2+(IF(DQ323&gt;0,DQ323/$F$2,-DQ323/$G$2))^2)^0.5</f>
        <v>0.26131825354465921</v>
      </c>
      <c r="DR339" s="116">
        <f ca="1">1/((IF(DR307&gt;0,DR307/$F$2,-DR307/$G$2))^2+(IF(DR323&gt;0,DR323/$F$2,-DR323/$G$2))^2)^0.5</f>
        <v>0.28672074546561055</v>
      </c>
      <c r="DS339" s="116" t="e">
        <f t="shared" si="458"/>
        <v>#DIV/0!</v>
      </c>
      <c r="DU339" s="14">
        <f t="shared" si="459"/>
        <v>0.25</v>
      </c>
      <c r="DV339" s="116">
        <f t="shared" ca="1" si="460"/>
        <v>0.2100572375917448</v>
      </c>
      <c r="DW339" s="116">
        <f t="shared" ca="1" si="460"/>
        <v>0.21742098113080607</v>
      </c>
      <c r="DX339" s="116">
        <f t="shared" ca="1" si="460"/>
        <v>0.22228419164443444</v>
      </c>
      <c r="DY339" s="116">
        <f t="shared" ca="1" si="460"/>
        <v>0.22814356659152979</v>
      </c>
      <c r="DZ339" s="116">
        <f t="shared" ca="1" si="460"/>
        <v>0.23482390282030813</v>
      </c>
      <c r="EA339" s="116">
        <f t="shared" ca="1" si="460"/>
        <v>0.23699748046412505</v>
      </c>
      <c r="EB339" s="116">
        <f t="shared" ca="1" si="460"/>
        <v>0.23997908102387572</v>
      </c>
      <c r="EC339" s="116">
        <f t="shared" ca="1" si="460"/>
        <v>0.2379835540617643</v>
      </c>
      <c r="ED339" s="116">
        <f t="shared" ca="1" si="460"/>
        <v>0.23517645994329486</v>
      </c>
      <c r="EE339" s="116">
        <f t="shared" ca="1" si="460"/>
        <v>0.22194374615277798</v>
      </c>
      <c r="EF339" s="116">
        <f t="shared" ca="1" si="460"/>
        <v>0.20407288805632215</v>
      </c>
      <c r="EG339" s="93">
        <f ca="1">MAX(DV339:EF339)</f>
        <v>0.23997908102387572</v>
      </c>
      <c r="EH339" s="116" t="e">
        <f t="shared" si="461"/>
        <v>#DIV/0!</v>
      </c>
      <c r="EJ339" s="14">
        <f t="shared" si="462"/>
        <v>0.25</v>
      </c>
      <c r="EK339" s="116">
        <f t="shared" ca="1" si="463"/>
        <v>0.44520204213579884</v>
      </c>
      <c r="EL339" s="116">
        <f t="shared" ca="1" si="463"/>
        <v>0.45732661676060554</v>
      </c>
      <c r="EM339" s="116">
        <f t="shared" ca="1" si="463"/>
        <v>0.46384673940501281</v>
      </c>
      <c r="EN339" s="116">
        <f t="shared" ca="1" si="463"/>
        <v>0.46903526617156738</v>
      </c>
      <c r="EO339" s="116">
        <f t="shared" ca="1" si="463"/>
        <v>0.46767097144810937</v>
      </c>
      <c r="EP339" s="116">
        <f t="shared" ca="1" si="463"/>
        <v>0.46327777621877447</v>
      </c>
      <c r="EQ339" s="116">
        <f t="shared" ca="1" si="463"/>
        <v>0.43996468527894389</v>
      </c>
      <c r="ER339" s="116">
        <f t="shared" ca="1" si="463"/>
        <v>0.39612883152842959</v>
      </c>
      <c r="ES339" s="116">
        <f t="shared" ca="1" si="463"/>
        <v>0.37237223611177517</v>
      </c>
      <c r="ET339" s="116">
        <f t="shared" ca="1" si="463"/>
        <v>0.30352232933383666</v>
      </c>
      <c r="EU339" s="116">
        <f ca="1">1/((IF(EU307&gt;0,EU307/$F$2,-EU307/$G$2))^2+(IF(EU323&gt;0,EU323/$F$2,-EU323/$G$2))^2)^0.5</f>
        <v>0.24430462373797898</v>
      </c>
      <c r="EV339" s="116">
        <f ca="1">1/((IF(EV307&gt;0,EV307/$F$2,-EV307/$G$2))^2+(IF(EV323&gt;0,EV323/$F$2,-EV323/$G$2))^2)^0.5</f>
        <v>0.19573130703056477</v>
      </c>
      <c r="EW339" s="116" t="e">
        <f t="shared" si="464"/>
        <v>#DIV/0!</v>
      </c>
    </row>
    <row r="340" spans="14:153" ht="17" thickBot="1">
      <c r="Q340" s="193" t="s">
        <v>151</v>
      </c>
      <c r="R340" s="51"/>
      <c r="T340" s="201">
        <v>0.2857142857142857</v>
      </c>
      <c r="U340" s="93">
        <f t="shared" ca="1" si="442"/>
        <v>0.32801936056150732</v>
      </c>
      <c r="V340" s="93">
        <f t="shared" ca="1" si="442"/>
        <v>0.32645263554523091</v>
      </c>
      <c r="W340" s="93">
        <f t="shared" ca="1" si="442"/>
        <v>0.32273477256252325</v>
      </c>
      <c r="X340" s="93">
        <f t="shared" ca="1" si="442"/>
        <v>0.31408484083924121</v>
      </c>
      <c r="Y340" s="93">
        <f t="shared" ca="1" si="442"/>
        <v>0.29444319094506788</v>
      </c>
      <c r="Z340" s="93">
        <f t="shared" ca="1" si="442"/>
        <v>0.28329379230640378</v>
      </c>
      <c r="AA340" s="93">
        <f t="shared" ca="1" si="442"/>
        <v>0.24859704164754493</v>
      </c>
      <c r="AB340" s="93">
        <f t="shared" ca="1" si="442"/>
        <v>0.20542636077735071</v>
      </c>
      <c r="AC340" s="93">
        <f t="shared" ca="1" si="442"/>
        <v>0.18628368494421019</v>
      </c>
      <c r="AD340" s="93">
        <f t="shared" ca="1" si="442"/>
        <v>0.13939603413143517</v>
      </c>
      <c r="AE340" s="93">
        <f t="shared" ca="1" si="442"/>
        <v>0.10459553334042695</v>
      </c>
      <c r="AF340" s="93">
        <f ca="1">MAX(U340:AC340)</f>
        <v>0.32801936056150732</v>
      </c>
      <c r="AG340" s="93"/>
      <c r="AH340" s="17"/>
      <c r="AI340" s="200">
        <v>0.2857142857142857</v>
      </c>
      <c r="AJ340" s="116">
        <f t="shared" ca="1" si="443"/>
        <v>0.32298162541703274</v>
      </c>
      <c r="AK340" s="116">
        <f t="shared" ca="1" si="443"/>
        <v>0.32001798742031456</v>
      </c>
      <c r="AL340" s="116">
        <f t="shared" ca="1" si="443"/>
        <v>0.31559486006208476</v>
      </c>
      <c r="AM340" s="116">
        <f t="shared" ca="1" si="443"/>
        <v>0.30647871100990803</v>
      </c>
      <c r="AN340" s="116">
        <f t="shared" ca="1" si="443"/>
        <v>0.28720629694621608</v>
      </c>
      <c r="AO340" s="116">
        <f t="shared" ca="1" si="443"/>
        <v>0.27657653631899248</v>
      </c>
      <c r="AP340" s="116">
        <f t="shared" ca="1" si="443"/>
        <v>0.24393760037929166</v>
      </c>
      <c r="AQ340" s="116">
        <f t="shared" ca="1" si="443"/>
        <v>0.20337351357791411</v>
      </c>
      <c r="AR340" s="116">
        <f t="shared" ca="1" si="443"/>
        <v>0.18524288450863152</v>
      </c>
      <c r="AS340" s="116">
        <f t="shared" ca="1" si="443"/>
        <v>0.13958400012927141</v>
      </c>
      <c r="AT340" s="116">
        <f t="shared" ca="1" si="443"/>
        <v>0.10495520743827197</v>
      </c>
      <c r="AU340" s="93">
        <f ca="1">MAX(AJ340:AR340)</f>
        <v>0.32298162541703274</v>
      </c>
      <c r="AV340" s="116" t="e">
        <f t="shared" si="444"/>
        <v>#DIV/0!</v>
      </c>
      <c r="AX340" s="14">
        <f t="shared" si="445"/>
        <v>0.2857142857142857</v>
      </c>
      <c r="AY340" s="116">
        <f t="shared" ca="1" si="446"/>
        <v>0.29867775769530236</v>
      </c>
      <c r="AZ340" s="116">
        <f t="shared" ca="1" si="446"/>
        <v>0.32154092803403106</v>
      </c>
      <c r="BA340" s="116">
        <f t="shared" ca="1" si="446"/>
        <v>0.3318936433808205</v>
      </c>
      <c r="BB340" s="116">
        <f t="shared" ca="1" si="446"/>
        <v>0.33891939335185495</v>
      </c>
      <c r="BC340" s="116">
        <f t="shared" ca="1" si="446"/>
        <v>0.33623640872383848</v>
      </c>
      <c r="BD340" s="116">
        <f t="shared" ca="1" si="446"/>
        <v>0.33056004993918847</v>
      </c>
      <c r="BE340" s="116">
        <f t="shared" ca="1" si="446"/>
        <v>0.30424092099898931</v>
      </c>
      <c r="BF340" s="116">
        <f t="shared" ca="1" si="446"/>
        <v>0.26113539984251782</v>
      </c>
      <c r="BG340" s="116">
        <f t="shared" ca="1" si="446"/>
        <v>0.23969201444267507</v>
      </c>
      <c r="BH340" s="116">
        <f t="shared" ca="1" si="446"/>
        <v>0.18247560481537467</v>
      </c>
      <c r="BI340" s="116">
        <f t="shared" ca="1" si="446"/>
        <v>0.13788574098124895</v>
      </c>
      <c r="BJ340" s="93">
        <f ca="1">MAX(AY340:BG340)</f>
        <v>0.33891939335185495</v>
      </c>
      <c r="BK340" s="116" t="e">
        <f t="shared" ref="BK340:BK350" si="466">1/((IF(BK308&gt;0,BK308/$F$2,-BK308/$G$2))^2+(IF(BK324&gt;0,BK324/$F$2,-BK324/$G$2))^2)^0.5</f>
        <v>#DIV/0!</v>
      </c>
      <c r="BM340" s="14">
        <f t="shared" si="448"/>
        <v>0.2857142857142857</v>
      </c>
      <c r="BN340" s="116">
        <f t="shared" ca="1" si="449"/>
        <v>0.28701435320430352</v>
      </c>
      <c r="BO340" s="116">
        <f t="shared" ca="1" si="449"/>
        <v>0.30552737940693903</v>
      </c>
      <c r="BP340" s="116">
        <f t="shared" ca="1" si="449"/>
        <v>0.31275124648355324</v>
      </c>
      <c r="BQ340" s="116">
        <f t="shared" ca="1" si="449"/>
        <v>0.31567659007088494</v>
      </c>
      <c r="BR340" s="116">
        <f t="shared" ca="1" si="449"/>
        <v>0.30780801350642784</v>
      </c>
      <c r="BS340" s="116">
        <f t="shared" ca="1" si="449"/>
        <v>0.30031244647429606</v>
      </c>
      <c r="BT340" s="116">
        <f t="shared" ca="1" si="449"/>
        <v>0.27126075138590211</v>
      </c>
      <c r="BU340" s="116">
        <f t="shared" ca="1" si="449"/>
        <v>0.22897197863330385</v>
      </c>
      <c r="BV340" s="116">
        <f t="shared" ca="1" si="449"/>
        <v>0.20898743038658571</v>
      </c>
      <c r="BW340" s="116">
        <f t="shared" ca="1" si="449"/>
        <v>0.15780089199960087</v>
      </c>
      <c r="BX340" s="116">
        <f t="shared" ca="1" si="449"/>
        <v>0.11886712096916567</v>
      </c>
      <c r="BY340" s="93">
        <f ca="1">MAX(BN340:BV340)</f>
        <v>0.31567659007088494</v>
      </c>
      <c r="BZ340" s="116" t="e">
        <f t="shared" si="465"/>
        <v>#DIV/0!</v>
      </c>
      <c r="CB340" s="14">
        <f t="shared" si="450"/>
        <v>0.2857142857142857</v>
      </c>
      <c r="CC340" s="116">
        <f t="shared" ca="1" si="451"/>
        <v>0.50973185019445899</v>
      </c>
      <c r="CD340" s="116">
        <f t="shared" ca="1" si="451"/>
        <v>0.5654221705536342</v>
      </c>
      <c r="CE340" s="116">
        <f t="shared" ca="1" si="451"/>
        <v>0.58622741894275532</v>
      </c>
      <c r="CF340" s="116">
        <f t="shared" ca="1" si="451"/>
        <v>0.5918732558098192</v>
      </c>
      <c r="CG340" s="116">
        <f t="shared" ca="1" si="451"/>
        <v>0.56524236847673126</v>
      </c>
      <c r="CH340" s="116">
        <f t="shared" ca="1" si="451"/>
        <v>0.54432387717709041</v>
      </c>
      <c r="CI340" s="116">
        <f t="shared" ca="1" si="451"/>
        <v>0.47472329647799055</v>
      </c>
      <c r="CJ340" s="116">
        <f t="shared" ca="1" si="451"/>
        <v>0.38890483352975008</v>
      </c>
      <c r="CK340" s="116">
        <f t="shared" ca="1" si="451"/>
        <v>0.35178906399856252</v>
      </c>
      <c r="CL340" s="116">
        <f t="shared" ca="1" si="451"/>
        <v>0.26147367114082282</v>
      </c>
      <c r="CM340" s="116">
        <f t="shared" ca="1" si="451"/>
        <v>0.19499041965502573</v>
      </c>
      <c r="CN340" s="93">
        <f ca="1">MAX(CC340:CK340)</f>
        <v>0.5918732558098192</v>
      </c>
      <c r="CO340" s="116" t="e">
        <f t="shared" si="452"/>
        <v>#DIV/0!</v>
      </c>
      <c r="CQ340" s="14">
        <f t="shared" si="453"/>
        <v>0.2857142857142857</v>
      </c>
      <c r="CR340" s="116">
        <f t="shared" ca="1" si="454"/>
        <v>0.18919995658452499</v>
      </c>
      <c r="CS340" s="116">
        <f t="shared" ca="1" si="454"/>
        <v>0.22806302126928596</v>
      </c>
      <c r="CT340" s="116">
        <f t="shared" ca="1" si="454"/>
        <v>0.25397587875705419</v>
      </c>
      <c r="CU340" s="116">
        <f t="shared" ca="1" si="454"/>
        <v>0.28581201802593509</v>
      </c>
      <c r="CV340" s="116">
        <f t="shared" ca="1" si="454"/>
        <v>0.32389576353842253</v>
      </c>
      <c r="CW340" s="116">
        <f t="shared" ca="1" si="454"/>
        <v>0.33722247572567304</v>
      </c>
      <c r="CX340" s="116">
        <f t="shared" ca="1" si="454"/>
        <v>0.35935107950392092</v>
      </c>
      <c r="CY340" s="116">
        <f t="shared" ca="1" si="454"/>
        <v>0.35803112078225513</v>
      </c>
      <c r="CZ340" s="116">
        <f t="shared" ca="1" si="454"/>
        <v>0.34832143717799324</v>
      </c>
      <c r="DA340" s="116">
        <f t="shared" ca="1" si="454"/>
        <v>0.29993230215636518</v>
      </c>
      <c r="DB340" s="116">
        <f t="shared" ca="1" si="454"/>
        <v>0.2420118618465163</v>
      </c>
      <c r="DC340" s="93">
        <f ca="1">MAX(CR340:CZ340)</f>
        <v>0.35935107950392092</v>
      </c>
      <c r="DD340" s="116" t="e">
        <f t="shared" si="455"/>
        <v>#DIV/0!</v>
      </c>
      <c r="DF340" s="14">
        <f t="shared" si="456"/>
        <v>0.2857142857142857</v>
      </c>
      <c r="DG340" s="116">
        <f t="shared" ca="1" si="457"/>
        <v>0.33467744680319417</v>
      </c>
      <c r="DH340" s="116">
        <f t="shared" ca="1" si="457"/>
        <v>0.40676222128398237</v>
      </c>
      <c r="DI340" s="116">
        <f t="shared" ca="1" si="457"/>
        <v>0.45034182002177831</v>
      </c>
      <c r="DJ340" s="116">
        <f t="shared" ca="1" si="457"/>
        <v>0.49436720482347102</v>
      </c>
      <c r="DK340" s="116">
        <f t="shared" ca="1" si="457"/>
        <v>0.52299524970089373</v>
      </c>
      <c r="DL340" s="116">
        <f t="shared" ca="1" si="457"/>
        <v>0.52261186144091987</v>
      </c>
      <c r="DM340" s="116">
        <f t="shared" ca="1" si="457"/>
        <v>0.49041026754736095</v>
      </c>
      <c r="DN340" s="116">
        <f t="shared" ca="1" si="457"/>
        <v>0.42165547985646223</v>
      </c>
      <c r="DO340" s="116">
        <f t="shared" ca="1" si="457"/>
        <v>0.38663863792451936</v>
      </c>
      <c r="DP340" s="116">
        <f t="shared" ca="1" si="457"/>
        <v>0.29375005153306483</v>
      </c>
      <c r="DQ340" s="116">
        <f t="shared" ca="1" si="457"/>
        <v>0.22108085869449931</v>
      </c>
      <c r="DR340" s="93">
        <f ca="1">MAX(DG340:DO340)</f>
        <v>0.52299524970089373</v>
      </c>
      <c r="DS340" s="116" t="e">
        <f t="shared" si="458"/>
        <v>#DIV/0!</v>
      </c>
      <c r="DU340" s="14">
        <f t="shared" si="459"/>
        <v>0.2857142857142857</v>
      </c>
      <c r="DV340" s="116">
        <f t="shared" ca="1" si="460"/>
        <v>0.2350285505813407</v>
      </c>
      <c r="DW340" s="116">
        <f t="shared" ca="1" si="460"/>
        <v>0.24227181779677354</v>
      </c>
      <c r="DX340" s="116">
        <f t="shared" ca="1" si="460"/>
        <v>0.24700411533888511</v>
      </c>
      <c r="DY340" s="116">
        <f t="shared" ca="1" si="460"/>
        <v>0.25260769115156312</v>
      </c>
      <c r="DZ340" s="116">
        <f t="shared" ca="1" si="460"/>
        <v>0.25869714598466959</v>
      </c>
      <c r="EA340" s="116">
        <f t="shared" ca="1" si="460"/>
        <v>0.2604954850173205</v>
      </c>
      <c r="EB340" s="116">
        <f t="shared" ca="1" si="460"/>
        <v>0.2620198600673081</v>
      </c>
      <c r="EC340" s="116">
        <f t="shared" ca="1" si="460"/>
        <v>0.257283382592008</v>
      </c>
      <c r="ED340" s="116">
        <f t="shared" ca="1" si="460"/>
        <v>0.25275917721524904</v>
      </c>
      <c r="EE340" s="116">
        <f t="shared" ca="1" si="460"/>
        <v>0.23302282468149213</v>
      </c>
      <c r="EF340" s="116">
        <f t="shared" ca="1" si="460"/>
        <v>0.20679754998484301</v>
      </c>
      <c r="EG340" s="93">
        <f ca="1">MAX(DV340:ED340)</f>
        <v>0.2620198600673081</v>
      </c>
      <c r="EH340" s="116" t="e">
        <f t="shared" si="461"/>
        <v>#DIV/0!</v>
      </c>
      <c r="EJ340" s="14">
        <f t="shared" si="462"/>
        <v>0.2857142857142857</v>
      </c>
      <c r="EK340" s="116">
        <f t="shared" ca="1" si="463"/>
        <v>0.49768705092345383</v>
      </c>
      <c r="EL340" s="116">
        <f t="shared" ca="1" si="463"/>
        <v>0.50858952931322299</v>
      </c>
      <c r="EM340" s="116">
        <f t="shared" ca="1" si="463"/>
        <v>0.51377725287961906</v>
      </c>
      <c r="EN340" s="116">
        <f t="shared" ca="1" si="463"/>
        <v>0.51639626171206177</v>
      </c>
      <c r="EO340" s="116">
        <f t="shared" ca="1" si="463"/>
        <v>0.50941081326751758</v>
      </c>
      <c r="EP340" s="116">
        <f t="shared" ca="1" si="463"/>
        <v>0.5017090245443403</v>
      </c>
      <c r="EQ340" s="116">
        <f t="shared" ca="1" si="463"/>
        <v>0.46734107621654875</v>
      </c>
      <c r="ER340" s="116">
        <f t="shared" ca="1" si="463"/>
        <v>0.40845678546177655</v>
      </c>
      <c r="ES340" s="116">
        <f t="shared" ca="1" si="463"/>
        <v>0.37779111519706549</v>
      </c>
      <c r="ET340" s="116">
        <f t="shared" ca="1" si="463"/>
        <v>0.29199948139293841</v>
      </c>
      <c r="EU340" s="116">
        <f t="shared" ca="1" si="463"/>
        <v>0.22108911976046144</v>
      </c>
      <c r="EV340" s="93">
        <f ca="1">MAX(EK340:ES340)</f>
        <v>0.51639626171206177</v>
      </c>
      <c r="EW340" s="116" t="e">
        <f t="shared" si="464"/>
        <v>#DIV/0!</v>
      </c>
    </row>
    <row r="341" spans="14:153" ht="17" thickBot="1">
      <c r="Q341" s="193"/>
      <c r="R341" s="51"/>
      <c r="T341" s="201">
        <v>0.33333333333333331</v>
      </c>
      <c r="U341" s="93">
        <f t="shared" ca="1" si="442"/>
        <v>0.32252977912055431</v>
      </c>
      <c r="V341" s="93">
        <f t="shared" ca="1" si="442"/>
        <v>0.31441046469262923</v>
      </c>
      <c r="W341" s="93">
        <f t="shared" ca="1" si="442"/>
        <v>0.306078747051582</v>
      </c>
      <c r="X341" s="93">
        <f t="shared" ca="1" si="442"/>
        <v>0.29158382271227701</v>
      </c>
      <c r="Y341" s="93">
        <f t="shared" ca="1" si="442"/>
        <v>0.26483530829285973</v>
      </c>
      <c r="Z341" s="93">
        <f t="shared" ca="1" si="442"/>
        <v>0.25117160692189522</v>
      </c>
      <c r="AA341" s="93">
        <f t="shared" ca="1" si="442"/>
        <v>0.21188061430697475</v>
      </c>
      <c r="AB341" s="93">
        <f t="shared" ca="1" si="442"/>
        <v>0.16663262177845714</v>
      </c>
      <c r="AC341" s="93">
        <f t="shared" ca="1" si="442"/>
        <v>0.14747259057674073</v>
      </c>
      <c r="AD341" s="93">
        <f t="shared" ca="1" si="442"/>
        <v>0.10131412453436005</v>
      </c>
      <c r="AE341" s="93" t="e">
        <f t="shared" si="442"/>
        <v>#DIV/0!</v>
      </c>
      <c r="AF341" s="93">
        <f ca="1">MAX(U341:AC341)</f>
        <v>0.32252977912055431</v>
      </c>
      <c r="AG341" s="93"/>
      <c r="AH341" s="17"/>
      <c r="AI341" s="200">
        <v>0.33333333333333331</v>
      </c>
      <c r="AJ341" s="116">
        <f t="shared" ca="1" si="443"/>
        <v>0.31854121668923757</v>
      </c>
      <c r="AK341" s="116">
        <f t="shared" ca="1" si="443"/>
        <v>0.30957367822534432</v>
      </c>
      <c r="AL341" s="116">
        <f t="shared" ca="1" si="443"/>
        <v>0.3009246894882876</v>
      </c>
      <c r="AM341" s="116">
        <f t="shared" ca="1" si="443"/>
        <v>0.28641080791704265</v>
      </c>
      <c r="AN341" s="116">
        <f t="shared" ca="1" si="443"/>
        <v>0.26038267843391005</v>
      </c>
      <c r="AO341" s="116">
        <f t="shared" ca="1" si="443"/>
        <v>0.2472532882698833</v>
      </c>
      <c r="AP341" s="116">
        <f t="shared" ca="1" si="443"/>
        <v>0.20966012343979942</v>
      </c>
      <c r="AQ341" s="116">
        <f t="shared" ca="1" si="443"/>
        <v>0.16616723991764529</v>
      </c>
      <c r="AR341" s="116">
        <f t="shared" ca="1" si="443"/>
        <v>0.14742725358149478</v>
      </c>
      <c r="AS341" s="116">
        <f t="shared" ca="1" si="443"/>
        <v>0.10155450560397901</v>
      </c>
      <c r="AT341" s="116" t="e">
        <f t="shared" si="443"/>
        <v>#DIV/0!</v>
      </c>
      <c r="AU341" s="93">
        <f ca="1">MAX(AJ341:AR341)</f>
        <v>0.31854121668923757</v>
      </c>
      <c r="AV341" s="116" t="e">
        <f t="shared" ca="1" si="444"/>
        <v>#DIV/0!</v>
      </c>
      <c r="AX341" s="14">
        <f t="shared" si="445"/>
        <v>0.33333333333333331</v>
      </c>
      <c r="AY341" s="116">
        <f t="shared" ca="1" si="446"/>
        <v>0.30071849229838749</v>
      </c>
      <c r="AZ341" s="116">
        <f t="shared" ca="1" si="446"/>
        <v>0.31911175843381079</v>
      </c>
      <c r="BA341" s="116">
        <f t="shared" ca="1" si="446"/>
        <v>0.32507833908699341</v>
      </c>
      <c r="BB341" s="116">
        <f t="shared" ca="1" si="446"/>
        <v>0.32513648187337241</v>
      </c>
      <c r="BC341" s="116">
        <f t="shared" ca="1" si="446"/>
        <v>0.31155482692667513</v>
      </c>
      <c r="BD341" s="116">
        <f t="shared" ca="1" si="446"/>
        <v>0.30117750749311101</v>
      </c>
      <c r="BE341" s="116">
        <f t="shared" ca="1" si="446"/>
        <v>0.26425586909616355</v>
      </c>
      <c r="BF341" s="116">
        <f t="shared" ca="1" si="446"/>
        <v>0.2137473847255624</v>
      </c>
      <c r="BG341" s="116">
        <f t="shared" ca="1" si="446"/>
        <v>0.19051639646620738</v>
      </c>
      <c r="BH341" s="116">
        <f t="shared" ca="1" si="446"/>
        <v>0.13225983836177541</v>
      </c>
      <c r="BI341" s="116" t="e">
        <f t="shared" si="446"/>
        <v>#DIV/0!</v>
      </c>
      <c r="BJ341" s="93">
        <f ca="1">MAX(AY341:BG341)</f>
        <v>0.32513648187337241</v>
      </c>
      <c r="BK341" s="116" t="e">
        <f t="shared" ca="1" si="466"/>
        <v>#DIV/0!</v>
      </c>
      <c r="BM341" s="14">
        <f t="shared" si="448"/>
        <v>0.33333333333333331</v>
      </c>
      <c r="BN341" s="116">
        <f t="shared" ca="1" si="449"/>
        <v>0.28617323925953198</v>
      </c>
      <c r="BO341" s="116">
        <f t="shared" ca="1" si="449"/>
        <v>0.29964363746078776</v>
      </c>
      <c r="BP341" s="116">
        <f t="shared" ca="1" si="449"/>
        <v>0.30241634232619408</v>
      </c>
      <c r="BQ341" s="116">
        <f t="shared" ca="1" si="449"/>
        <v>0.29879851125870621</v>
      </c>
      <c r="BR341" s="116">
        <f t="shared" ca="1" si="449"/>
        <v>0.28161648628532837</v>
      </c>
      <c r="BS341" s="116">
        <f t="shared" ca="1" si="449"/>
        <v>0.2704040208358468</v>
      </c>
      <c r="BT341" s="116">
        <f t="shared" ca="1" si="449"/>
        <v>0.23364314015265805</v>
      </c>
      <c r="BU341" s="116">
        <f t="shared" ca="1" si="449"/>
        <v>0.18669861428127782</v>
      </c>
      <c r="BV341" s="116">
        <f t="shared" ca="1" si="449"/>
        <v>0.16586378403417151</v>
      </c>
      <c r="BW341" s="116">
        <f t="shared" ca="1" si="449"/>
        <v>0.1146405772970846</v>
      </c>
      <c r="BX341" s="116" t="e">
        <f t="shared" si="449"/>
        <v>#DIV/0!</v>
      </c>
      <c r="BY341" s="93">
        <f ca="1">MAX(BN341:BV341)</f>
        <v>0.30241634232619408</v>
      </c>
      <c r="BZ341" s="116" t="e">
        <f t="shared" ca="1" si="465"/>
        <v>#DIV/0!</v>
      </c>
      <c r="CB341" s="14">
        <f t="shared" si="450"/>
        <v>0.33333333333333331</v>
      </c>
      <c r="CC341" s="116">
        <f t="shared" ca="1" si="451"/>
        <v>0.49230207263273862</v>
      </c>
      <c r="CD341" s="116">
        <f t="shared" ca="1" si="451"/>
        <v>0.53982189603403397</v>
      </c>
      <c r="CE341" s="116">
        <f t="shared" ca="1" si="451"/>
        <v>0.55462957553572845</v>
      </c>
      <c r="CF341" s="116">
        <f t="shared" ca="1" si="451"/>
        <v>0.55263078055856696</v>
      </c>
      <c r="CG341" s="116">
        <f t="shared" ca="1" si="451"/>
        <v>0.516827909732818</v>
      </c>
      <c r="CH341" s="116">
        <f t="shared" ca="1" si="451"/>
        <v>0.49267529712838171</v>
      </c>
      <c r="CI341" s="116">
        <f t="shared" ca="1" si="451"/>
        <v>0.41684696206113425</v>
      </c>
      <c r="CJ341" s="116">
        <f t="shared" ca="1" si="451"/>
        <v>0.32710406507140433</v>
      </c>
      <c r="CK341" s="116">
        <f t="shared" ca="1" si="451"/>
        <v>0.28893254490515319</v>
      </c>
      <c r="CL341" s="116">
        <f t="shared" ca="1" si="451"/>
        <v>0.19701817756542936</v>
      </c>
      <c r="CM341" s="116" t="e">
        <f t="shared" si="451"/>
        <v>#DIV/0!</v>
      </c>
      <c r="CN341" s="93">
        <f ca="1">MAX(CC341:CK341)</f>
        <v>0.55462957553572845</v>
      </c>
      <c r="CO341" s="116" t="e">
        <f t="shared" ca="1" si="452"/>
        <v>#DIV/0!</v>
      </c>
      <c r="CQ341" s="14">
        <f t="shared" si="453"/>
        <v>0.33333333333333331</v>
      </c>
      <c r="CR341" s="116">
        <f t="shared" ca="1" si="454"/>
        <v>0.18914420365696671</v>
      </c>
      <c r="CS341" s="116">
        <f t="shared" ca="1" si="454"/>
        <v>0.22734371828531233</v>
      </c>
      <c r="CT341" s="116">
        <f t="shared" ca="1" si="454"/>
        <v>0.2524110263559266</v>
      </c>
      <c r="CU341" s="116">
        <f t="shared" ca="1" si="454"/>
        <v>0.2824429260385638</v>
      </c>
      <c r="CV341" s="116">
        <f t="shared" ca="1" si="454"/>
        <v>0.3161121679691396</v>
      </c>
      <c r="CW341" s="116">
        <f t="shared" ca="1" si="454"/>
        <v>0.32660725060036122</v>
      </c>
      <c r="CX341" s="116">
        <f t="shared" ca="1" si="454"/>
        <v>0.33816269920168868</v>
      </c>
      <c r="CY341" s="116">
        <f t="shared" ca="1" si="454"/>
        <v>0.32002389791050312</v>
      </c>
      <c r="CZ341" s="116">
        <f t="shared" ca="1" si="454"/>
        <v>0.30191532728971326</v>
      </c>
      <c r="DA341" s="116">
        <f t="shared" ca="1" si="454"/>
        <v>0.2328384156049256</v>
      </c>
      <c r="DB341" s="116" t="e">
        <f t="shared" si="454"/>
        <v>#DIV/0!</v>
      </c>
      <c r="DC341" s="93">
        <f ca="1">MAX(CR341:CZ341)</f>
        <v>0.33816269920168868</v>
      </c>
      <c r="DD341" s="116" t="e">
        <f t="shared" ca="1" si="455"/>
        <v>#DIV/0!</v>
      </c>
      <c r="DF341" s="14">
        <f t="shared" si="456"/>
        <v>0.33333333333333331</v>
      </c>
      <c r="DG341" s="116">
        <f t="shared" ca="1" si="457"/>
        <v>0.3392995817156666</v>
      </c>
      <c r="DH341" s="116">
        <f t="shared" ca="1" si="457"/>
        <v>0.41190443400481314</v>
      </c>
      <c r="DI341" s="116">
        <f t="shared" ca="1" si="457"/>
        <v>0.45459303329306622</v>
      </c>
      <c r="DJ341" s="116">
        <f t="shared" ca="1" si="457"/>
        <v>0.49511228155438641</v>
      </c>
      <c r="DK341" s="116">
        <f t="shared" ca="1" si="457"/>
        <v>0.51406086287580255</v>
      </c>
      <c r="DL341" s="116">
        <f t="shared" ca="1" si="457"/>
        <v>0.50814964019500275</v>
      </c>
      <c r="DM341" s="116">
        <f t="shared" ca="1" si="457"/>
        <v>0.46051043270765729</v>
      </c>
      <c r="DN341" s="116">
        <f t="shared" ca="1" si="457"/>
        <v>0.37684809235896805</v>
      </c>
      <c r="DO341" s="116">
        <f t="shared" ca="1" si="457"/>
        <v>0.33654416993761543</v>
      </c>
      <c r="DP341" s="116">
        <f t="shared" ca="1" si="457"/>
        <v>0.23322013418726689</v>
      </c>
      <c r="DQ341" s="116" t="e">
        <f t="shared" si="457"/>
        <v>#DIV/0!</v>
      </c>
      <c r="DR341" s="93">
        <f ca="1">MAX(DG341:DO341)</f>
        <v>0.51406086287580255</v>
      </c>
      <c r="DS341" s="116" t="e">
        <f t="shared" ca="1" si="458"/>
        <v>#DIV/0!</v>
      </c>
      <c r="DU341" s="14">
        <f t="shared" si="459"/>
        <v>0.33333333333333331</v>
      </c>
      <c r="DV341" s="116">
        <f t="shared" ca="1" si="460"/>
        <v>0.26829783391613199</v>
      </c>
      <c r="DW341" s="116">
        <f t="shared" ca="1" si="460"/>
        <v>0.27534606770452114</v>
      </c>
      <c r="DX341" s="116">
        <f t="shared" ca="1" si="460"/>
        <v>0.2798628517166673</v>
      </c>
      <c r="DY341" s="116">
        <f t="shared" ca="1" si="460"/>
        <v>0.28503711873272619</v>
      </c>
      <c r="DZ341" s="116">
        <f t="shared" ca="1" si="460"/>
        <v>0.29010356314607344</v>
      </c>
      <c r="EA341" s="116">
        <f t="shared" ca="1" si="460"/>
        <v>0.29123409451045751</v>
      </c>
      <c r="EB341" s="116">
        <f t="shared" ca="1" si="460"/>
        <v>0.29006179654766434</v>
      </c>
      <c r="EC341" s="116">
        <f t="shared" ca="1" si="460"/>
        <v>0.27991678913182449</v>
      </c>
      <c r="ED341" s="116">
        <f t="shared" ca="1" si="460"/>
        <v>0.27183077248930548</v>
      </c>
      <c r="EE341" s="116">
        <f t="shared" ca="1" si="460"/>
        <v>0.23772401580198754</v>
      </c>
      <c r="EF341" s="116" t="e">
        <f t="shared" si="460"/>
        <v>#DIV/0!</v>
      </c>
      <c r="EG341" s="93">
        <f ca="1">MAX(DV341:ED341)</f>
        <v>0.29123409451045751</v>
      </c>
      <c r="EH341" s="116" t="e">
        <f t="shared" ca="1" si="461"/>
        <v>#DIV/0!</v>
      </c>
      <c r="EJ341" s="14">
        <f t="shared" si="462"/>
        <v>0.33333333333333331</v>
      </c>
      <c r="EK341" s="116">
        <f t="shared" ca="1" si="463"/>
        <v>0.56730180439571687</v>
      </c>
      <c r="EL341" s="116">
        <f t="shared" ca="1" si="463"/>
        <v>0.57609301441288219</v>
      </c>
      <c r="EM341" s="116">
        <f t="shared" ca="1" si="463"/>
        <v>0.57895052767562938</v>
      </c>
      <c r="EN341" s="116">
        <f t="shared" ca="1" si="463"/>
        <v>0.57702971081943366</v>
      </c>
      <c r="EO341" s="116">
        <f t="shared" ca="1" si="463"/>
        <v>0.56003352804269102</v>
      </c>
      <c r="EP341" s="116">
        <f t="shared" ca="1" si="463"/>
        <v>0.54644101159714509</v>
      </c>
      <c r="EQ341" s="116">
        <f t="shared" ca="1" si="463"/>
        <v>0.49264296085305737</v>
      </c>
      <c r="ER341" s="116">
        <f t="shared" ca="1" si="463"/>
        <v>0.40839501107969545</v>
      </c>
      <c r="ES341" s="116">
        <f t="shared" ca="1" si="463"/>
        <v>0.36663108010496653</v>
      </c>
      <c r="ET341" s="116">
        <f t="shared" ca="1" si="463"/>
        <v>0.25536663273968779</v>
      </c>
      <c r="EU341" s="116" t="e">
        <f t="shared" si="463"/>
        <v>#DIV/0!</v>
      </c>
      <c r="EV341" s="93">
        <f ca="1">MAX(EK341:ES341)</f>
        <v>0.57895052767562938</v>
      </c>
      <c r="EW341" s="116" t="e">
        <f t="shared" ca="1" si="464"/>
        <v>#DIV/0!</v>
      </c>
    </row>
    <row r="342" spans="14:153">
      <c r="Q342" s="17"/>
      <c r="T342" s="201">
        <v>0.4</v>
      </c>
      <c r="U342" s="93">
        <f t="shared" ca="1" si="442"/>
        <v>0.29942071776071583</v>
      </c>
      <c r="V342" s="93">
        <f t="shared" ca="1" si="442"/>
        <v>0.28406432995245418</v>
      </c>
      <c r="W342" s="93">
        <f t="shared" ca="1" si="442"/>
        <v>0.27095392986405942</v>
      </c>
      <c r="X342" s="93">
        <f t="shared" ca="1" si="442"/>
        <v>0.25078767163610205</v>
      </c>
      <c r="Y342" s="93">
        <f t="shared" ca="1" si="442"/>
        <v>0.2177766833474625</v>
      </c>
      <c r="Z342" s="93">
        <f t="shared" ca="1" si="442"/>
        <v>0.20210147030034623</v>
      </c>
      <c r="AA342" s="93">
        <f t="shared" ca="1" si="442"/>
        <v>0.15959331364020318</v>
      </c>
      <c r="AB342" s="93">
        <f t="shared" ca="1" si="442"/>
        <v>0.1137904400289957</v>
      </c>
      <c r="AC342" s="93">
        <f t="shared" ca="1" si="442"/>
        <v>9.4879785986152307E-2</v>
      </c>
      <c r="AD342" s="93" t="e">
        <f t="shared" si="442"/>
        <v>#DIV/0!</v>
      </c>
      <c r="AE342" s="93" t="e">
        <f t="shared" si="442"/>
        <v>#DIV/0!</v>
      </c>
      <c r="AF342" s="93">
        <f ca="1">MAX(U342:AB342)</f>
        <v>0.29942071776071583</v>
      </c>
      <c r="AG342" s="93"/>
      <c r="AH342" s="17"/>
      <c r="AI342" s="200">
        <v>0.4</v>
      </c>
      <c r="AJ342" s="116">
        <f t="shared" ca="1" si="443"/>
        <v>0.29679599441093302</v>
      </c>
      <c r="AK342" s="116">
        <f t="shared" ca="1" si="443"/>
        <v>0.28110190414195541</v>
      </c>
      <c r="AL342" s="116">
        <f t="shared" ca="1" si="443"/>
        <v>0.26797348762623802</v>
      </c>
      <c r="AM342" s="116">
        <f t="shared" ca="1" si="443"/>
        <v>0.24805058463975463</v>
      </c>
      <c r="AN342" s="116">
        <f t="shared" ca="1" si="443"/>
        <v>0.21578744386507262</v>
      </c>
      <c r="AO342" s="116">
        <f t="shared" ca="1" si="443"/>
        <v>0.20052688610093147</v>
      </c>
      <c r="AP342" s="116">
        <f t="shared" ca="1" si="443"/>
        <v>0.15911003349030681</v>
      </c>
      <c r="AQ342" s="116">
        <f t="shared" ca="1" si="443"/>
        <v>0.11387692097055575</v>
      </c>
      <c r="AR342" s="116">
        <f t="shared" ca="1" si="443"/>
        <v>9.5014323897175096E-2</v>
      </c>
      <c r="AS342" s="116" t="e">
        <f t="shared" si="443"/>
        <v>#DIV/0!</v>
      </c>
      <c r="AT342" s="116" t="e">
        <f t="shared" si="443"/>
        <v>#DIV/0!</v>
      </c>
      <c r="AU342" s="93">
        <f ca="1">MAX(AJ342:AQ342)</f>
        <v>0.29679599441093302</v>
      </c>
      <c r="AV342" s="116" t="e">
        <f t="shared" si="444"/>
        <v>#DIV/0!</v>
      </c>
      <c r="AX342" s="14">
        <f t="shared" si="445"/>
        <v>0.4</v>
      </c>
      <c r="AY342" s="116">
        <f t="shared" ca="1" si="446"/>
        <v>0.29218943468412012</v>
      </c>
      <c r="AZ342" s="116">
        <f t="shared" ca="1" si="446"/>
        <v>0.30199009962032863</v>
      </c>
      <c r="BA342" s="116">
        <f t="shared" ca="1" si="446"/>
        <v>0.3009328147449013</v>
      </c>
      <c r="BB342" s="116">
        <f t="shared" ca="1" si="446"/>
        <v>0.29118548801871708</v>
      </c>
      <c r="BC342" s="116">
        <f t="shared" ca="1" si="446"/>
        <v>0.26442633059003157</v>
      </c>
      <c r="BD342" s="116">
        <f t="shared" ca="1" si="446"/>
        <v>0.24902373511619272</v>
      </c>
      <c r="BE342" s="116">
        <f t="shared" ca="1" si="446"/>
        <v>0.20218270925827497</v>
      </c>
      <c r="BF342" s="116">
        <f t="shared" ca="1" si="446"/>
        <v>0.14640380419278939</v>
      </c>
      <c r="BG342" s="116">
        <f t="shared" ca="1" si="446"/>
        <v>0.12254275844700695</v>
      </c>
      <c r="BH342" s="116" t="e">
        <f t="shared" si="446"/>
        <v>#DIV/0!</v>
      </c>
      <c r="BI342" s="116" t="e">
        <f t="shared" si="446"/>
        <v>#DIV/0!</v>
      </c>
      <c r="BJ342" s="93">
        <f ca="1">MAX(AY342:BF342)</f>
        <v>0.30199009962032863</v>
      </c>
      <c r="BK342" s="116" t="e">
        <f t="shared" si="466"/>
        <v>#DIV/0!</v>
      </c>
      <c r="BM342" s="14">
        <f t="shared" si="448"/>
        <v>0.4</v>
      </c>
      <c r="BN342" s="116">
        <f t="shared" ca="1" si="449"/>
        <v>0.27436352559639082</v>
      </c>
      <c r="BO342" s="116">
        <f t="shared" ca="1" si="449"/>
        <v>0.27932084378024374</v>
      </c>
      <c r="BP342" s="116">
        <f t="shared" ca="1" si="449"/>
        <v>0.27566740100684284</v>
      </c>
      <c r="BQ342" s="116">
        <f t="shared" ca="1" si="449"/>
        <v>0.2636555613943643</v>
      </c>
      <c r="BR342" s="116">
        <f t="shared" ca="1" si="449"/>
        <v>0.2360963464379702</v>
      </c>
      <c r="BS342" s="116">
        <f t="shared" ca="1" si="449"/>
        <v>0.22119535776147958</v>
      </c>
      <c r="BT342" s="116">
        <f t="shared" ca="1" si="449"/>
        <v>0.17768289549877364</v>
      </c>
      <c r="BU342" s="116">
        <f t="shared" ca="1" si="449"/>
        <v>0.12785480114053466</v>
      </c>
      <c r="BV342" s="116">
        <f t="shared" ca="1" si="449"/>
        <v>0.10684939030459821</v>
      </c>
      <c r="BW342" s="116" t="e">
        <f t="shared" si="449"/>
        <v>#DIV/0!</v>
      </c>
      <c r="BX342" s="116" t="e">
        <f t="shared" si="449"/>
        <v>#DIV/0!</v>
      </c>
      <c r="BY342" s="93">
        <f ca="1">MAX(BN342:BU342)</f>
        <v>0.27932084378024374</v>
      </c>
      <c r="BZ342" s="116" t="e">
        <f t="shared" si="465"/>
        <v>#DIV/0!</v>
      </c>
      <c r="CB342" s="14">
        <f t="shared" si="450"/>
        <v>0.4</v>
      </c>
      <c r="CC342" s="116">
        <f t="shared" ca="1" si="451"/>
        <v>0.46469263879013512</v>
      </c>
      <c r="CD342" s="116">
        <f t="shared" ca="1" si="451"/>
        <v>0.4987477798132352</v>
      </c>
      <c r="CE342" s="116">
        <f t="shared" ca="1" si="451"/>
        <v>0.50383059401572328</v>
      </c>
      <c r="CF342" s="116">
        <f t="shared" ca="1" si="451"/>
        <v>0.4897837075810722</v>
      </c>
      <c r="CG342" s="116">
        <f t="shared" ca="1" si="451"/>
        <v>0.44025521904500881</v>
      </c>
      <c r="CH342" s="116">
        <f t="shared" ca="1" si="451"/>
        <v>0.41151457510632211</v>
      </c>
      <c r="CI342" s="116">
        <f t="shared" ca="1" si="451"/>
        <v>0.32737862013988606</v>
      </c>
      <c r="CJ342" s="116">
        <f t="shared" ca="1" si="451"/>
        <v>0.23297018709693393</v>
      </c>
      <c r="CK342" s="116">
        <f t="shared" ca="1" si="451"/>
        <v>0.19368997232047672</v>
      </c>
      <c r="CL342" s="116" t="e">
        <f t="shared" si="451"/>
        <v>#DIV/0!</v>
      </c>
      <c r="CM342" s="116" t="e">
        <f t="shared" si="451"/>
        <v>#DIV/0!</v>
      </c>
      <c r="CN342" s="93">
        <f ca="1">MAX(CC342:CJ342)</f>
        <v>0.50383059401572328</v>
      </c>
      <c r="CO342" s="116" t="e">
        <f t="shared" si="452"/>
        <v>#DIV/0!</v>
      </c>
      <c r="CQ342" s="14">
        <f t="shared" si="453"/>
        <v>0.4</v>
      </c>
      <c r="CR342" s="116">
        <f t="shared" ca="1" si="454"/>
        <v>0.18798042704376677</v>
      </c>
      <c r="CS342" s="116">
        <f t="shared" ca="1" si="454"/>
        <v>0.22456902150927657</v>
      </c>
      <c r="CT342" s="116">
        <f t="shared" ca="1" si="454"/>
        <v>0.24777937451596024</v>
      </c>
      <c r="CU342" s="116">
        <f t="shared" ca="1" si="454"/>
        <v>0.27403373690321364</v>
      </c>
      <c r="CV342" s="116">
        <f t="shared" ca="1" si="454"/>
        <v>0.29875141826715101</v>
      </c>
      <c r="CW342" s="116">
        <f t="shared" ca="1" si="454"/>
        <v>0.30360445810416492</v>
      </c>
      <c r="CX342" s="116">
        <f t="shared" ca="1" si="454"/>
        <v>0.2947769674915966</v>
      </c>
      <c r="CY342" s="116">
        <f t="shared" ca="1" si="454"/>
        <v>0.24731444205236019</v>
      </c>
      <c r="CZ342" s="116">
        <f t="shared" ca="1" si="454"/>
        <v>0.21633837190819249</v>
      </c>
      <c r="DA342" s="116" t="e">
        <f t="shared" si="454"/>
        <v>#DIV/0!</v>
      </c>
      <c r="DB342" s="116" t="e">
        <f t="shared" si="454"/>
        <v>#DIV/0!</v>
      </c>
      <c r="DC342" s="93">
        <f ca="1">MAX(CR342:CY342)</f>
        <v>0.30360445810416492</v>
      </c>
      <c r="DD342" s="116" t="e">
        <f t="shared" si="455"/>
        <v>#DIV/0!</v>
      </c>
      <c r="DF342" s="14">
        <f t="shared" si="456"/>
        <v>0.4</v>
      </c>
      <c r="DG342" s="116">
        <f t="shared" ca="1" si="457"/>
        <v>0.34421877161574493</v>
      </c>
      <c r="DH342" s="116">
        <f t="shared" ca="1" si="457"/>
        <v>0.41512401935866799</v>
      </c>
      <c r="DI342" s="116">
        <f t="shared" ca="1" si="457"/>
        <v>0.45375602956054151</v>
      </c>
      <c r="DJ342" s="116">
        <f t="shared" ca="1" si="457"/>
        <v>0.48437217985750669</v>
      </c>
      <c r="DK342" s="116">
        <f t="shared" ca="1" si="457"/>
        <v>0.48207863676164209</v>
      </c>
      <c r="DL342" s="116">
        <f t="shared" ca="1" si="457"/>
        <v>0.46563809081106022</v>
      </c>
      <c r="DM342" s="116">
        <f t="shared" ca="1" si="457"/>
        <v>0.39225573249197981</v>
      </c>
      <c r="DN342" s="116">
        <f t="shared" ca="1" si="457"/>
        <v>0.28768308457753389</v>
      </c>
      <c r="DO342" s="116">
        <f t="shared" ca="1" si="457"/>
        <v>0.24079052519592184</v>
      </c>
      <c r="DP342" s="116" t="e">
        <f t="shared" si="457"/>
        <v>#DIV/0!</v>
      </c>
      <c r="DQ342" s="116" t="e">
        <f t="shared" si="457"/>
        <v>#DIV/0!</v>
      </c>
      <c r="DR342" s="93">
        <f ca="1">MAX(DG342:DN342)</f>
        <v>0.48437217985750669</v>
      </c>
      <c r="DS342" s="116" t="e">
        <f t="shared" si="458"/>
        <v>#DIV/0!</v>
      </c>
      <c r="DU342" s="14">
        <f t="shared" si="459"/>
        <v>0.4</v>
      </c>
      <c r="DV342" s="116">
        <f t="shared" ca="1" si="460"/>
        <v>0.31480631288916966</v>
      </c>
      <c r="DW342" s="116">
        <f t="shared" ca="1" si="460"/>
        <v>0.32148595179426531</v>
      </c>
      <c r="DX342" s="116">
        <f t="shared" ca="1" si="460"/>
        <v>0.32558351969540511</v>
      </c>
      <c r="DY342" s="116">
        <f t="shared" ca="1" si="460"/>
        <v>0.32989402802281731</v>
      </c>
      <c r="DZ342" s="116">
        <f t="shared" ca="1" si="460"/>
        <v>0.33278452640848555</v>
      </c>
      <c r="EA342" s="116">
        <f t="shared" ca="1" si="460"/>
        <v>0.3324221235682101</v>
      </c>
      <c r="EB342" s="116">
        <f t="shared" ca="1" si="460"/>
        <v>0.32476334723003053</v>
      </c>
      <c r="EC342" s="116">
        <f t="shared" ca="1" si="460"/>
        <v>0.2999176931530248</v>
      </c>
      <c r="ED342" s="116">
        <f t="shared" ca="1" si="460"/>
        <v>0.28119816987831048</v>
      </c>
      <c r="EE342" s="116" t="e">
        <f t="shared" si="460"/>
        <v>#DIV/0!</v>
      </c>
      <c r="EF342" s="116" t="e">
        <f t="shared" si="460"/>
        <v>#DIV/0!</v>
      </c>
      <c r="EG342" s="93">
        <f ca="1">MAX(DV342:EC342)</f>
        <v>0.33278452640848555</v>
      </c>
      <c r="EH342" s="116" t="e">
        <f t="shared" si="461"/>
        <v>#DIV/0!</v>
      </c>
      <c r="EJ342" s="14">
        <f t="shared" si="462"/>
        <v>0.4</v>
      </c>
      <c r="EK342" s="116">
        <f t="shared" ca="1" si="463"/>
        <v>0.66372785494795705</v>
      </c>
      <c r="EL342" s="116">
        <f t="shared" ca="1" si="463"/>
        <v>0.66815120512767934</v>
      </c>
      <c r="EM342" s="116">
        <f t="shared" ca="1" si="463"/>
        <v>0.66609734756174732</v>
      </c>
      <c r="EN342" s="116">
        <f t="shared" ca="1" si="463"/>
        <v>0.65447338187853543</v>
      </c>
      <c r="EO342" s="116">
        <f t="shared" ca="1" si="463"/>
        <v>0.61595534765100746</v>
      </c>
      <c r="EP342" s="116">
        <f t="shared" ca="1" si="463"/>
        <v>0.58981841809511382</v>
      </c>
      <c r="EQ342" s="116">
        <f t="shared" ca="1" si="463"/>
        <v>0.496160501333476</v>
      </c>
      <c r="ER342" s="116">
        <f t="shared" ca="1" si="463"/>
        <v>0.36479911834988243</v>
      </c>
      <c r="ES342" s="116">
        <f t="shared" ca="1" si="463"/>
        <v>0.30449350201178921</v>
      </c>
      <c r="ET342" s="116" t="e">
        <f t="shared" si="463"/>
        <v>#DIV/0!</v>
      </c>
      <c r="EU342" s="116" t="e">
        <f t="shared" si="463"/>
        <v>#DIV/0!</v>
      </c>
      <c r="EV342" s="93">
        <f ca="1">MAX(EK342:ER342)</f>
        <v>0.66815120512767934</v>
      </c>
      <c r="EW342" s="116" t="e">
        <f t="shared" si="464"/>
        <v>#DIV/0!</v>
      </c>
    </row>
    <row r="343" spans="14:153">
      <c r="N343" s="17"/>
      <c r="Q343" s="17"/>
      <c r="T343" s="201">
        <v>0.42857142857142855</v>
      </c>
      <c r="U343" s="93">
        <f t="shared" ca="1" si="442"/>
        <v>0.2855905438078884</v>
      </c>
      <c r="V343" s="93">
        <f t="shared" ca="1" si="442"/>
        <v>0.26784690658427684</v>
      </c>
      <c r="W343" s="93">
        <f t="shared" ca="1" si="442"/>
        <v>0.2532366914219451</v>
      </c>
      <c r="X343" s="93">
        <f t="shared" ca="1" si="442"/>
        <v>0.23138035922333319</v>
      </c>
      <c r="Y343" s="93">
        <f t="shared" ca="1" si="442"/>
        <v>0.19665105583698161</v>
      </c>
      <c r="Z343" s="93">
        <f t="shared" ca="1" si="442"/>
        <v>0.18047489868952019</v>
      </c>
      <c r="AA343" s="93">
        <f t="shared" ca="1" si="442"/>
        <v>0.13731573594894511</v>
      </c>
      <c r="AB343" s="93">
        <f t="shared" ca="1" si="442"/>
        <v>9.1628017027886352E-2</v>
      </c>
      <c r="AC343" s="93" t="e">
        <f t="shared" si="442"/>
        <v>#DIV/0!</v>
      </c>
      <c r="AD343" s="93" t="e">
        <f t="shared" si="442"/>
        <v>#DIV/0!</v>
      </c>
      <c r="AE343" s="93" t="e">
        <f t="shared" si="442"/>
        <v>#DIV/0!</v>
      </c>
      <c r="AF343" s="93">
        <f ca="1">MAX(U343:AA343)</f>
        <v>0.2855905438078884</v>
      </c>
      <c r="AG343" s="93"/>
      <c r="AH343" s="17"/>
      <c r="AI343" s="200">
        <v>0.42857142857142855</v>
      </c>
      <c r="AJ343" s="116">
        <f t="shared" ca="1" si="443"/>
        <v>0.28345700952080277</v>
      </c>
      <c r="AK343" s="116">
        <f t="shared" ca="1" si="443"/>
        <v>0.26551450368727131</v>
      </c>
      <c r="AL343" s="116">
        <f t="shared" ca="1" si="443"/>
        <v>0.2509519639294801</v>
      </c>
      <c r="AM343" s="116">
        <f t="shared" ca="1" si="443"/>
        <v>0.22937284168617394</v>
      </c>
      <c r="AN343" s="116">
        <f t="shared" ca="1" si="443"/>
        <v>0.19532805535577907</v>
      </c>
      <c r="AO343" s="116">
        <f t="shared" ca="1" si="443"/>
        <v>0.17950226435521802</v>
      </c>
      <c r="AP343" s="116">
        <f t="shared" ca="1" si="443"/>
        <v>0.1371792346518016</v>
      </c>
      <c r="AQ343" s="116">
        <f t="shared" ca="1" si="443"/>
        <v>9.1732005823487478E-2</v>
      </c>
      <c r="AR343" s="116" t="e">
        <f t="shared" si="443"/>
        <v>#DIV/0!</v>
      </c>
      <c r="AS343" s="116" t="e">
        <f t="shared" si="443"/>
        <v>#DIV/0!</v>
      </c>
      <c r="AT343" s="116" t="e">
        <f t="shared" si="443"/>
        <v>#DIV/0!</v>
      </c>
      <c r="AU343" s="93">
        <f ca="1">MAX(AJ343:AP343)</f>
        <v>0.28345700952080277</v>
      </c>
      <c r="AV343" s="116" t="e">
        <f t="shared" si="444"/>
        <v>#DIV/0!</v>
      </c>
      <c r="AX343" s="14">
        <f t="shared" si="445"/>
        <v>0.42857142857142855</v>
      </c>
      <c r="AY343" s="116">
        <f t="shared" ca="1" si="446"/>
        <v>0.28496486946379634</v>
      </c>
      <c r="AZ343" s="116">
        <f t="shared" ca="1" si="446"/>
        <v>0.29051580285943956</v>
      </c>
      <c r="BA343" s="116">
        <f t="shared" ca="1" si="446"/>
        <v>0.28636372120161557</v>
      </c>
      <c r="BB343" s="116">
        <f t="shared" ca="1" si="446"/>
        <v>0.27269139283469779</v>
      </c>
      <c r="BC343" s="116">
        <f t="shared" ca="1" si="446"/>
        <v>0.2412627016062866</v>
      </c>
      <c r="BD343" s="116">
        <f t="shared" ca="1" si="446"/>
        <v>0.22425887994725385</v>
      </c>
      <c r="BE343" s="116">
        <f t="shared" ca="1" si="446"/>
        <v>0.17462216850943665</v>
      </c>
      <c r="BF343" s="116">
        <f t="shared" ca="1" si="446"/>
        <v>0.11789563771421242</v>
      </c>
      <c r="BG343" s="116" t="e">
        <f t="shared" si="446"/>
        <v>#DIV/0!</v>
      </c>
      <c r="BH343" s="116" t="e">
        <f t="shared" si="446"/>
        <v>#DIV/0!</v>
      </c>
      <c r="BI343" s="116" t="e">
        <f t="shared" si="446"/>
        <v>#DIV/0!</v>
      </c>
      <c r="BJ343" s="93">
        <f ca="1">MAX(AY343:BE343)</f>
        <v>0.29051580285943956</v>
      </c>
      <c r="BK343" s="116" t="e">
        <f t="shared" si="466"/>
        <v>#DIV/0!</v>
      </c>
      <c r="BM343" s="14">
        <f t="shared" si="448"/>
        <v>0.42857142857142855</v>
      </c>
      <c r="BN343" s="116">
        <f t="shared" ca="1" si="449"/>
        <v>0.26608149323141894</v>
      </c>
      <c r="BO343" s="116">
        <f t="shared" ca="1" si="449"/>
        <v>0.2671355049012894</v>
      </c>
      <c r="BP343" s="116">
        <f t="shared" ca="1" si="449"/>
        <v>0.26083650122743401</v>
      </c>
      <c r="BQ343" s="116">
        <f t="shared" ca="1" si="449"/>
        <v>0.2456663169777398</v>
      </c>
      <c r="BR343" s="116">
        <f t="shared" ca="1" si="449"/>
        <v>0.21462207565134347</v>
      </c>
      <c r="BS343" s="116">
        <f t="shared" ca="1" si="449"/>
        <v>0.19860122113313755</v>
      </c>
      <c r="BT343" s="116">
        <f t="shared" ca="1" si="449"/>
        <v>0.15327428214489269</v>
      </c>
      <c r="BU343" s="116">
        <f t="shared" ca="1" si="449"/>
        <v>0.10301250935483058</v>
      </c>
      <c r="BV343" s="116" t="e">
        <f t="shared" si="449"/>
        <v>#DIV/0!</v>
      </c>
      <c r="BW343" s="116" t="e">
        <f t="shared" si="449"/>
        <v>#DIV/0!</v>
      </c>
      <c r="BX343" s="116" t="e">
        <f t="shared" si="449"/>
        <v>#DIV/0!</v>
      </c>
      <c r="BY343" s="93">
        <f ca="1">MAX(BN343:BT343)</f>
        <v>0.2671355049012894</v>
      </c>
      <c r="BZ343" s="116" t="e">
        <f t="shared" si="465"/>
        <v>#DIV/0!</v>
      </c>
      <c r="CB343" s="14">
        <f t="shared" si="450"/>
        <v>0.42857142857142855</v>
      </c>
      <c r="CC343" s="116">
        <f t="shared" ca="1" si="451"/>
        <v>0.45133105943329405</v>
      </c>
      <c r="CD343" s="116">
        <f t="shared" ca="1" si="451"/>
        <v>0.47888062315007229</v>
      </c>
      <c r="CE343" s="116">
        <f t="shared" ca="1" si="451"/>
        <v>0.47938059890998513</v>
      </c>
      <c r="CF343" s="116">
        <f t="shared" ca="1" si="451"/>
        <v>0.4598383826084218</v>
      </c>
      <c r="CG343" s="116">
        <f t="shared" ca="1" si="451"/>
        <v>0.4043731446371176</v>
      </c>
      <c r="CH343" s="116">
        <f t="shared" ca="1" si="451"/>
        <v>0.37375080746697387</v>
      </c>
      <c r="CI343" s="116">
        <f t="shared" ca="1" si="451"/>
        <v>0.28640980637396318</v>
      </c>
      <c r="CJ343" s="116">
        <f t="shared" ca="1" si="451"/>
        <v>0.19041653303054248</v>
      </c>
      <c r="CK343" s="116" t="e">
        <f t="shared" si="451"/>
        <v>#DIV/0!</v>
      </c>
      <c r="CL343" s="116" t="e">
        <f t="shared" si="451"/>
        <v>#DIV/0!</v>
      </c>
      <c r="CM343" s="116" t="e">
        <f t="shared" si="451"/>
        <v>#DIV/0!</v>
      </c>
      <c r="CN343" s="93">
        <f ca="1">MAX(CC343:CI343)</f>
        <v>0.47938059890998513</v>
      </c>
      <c r="CO343" s="116" t="e">
        <f t="shared" si="452"/>
        <v>#DIV/0!</v>
      </c>
      <c r="CQ343" s="14">
        <f t="shared" si="453"/>
        <v>0.42857142857142855</v>
      </c>
      <c r="CR343" s="116">
        <f t="shared" ca="1" si="454"/>
        <v>0.18708482300396279</v>
      </c>
      <c r="CS343" s="116">
        <f t="shared" ca="1" si="454"/>
        <v>0.22268541925542107</v>
      </c>
      <c r="CT343" s="116">
        <f t="shared" ca="1" si="454"/>
        <v>0.2447877370484314</v>
      </c>
      <c r="CU343" s="116">
        <f t="shared" ca="1" si="454"/>
        <v>0.26881706460278554</v>
      </c>
      <c r="CV343" s="116">
        <f t="shared" ca="1" si="454"/>
        <v>0.28832245064356782</v>
      </c>
      <c r="CW343" s="116">
        <f t="shared" ca="1" si="454"/>
        <v>0.28993606748295364</v>
      </c>
      <c r="CX343" s="116">
        <f t="shared" ca="1" si="454"/>
        <v>0.26989363373831959</v>
      </c>
      <c r="CY343" s="116">
        <f t="shared" ca="1" si="454"/>
        <v>0.20831508067104434</v>
      </c>
      <c r="CZ343" s="116" t="e">
        <f t="shared" si="454"/>
        <v>#DIV/0!</v>
      </c>
      <c r="DA343" s="116" t="e">
        <f t="shared" si="454"/>
        <v>#DIV/0!</v>
      </c>
      <c r="DB343" s="116" t="e">
        <f t="shared" si="454"/>
        <v>#DIV/0!</v>
      </c>
      <c r="DC343" s="93">
        <f ca="1">MAX(CR343:CX343)</f>
        <v>0.28993606748295364</v>
      </c>
      <c r="DD343" s="116" t="e">
        <f t="shared" si="455"/>
        <v>#DIV/0!</v>
      </c>
      <c r="DF343" s="14">
        <f t="shared" si="456"/>
        <v>0.42857142857142855</v>
      </c>
      <c r="DG343" s="116">
        <f t="shared" ca="1" si="457"/>
        <v>0.34573498548678733</v>
      </c>
      <c r="DH343" s="116">
        <f t="shared" ca="1" si="457"/>
        <v>0.41476429317981472</v>
      </c>
      <c r="DI343" s="116">
        <f t="shared" ca="1" si="457"/>
        <v>0.45034797244045022</v>
      </c>
      <c r="DJ343" s="116">
        <f t="shared" ca="1" si="457"/>
        <v>0.47454095456683393</v>
      </c>
      <c r="DK343" s="116">
        <f t="shared" ca="1" si="457"/>
        <v>0.46031240394138029</v>
      </c>
      <c r="DL343" s="116">
        <f t="shared" ca="1" si="457"/>
        <v>0.43855966766330634</v>
      </c>
      <c r="DM343" s="116">
        <f t="shared" ca="1" si="457"/>
        <v>0.35353841718743401</v>
      </c>
      <c r="DN343" s="116">
        <f t="shared" ca="1" si="457"/>
        <v>0.24086881783154285</v>
      </c>
      <c r="DO343" s="116" t="e">
        <f t="shared" si="457"/>
        <v>#DIV/0!</v>
      </c>
      <c r="DP343" s="116" t="e">
        <f t="shared" si="457"/>
        <v>#DIV/0!</v>
      </c>
      <c r="DQ343" s="116" t="e">
        <f t="shared" si="457"/>
        <v>#DIV/0!</v>
      </c>
      <c r="DR343" s="93">
        <f ca="1">MAX(DG343:DM343)</f>
        <v>0.47454095456683393</v>
      </c>
      <c r="DS343" s="116" t="e">
        <f t="shared" si="458"/>
        <v>#DIV/0!</v>
      </c>
      <c r="DU343" s="14">
        <f t="shared" si="459"/>
        <v>0.42857142857142855</v>
      </c>
      <c r="DV343" s="116">
        <f t="shared" ca="1" si="460"/>
        <v>0.33470448110984136</v>
      </c>
      <c r="DW343" s="116">
        <f t="shared" ca="1" si="460"/>
        <v>0.34117635871580565</v>
      </c>
      <c r="DX343" s="116">
        <f t="shared" ca="1" si="460"/>
        <v>0.34503087903549268</v>
      </c>
      <c r="DY343" s="116">
        <f t="shared" ca="1" si="460"/>
        <v>0.34882362755474428</v>
      </c>
      <c r="DZ343" s="116">
        <f t="shared" ca="1" si="460"/>
        <v>0.35033528276366194</v>
      </c>
      <c r="EA343" s="116">
        <f t="shared" ca="1" si="460"/>
        <v>0.34897871812499792</v>
      </c>
      <c r="EB343" s="116">
        <f t="shared" ca="1" si="460"/>
        <v>0.33666622851927258</v>
      </c>
      <c r="EC343" s="116">
        <f t="shared" ca="1" si="460"/>
        <v>0.29990818410957221</v>
      </c>
      <c r="ED343" s="116" t="e">
        <f t="shared" si="460"/>
        <v>#DIV/0!</v>
      </c>
      <c r="EE343" s="116" t="e">
        <f t="shared" si="460"/>
        <v>#DIV/0!</v>
      </c>
      <c r="EF343" s="116" t="e">
        <f t="shared" si="460"/>
        <v>#DIV/0!</v>
      </c>
      <c r="EG343" s="93">
        <f ca="1">MAX(DV343:EB343)</f>
        <v>0.35033528276366194</v>
      </c>
      <c r="EH343" s="116" t="e">
        <f t="shared" si="461"/>
        <v>#DIV/0!</v>
      </c>
      <c r="EJ343" s="14">
        <f t="shared" si="462"/>
        <v>0.42857142857142855</v>
      </c>
      <c r="EK343" s="116">
        <f t="shared" ca="1" si="463"/>
        <v>0.70450848455293602</v>
      </c>
      <c r="EL343" s="116">
        <f t="shared" ca="1" si="463"/>
        <v>0.70629105331977438</v>
      </c>
      <c r="EM343" s="116">
        <f t="shared" ca="1" si="463"/>
        <v>0.70122160003100409</v>
      </c>
      <c r="EN343" s="116">
        <f t="shared" ca="1" si="463"/>
        <v>0.68358169346988307</v>
      </c>
      <c r="EO343" s="116">
        <f t="shared" ca="1" si="463"/>
        <v>0.6317552014138802</v>
      </c>
      <c r="EP343" s="116">
        <f t="shared" ca="1" si="463"/>
        <v>0.5980052209666773</v>
      </c>
      <c r="EQ343" s="116">
        <f t="shared" ca="1" si="463"/>
        <v>0.48137539193632867</v>
      </c>
      <c r="ER343" s="116">
        <f t="shared" ca="1" si="463"/>
        <v>0.32606430150118626</v>
      </c>
      <c r="ES343" s="116" t="e">
        <f t="shared" si="463"/>
        <v>#DIV/0!</v>
      </c>
      <c r="ET343" s="116" t="e">
        <f t="shared" si="463"/>
        <v>#DIV/0!</v>
      </c>
      <c r="EU343" s="116" t="e">
        <f t="shared" si="463"/>
        <v>#DIV/0!</v>
      </c>
      <c r="EV343" s="93">
        <f ca="1">MAX(EK343:EQ343)</f>
        <v>0.70629105331977438</v>
      </c>
      <c r="EW343" s="116" t="e">
        <f t="shared" si="464"/>
        <v>#DIV/0!</v>
      </c>
    </row>
    <row r="344" spans="14:153">
      <c r="N344" s="17"/>
      <c r="Q344" s="17"/>
      <c r="T344" s="201">
        <v>0.5</v>
      </c>
      <c r="U344" s="93">
        <f t="shared" ca="1" si="442"/>
        <v>0.24444033114964558</v>
      </c>
      <c r="V344" s="93">
        <f t="shared" ca="1" si="442"/>
        <v>0.22231559480687924</v>
      </c>
      <c r="W344" s="93">
        <f t="shared" ca="1" si="442"/>
        <v>0.20507047700505515</v>
      </c>
      <c r="X344" s="93">
        <f t="shared" ca="1" si="442"/>
        <v>0.18038318900496597</v>
      </c>
      <c r="Y344" s="93">
        <f t="shared" ca="1" si="442"/>
        <v>0.14301171343766256</v>
      </c>
      <c r="Z344" s="93">
        <f t="shared" ca="1" si="442"/>
        <v>0.12615590047349071</v>
      </c>
      <c r="AA344" s="93">
        <f t="shared" ca="1" si="442"/>
        <v>8.2536317303409254E-2</v>
      </c>
      <c r="AB344" s="93" t="e">
        <f t="shared" si="442"/>
        <v>#DIV/0!</v>
      </c>
      <c r="AC344" s="93" t="e">
        <f t="shared" si="442"/>
        <v>#DIV/0!</v>
      </c>
      <c r="AD344" s="93" t="e">
        <f t="shared" si="442"/>
        <v>#DIV/0!</v>
      </c>
      <c r="AE344" s="93" t="e">
        <f t="shared" si="442"/>
        <v>#DIV/0!</v>
      </c>
      <c r="AF344" s="93">
        <f ca="1">MAX(U344:Z344)</f>
        <v>0.24444033114964558</v>
      </c>
      <c r="AG344" s="93"/>
      <c r="AH344" s="17"/>
      <c r="AI344" s="200">
        <v>0.5</v>
      </c>
      <c r="AJ344" s="116">
        <f t="shared" ca="1" si="443"/>
        <v>0.24325451225746708</v>
      </c>
      <c r="AK344" s="116">
        <f t="shared" ca="1" si="443"/>
        <v>0.22113205603934916</v>
      </c>
      <c r="AL344" s="116">
        <f t="shared" ca="1" si="443"/>
        <v>0.20400270505046117</v>
      </c>
      <c r="AM344" s="116">
        <f t="shared" ca="1" si="443"/>
        <v>0.17957748898949036</v>
      </c>
      <c r="AN344" s="116">
        <f t="shared" ca="1" si="443"/>
        <v>0.14267506950855749</v>
      </c>
      <c r="AO344" s="116">
        <f t="shared" ca="1" si="443"/>
        <v>0.12601828978551952</v>
      </c>
      <c r="AP344" s="116">
        <f t="shared" ca="1" si="443"/>
        <v>8.2589041367268523E-2</v>
      </c>
      <c r="AQ344" s="116" t="e">
        <f t="shared" si="443"/>
        <v>#DIV/0!</v>
      </c>
      <c r="AR344" s="116" t="e">
        <f t="shared" si="443"/>
        <v>#DIV/0!</v>
      </c>
      <c r="AS344" s="116" t="e">
        <f t="shared" si="443"/>
        <v>#DIV/0!</v>
      </c>
      <c r="AT344" s="116" t="e">
        <f t="shared" si="443"/>
        <v>#DIV/0!</v>
      </c>
      <c r="AU344" s="93">
        <f ca="1">MAX(AJ344:AO344)</f>
        <v>0.24325451225746708</v>
      </c>
      <c r="AV344" s="116" t="e">
        <f t="shared" si="444"/>
        <v>#DIV/0!</v>
      </c>
      <c r="AX344" s="14">
        <f t="shared" si="445"/>
        <v>0.5</v>
      </c>
      <c r="AY344" s="116">
        <f t="shared" ca="1" si="446"/>
        <v>0.25853232124302733</v>
      </c>
      <c r="AZ344" s="116">
        <f t="shared" ca="1" si="446"/>
        <v>0.2528647518992414</v>
      </c>
      <c r="BA344" s="116">
        <f t="shared" ca="1" si="446"/>
        <v>0.24137189530404185</v>
      </c>
      <c r="BB344" s="116">
        <f t="shared" ca="1" si="446"/>
        <v>0.21920619207819006</v>
      </c>
      <c r="BC344" s="116">
        <f t="shared" ca="1" si="446"/>
        <v>0.1788004078297814</v>
      </c>
      <c r="BD344" s="116">
        <f t="shared" ca="1" si="446"/>
        <v>0.15903759336901052</v>
      </c>
      <c r="BE344" s="116">
        <f t="shared" ca="1" si="446"/>
        <v>0.10535830510688937</v>
      </c>
      <c r="BF344" s="116" t="e">
        <f t="shared" si="446"/>
        <v>#DIV/0!</v>
      </c>
      <c r="BG344" s="116" t="e">
        <f t="shared" si="446"/>
        <v>#DIV/0!</v>
      </c>
      <c r="BH344" s="116" t="e">
        <f t="shared" si="446"/>
        <v>#DIV/0!</v>
      </c>
      <c r="BI344" s="116" t="e">
        <f t="shared" si="446"/>
        <v>#DIV/0!</v>
      </c>
      <c r="BJ344" s="93">
        <f ca="1">MAX(AY344:BD344)</f>
        <v>0.25853232124302733</v>
      </c>
      <c r="BK344" s="116" t="e">
        <f t="shared" si="466"/>
        <v>#DIV/0!</v>
      </c>
      <c r="BM344" s="14">
        <f t="shared" si="448"/>
        <v>0.5</v>
      </c>
      <c r="BN344" s="116">
        <f t="shared" ca="1" si="449"/>
        <v>0.23813610450290765</v>
      </c>
      <c r="BO344" s="116">
        <f t="shared" ca="1" si="449"/>
        <v>0.22951056029232941</v>
      </c>
      <c r="BP344" s="116">
        <f t="shared" ca="1" si="449"/>
        <v>0.21727304084777951</v>
      </c>
      <c r="BQ344" s="116">
        <f t="shared" ca="1" si="449"/>
        <v>0.1955860601555646</v>
      </c>
      <c r="BR344" s="116">
        <f t="shared" ca="1" si="449"/>
        <v>0.1580925610369642</v>
      </c>
      <c r="BS344" s="116">
        <f t="shared" ca="1" si="449"/>
        <v>0.14020680993794041</v>
      </c>
      <c r="BT344" s="116">
        <f t="shared" ca="1" si="449"/>
        <v>9.246066679963319E-2</v>
      </c>
      <c r="BU344" s="116" t="e">
        <f t="shared" si="449"/>
        <v>#DIV/0!</v>
      </c>
      <c r="BV344" s="116" t="e">
        <f t="shared" si="449"/>
        <v>#DIV/0!</v>
      </c>
      <c r="BW344" s="116" t="e">
        <f t="shared" si="449"/>
        <v>#DIV/0!</v>
      </c>
      <c r="BX344" s="116" t="e">
        <f t="shared" si="449"/>
        <v>#DIV/0!</v>
      </c>
      <c r="BY344" s="93">
        <f ca="1">MAX(BN344:BS344)</f>
        <v>0.23813610450290765</v>
      </c>
      <c r="BZ344" s="116" t="e">
        <f t="shared" si="465"/>
        <v>#DIV/0!</v>
      </c>
      <c r="CB344" s="14">
        <f t="shared" si="450"/>
        <v>0.5</v>
      </c>
      <c r="CC344" s="116">
        <f t="shared" ca="1" si="451"/>
        <v>0.41245382225598298</v>
      </c>
      <c r="CD344" s="116">
        <f t="shared" ca="1" si="451"/>
        <v>0.42178723275722657</v>
      </c>
      <c r="CE344" s="116">
        <f t="shared" ca="1" si="451"/>
        <v>0.40999440789240232</v>
      </c>
      <c r="CF344" s="116">
        <f t="shared" ca="1" si="451"/>
        <v>0.37641524970243617</v>
      </c>
      <c r="CG344" s="116">
        <f t="shared" ca="1" si="451"/>
        <v>0.30686003643111665</v>
      </c>
      <c r="CH344" s="116">
        <f t="shared" ca="1" si="451"/>
        <v>0.2720837311899072</v>
      </c>
      <c r="CI344" s="116">
        <f t="shared" ca="1" si="451"/>
        <v>0.17824417471075779</v>
      </c>
      <c r="CJ344" s="116" t="e">
        <f t="shared" si="451"/>
        <v>#DIV/0!</v>
      </c>
      <c r="CK344" s="116" t="e">
        <f t="shared" si="451"/>
        <v>#DIV/0!</v>
      </c>
      <c r="CL344" s="116" t="e">
        <f t="shared" si="451"/>
        <v>#DIV/0!</v>
      </c>
      <c r="CM344" s="116" t="e">
        <f t="shared" si="451"/>
        <v>#DIV/0!</v>
      </c>
      <c r="CN344" s="93">
        <f ca="1">MAX(CC344:CH344)</f>
        <v>0.42178723275722657</v>
      </c>
      <c r="CO344" s="116" t="e">
        <f t="shared" si="452"/>
        <v>#DIV/0!</v>
      </c>
      <c r="CQ344" s="14">
        <f t="shared" si="453"/>
        <v>0.5</v>
      </c>
      <c r="CR344" s="116">
        <f t="shared" ca="1" si="454"/>
        <v>0.18358324437265849</v>
      </c>
      <c r="CS344" s="116">
        <f t="shared" ca="1" si="454"/>
        <v>0.21560117729049297</v>
      </c>
      <c r="CT344" s="116">
        <f t="shared" ca="1" si="454"/>
        <v>0.23370718188966016</v>
      </c>
      <c r="CU344" s="116">
        <f t="shared" ca="1" si="454"/>
        <v>0.24972819266733653</v>
      </c>
      <c r="CV344" s="116">
        <f t="shared" ca="1" si="454"/>
        <v>0.25074972692230346</v>
      </c>
      <c r="CW344" s="116">
        <f t="shared" ca="1" si="454"/>
        <v>0.24126354238516476</v>
      </c>
      <c r="CX344" s="116">
        <f t="shared" ca="1" si="454"/>
        <v>0.18646110212817354</v>
      </c>
      <c r="CY344" s="116" t="e">
        <f t="shared" si="454"/>
        <v>#DIV/0!</v>
      </c>
      <c r="CZ344" s="116" t="e">
        <f t="shared" si="454"/>
        <v>#DIV/0!</v>
      </c>
      <c r="DA344" s="116" t="e">
        <f t="shared" si="454"/>
        <v>#DIV/0!</v>
      </c>
      <c r="DB344" s="116" t="e">
        <f t="shared" si="454"/>
        <v>#DIV/0!</v>
      </c>
      <c r="DC344" s="93">
        <f ca="1">MAX(CR344:CW344)</f>
        <v>0.25074972692230346</v>
      </c>
      <c r="DD344" s="116" t="e">
        <f t="shared" si="455"/>
        <v>#DIV/0!</v>
      </c>
      <c r="DF344" s="14">
        <f t="shared" si="456"/>
        <v>0.5</v>
      </c>
      <c r="DG344" s="116">
        <f t="shared" ca="1" si="457"/>
        <v>0.3472136918692173</v>
      </c>
      <c r="DH344" s="116">
        <f t="shared" ca="1" si="457"/>
        <v>0.40691879627758054</v>
      </c>
      <c r="DI344" s="116">
        <f t="shared" ca="1" si="457"/>
        <v>0.43005372028677841</v>
      </c>
      <c r="DJ344" s="116">
        <f t="shared" ca="1" si="457"/>
        <v>0.43135668823798345</v>
      </c>
      <c r="DK344" s="116">
        <f t="shared" ca="1" si="457"/>
        <v>0.38119557606564153</v>
      </c>
      <c r="DL344" s="116">
        <f t="shared" ca="1" si="457"/>
        <v>0.34546954872657865</v>
      </c>
      <c r="DM344" s="116">
        <f t="shared" ca="1" si="457"/>
        <v>0.23356504294264596</v>
      </c>
      <c r="DN344" s="116" t="e">
        <f t="shared" si="457"/>
        <v>#DIV/0!</v>
      </c>
      <c r="DO344" s="116" t="e">
        <f t="shared" si="457"/>
        <v>#DIV/0!</v>
      </c>
      <c r="DP344" s="116" t="e">
        <f t="shared" si="457"/>
        <v>#DIV/0!</v>
      </c>
      <c r="DQ344" s="116" t="e">
        <f t="shared" si="457"/>
        <v>#DIV/0!</v>
      </c>
      <c r="DR344" s="93">
        <f ca="1">MAX(DG344:DL344)</f>
        <v>0.43135668823798345</v>
      </c>
      <c r="DS344" s="116" t="e">
        <f t="shared" si="458"/>
        <v>#DIV/0!</v>
      </c>
      <c r="DU344" s="14">
        <f t="shared" si="459"/>
        <v>0.5</v>
      </c>
      <c r="DV344" s="116">
        <f t="shared" ca="1" si="460"/>
        <v>0.38431049602597062</v>
      </c>
      <c r="DW344" s="116">
        <f t="shared" ca="1" si="460"/>
        <v>0.39004345379311323</v>
      </c>
      <c r="DX344" s="116">
        <f t="shared" ca="1" si="460"/>
        <v>0.39299513782363893</v>
      </c>
      <c r="DY344" s="116">
        <f t="shared" ca="1" si="460"/>
        <v>0.39475900294117738</v>
      </c>
      <c r="DZ344" s="116">
        <f t="shared" ca="1" si="460"/>
        <v>0.39033795582949571</v>
      </c>
      <c r="EA344" s="116">
        <f t="shared" ca="1" si="460"/>
        <v>0.38431987454811428</v>
      </c>
      <c r="EB344" s="116">
        <f t="shared" ca="1" si="460"/>
        <v>0.34695282520861598</v>
      </c>
      <c r="EC344" s="116" t="e">
        <f t="shared" si="460"/>
        <v>#DIV/0!</v>
      </c>
      <c r="ED344" s="116" t="e">
        <f t="shared" si="460"/>
        <v>#DIV/0!</v>
      </c>
      <c r="EE344" s="116" t="e">
        <f t="shared" si="460"/>
        <v>#DIV/0!</v>
      </c>
      <c r="EF344" s="116" t="e">
        <f t="shared" si="460"/>
        <v>#DIV/0!</v>
      </c>
      <c r="EG344" s="93">
        <f ca="1">MAX(DV344:EA344)</f>
        <v>0.39475900294117738</v>
      </c>
      <c r="EH344" s="116" t="e">
        <f t="shared" si="461"/>
        <v>#DIV/0!</v>
      </c>
      <c r="EJ344" s="14">
        <f t="shared" si="462"/>
        <v>0.5</v>
      </c>
      <c r="EK344" s="116">
        <f t="shared" ca="1" si="463"/>
        <v>0.80406521179157397</v>
      </c>
      <c r="EL344" s="116">
        <f t="shared" ca="1" si="463"/>
        <v>0.79570863231780431</v>
      </c>
      <c r="EM344" s="116">
        <f t="shared" ca="1" si="463"/>
        <v>0.77884619228198926</v>
      </c>
      <c r="EN344" s="116">
        <f t="shared" ca="1" si="463"/>
        <v>0.73753488685641455</v>
      </c>
      <c r="EO344" s="116">
        <f t="shared" ca="1" si="463"/>
        <v>0.63462075876760182</v>
      </c>
      <c r="EP344" s="116">
        <f t="shared" ca="1" si="463"/>
        <v>0.57315336199086353</v>
      </c>
      <c r="EQ344" s="116">
        <f t="shared" ca="1" si="463"/>
        <v>0.38184080197170484</v>
      </c>
      <c r="ER344" s="116" t="e">
        <f t="shared" si="463"/>
        <v>#DIV/0!</v>
      </c>
      <c r="ES344" s="116" t="e">
        <f t="shared" si="463"/>
        <v>#DIV/0!</v>
      </c>
      <c r="ET344" s="116" t="e">
        <f t="shared" si="463"/>
        <v>#DIV/0!</v>
      </c>
      <c r="EU344" s="116" t="e">
        <f t="shared" si="463"/>
        <v>#DIV/0!</v>
      </c>
      <c r="EV344" s="93">
        <f ca="1">MAX(EK344:EP344)</f>
        <v>0.80406521179157397</v>
      </c>
      <c r="EW344" s="116" t="e">
        <f t="shared" si="464"/>
        <v>#DIV/0!</v>
      </c>
    </row>
    <row r="345" spans="14:153">
      <c r="N345" s="17"/>
      <c r="Q345" s="17"/>
      <c r="T345" s="201">
        <v>0.5714285714285714</v>
      </c>
      <c r="U345" s="93">
        <f t="shared" ca="1" si="442"/>
        <v>0.19759053002458538</v>
      </c>
      <c r="V345" s="93">
        <f t="shared" ca="1" si="442"/>
        <v>0.17280041322705444</v>
      </c>
      <c r="W345" s="93">
        <f t="shared" ca="1" si="442"/>
        <v>0.15405505904145164</v>
      </c>
      <c r="X345" s="93">
        <f t="shared" ca="1" si="442"/>
        <v>0.1278819720976121</v>
      </c>
      <c r="Y345" s="93">
        <f t="shared" ca="1" si="442"/>
        <v>8.9387739194874846E-2</v>
      </c>
      <c r="Z345" s="93">
        <f t="shared" ca="1" si="442"/>
        <v>7.2399415136940426E-2</v>
      </c>
      <c r="AA345" s="93" t="e">
        <f t="shared" si="442"/>
        <v>#DIV/0!</v>
      </c>
      <c r="AB345" s="93" t="e">
        <f t="shared" si="442"/>
        <v>#DIV/0!</v>
      </c>
      <c r="AC345" s="93" t="e">
        <f t="shared" si="442"/>
        <v>#DIV/0!</v>
      </c>
      <c r="AD345" s="93" t="e">
        <f t="shared" si="442"/>
        <v>#DIV/0!</v>
      </c>
      <c r="AE345" s="93" t="e">
        <f t="shared" si="442"/>
        <v>#DIV/0!</v>
      </c>
      <c r="AF345" s="93">
        <f ca="1">MAX(U345:Y345)</f>
        <v>0.19759053002458538</v>
      </c>
      <c r="AG345" s="93"/>
      <c r="AH345" s="17"/>
      <c r="AI345" s="200">
        <v>0.5714285714285714</v>
      </c>
      <c r="AJ345" s="116">
        <f t="shared" ca="1" si="443"/>
        <v>0.19700279368997731</v>
      </c>
      <c r="AK345" s="116">
        <f t="shared" ca="1" si="443"/>
        <v>0.17228591078177768</v>
      </c>
      <c r="AL345" s="116">
        <f t="shared" ca="1" si="443"/>
        <v>0.15365110379500135</v>
      </c>
      <c r="AM345" s="116">
        <f t="shared" ca="1" si="443"/>
        <v>0.12766448540845898</v>
      </c>
      <c r="AN345" s="116">
        <f t="shared" ca="1" si="443"/>
        <v>8.9392017622057424E-2</v>
      </c>
      <c r="AO345" s="116">
        <f t="shared" ca="1" si="443"/>
        <v>7.2424195135182085E-2</v>
      </c>
      <c r="AP345" s="116" t="e">
        <f t="shared" si="443"/>
        <v>#DIV/0!</v>
      </c>
      <c r="AQ345" s="116" t="e">
        <f t="shared" si="443"/>
        <v>#DIV/0!</v>
      </c>
      <c r="AR345" s="116" t="e">
        <f t="shared" si="443"/>
        <v>#DIV/0!</v>
      </c>
      <c r="AS345" s="116" t="e">
        <f t="shared" si="443"/>
        <v>#DIV/0!</v>
      </c>
      <c r="AT345" s="116" t="e">
        <f t="shared" si="443"/>
        <v>#DIV/0!</v>
      </c>
      <c r="AU345" s="93">
        <f ca="1">MAX(AJ345:AN345)</f>
        <v>0.19700279368997731</v>
      </c>
      <c r="AV345" s="116" t="e">
        <f t="shared" si="444"/>
        <v>#DIV/0!</v>
      </c>
      <c r="AX345" s="14">
        <f t="shared" si="445"/>
        <v>0.5714285714285714</v>
      </c>
      <c r="AY345" s="116">
        <f t="shared" ca="1" si="446"/>
        <v>0.22113387974709883</v>
      </c>
      <c r="AZ345" s="116">
        <f t="shared" ca="1" si="446"/>
        <v>0.20470558271835432</v>
      </c>
      <c r="BA345" s="116">
        <f t="shared" ca="1" si="446"/>
        <v>0.18712151162303922</v>
      </c>
      <c r="BB345" s="116">
        <f t="shared" ca="1" si="446"/>
        <v>0.15876324701231034</v>
      </c>
      <c r="BC345" s="116">
        <f t="shared" ca="1" si="446"/>
        <v>0.11290947070524693</v>
      </c>
      <c r="BD345" s="116">
        <f t="shared" ca="1" si="446"/>
        <v>9.1839378807620192E-2</v>
      </c>
      <c r="BE345" s="116" t="e">
        <f t="shared" si="446"/>
        <v>#DIV/0!</v>
      </c>
      <c r="BF345" s="116" t="e">
        <f t="shared" si="446"/>
        <v>#DIV/0!</v>
      </c>
      <c r="BG345" s="116" t="e">
        <f t="shared" si="446"/>
        <v>#DIV/0!</v>
      </c>
      <c r="BH345" s="116" t="e">
        <f t="shared" si="446"/>
        <v>#DIV/0!</v>
      </c>
      <c r="BI345" s="116" t="e">
        <f t="shared" si="446"/>
        <v>#DIV/0!</v>
      </c>
      <c r="BJ345" s="93">
        <f ca="1">MAX(AY345:BC345)</f>
        <v>0.22113387974709883</v>
      </c>
      <c r="BK345" s="116" t="e">
        <f t="shared" si="466"/>
        <v>#DIV/0!</v>
      </c>
      <c r="BM345" s="14">
        <f t="shared" si="448"/>
        <v>0.5714285714285714</v>
      </c>
      <c r="BN345" s="116">
        <f t="shared" ca="1" si="449"/>
        <v>0.20112740212664809</v>
      </c>
      <c r="BO345" s="116">
        <f t="shared" ca="1" si="449"/>
        <v>0.18386541925672623</v>
      </c>
      <c r="BP345" s="116">
        <f t="shared" ca="1" si="449"/>
        <v>0.16699842099207618</v>
      </c>
      <c r="BQ345" s="116">
        <f t="shared" ca="1" si="449"/>
        <v>0.1408020288413146</v>
      </c>
      <c r="BR345" s="116">
        <f t="shared" ca="1" si="449"/>
        <v>9.9575051721766852E-2</v>
      </c>
      <c r="BS345" s="116">
        <f t="shared" ca="1" si="449"/>
        <v>8.0874826692377014E-2</v>
      </c>
      <c r="BT345" s="116" t="e">
        <f t="shared" si="449"/>
        <v>#DIV/0!</v>
      </c>
      <c r="BU345" s="116" t="e">
        <f t="shared" si="449"/>
        <v>#DIV/0!</v>
      </c>
      <c r="BV345" s="116" t="e">
        <f t="shared" si="449"/>
        <v>#DIV/0!</v>
      </c>
      <c r="BW345" s="116" t="e">
        <f t="shared" si="449"/>
        <v>#DIV/0!</v>
      </c>
      <c r="BX345" s="116" t="e">
        <f t="shared" si="449"/>
        <v>#DIV/0!</v>
      </c>
      <c r="BY345" s="93">
        <f ca="1">MAX(BN345:BR345)</f>
        <v>0.20112740212664809</v>
      </c>
      <c r="BZ345" s="116" t="e">
        <f t="shared" si="465"/>
        <v>#DIV/0!</v>
      </c>
      <c r="CB345" s="14">
        <f t="shared" si="450"/>
        <v>0.5714285714285714</v>
      </c>
      <c r="CC345" s="116">
        <f t="shared" ca="1" si="451"/>
        <v>0.36300546483477281</v>
      </c>
      <c r="CD345" s="116">
        <f t="shared" ca="1" si="451"/>
        <v>0.35161431015734207</v>
      </c>
      <c r="CE345" s="116">
        <f t="shared" ca="1" si="451"/>
        <v>0.32702986378214827</v>
      </c>
      <c r="CF345" s="116">
        <f t="shared" ca="1" si="451"/>
        <v>0.28017406151416563</v>
      </c>
      <c r="CG345" s="116">
        <f t="shared" ca="1" si="451"/>
        <v>0.19905908914625467</v>
      </c>
      <c r="CH345" s="116">
        <f t="shared" ca="1" si="451"/>
        <v>0.16135551983860535</v>
      </c>
      <c r="CI345" s="116" t="e">
        <f t="shared" si="451"/>
        <v>#DIV/0!</v>
      </c>
      <c r="CJ345" s="116" t="e">
        <f t="shared" si="451"/>
        <v>#DIV/0!</v>
      </c>
      <c r="CK345" s="116" t="e">
        <f t="shared" si="451"/>
        <v>#DIV/0!</v>
      </c>
      <c r="CL345" s="116" t="e">
        <f t="shared" si="451"/>
        <v>#DIV/0!</v>
      </c>
      <c r="CM345" s="116" t="e">
        <f t="shared" si="451"/>
        <v>#DIV/0!</v>
      </c>
      <c r="CN345" s="93">
        <f ca="1">MAX(CC345:CG345)</f>
        <v>0.36300546483477281</v>
      </c>
      <c r="CO345" s="116" t="e">
        <f t="shared" si="452"/>
        <v>#DIV/0!</v>
      </c>
      <c r="CQ345" s="14">
        <f t="shared" si="453"/>
        <v>0.5714285714285714</v>
      </c>
      <c r="CR345" s="116">
        <f t="shared" ca="1" si="454"/>
        <v>0.17750213107018542</v>
      </c>
      <c r="CS345" s="116">
        <f t="shared" ca="1" si="454"/>
        <v>0.20335924851949333</v>
      </c>
      <c r="CT345" s="116">
        <f t="shared" ca="1" si="454"/>
        <v>0.21454383526549869</v>
      </c>
      <c r="CU345" s="116">
        <f t="shared" ca="1" si="454"/>
        <v>0.21676898190686905</v>
      </c>
      <c r="CV345" s="116">
        <f t="shared" ca="1" si="454"/>
        <v>0.18796496565708604</v>
      </c>
      <c r="CW345" s="116">
        <f t="shared" ca="1" si="454"/>
        <v>0.16270954970302179</v>
      </c>
      <c r="CX345" s="116" t="e">
        <f t="shared" si="454"/>
        <v>#DIV/0!</v>
      </c>
      <c r="CY345" s="116" t="e">
        <f t="shared" si="454"/>
        <v>#DIV/0!</v>
      </c>
      <c r="CZ345" s="116" t="e">
        <f t="shared" si="454"/>
        <v>#DIV/0!</v>
      </c>
      <c r="DA345" s="116" t="e">
        <f t="shared" si="454"/>
        <v>#DIV/0!</v>
      </c>
      <c r="DB345" s="116" t="e">
        <f t="shared" si="454"/>
        <v>#DIV/0!</v>
      </c>
      <c r="DC345" s="93">
        <f ca="1">MAX(CR345:CV345)</f>
        <v>0.21676898190686905</v>
      </c>
      <c r="DD345" s="116" t="e">
        <f t="shared" si="455"/>
        <v>#DIV/0!</v>
      </c>
      <c r="DF345" s="14">
        <f t="shared" si="456"/>
        <v>0.5714285714285714</v>
      </c>
      <c r="DG345" s="116">
        <f t="shared" ca="1" si="457"/>
        <v>0.45893238371109951</v>
      </c>
      <c r="DH345" s="116">
        <f t="shared" ca="1" si="457"/>
        <v>0.38208670449209009</v>
      </c>
      <c r="DI345" s="116">
        <f t="shared" ca="1" si="457"/>
        <v>0.38371970562079605</v>
      </c>
      <c r="DJ345" s="116">
        <f t="shared" ca="1" si="457"/>
        <v>0.35290626974784139</v>
      </c>
      <c r="DK345" s="116">
        <f t="shared" ca="1" si="457"/>
        <v>0.26445316736726099</v>
      </c>
      <c r="DL345" s="116">
        <f t="shared" ca="1" si="457"/>
        <v>0.21689395333789568</v>
      </c>
      <c r="DM345" s="116" t="e">
        <f t="shared" si="457"/>
        <v>#DIV/0!</v>
      </c>
      <c r="DN345" s="116" t="e">
        <f t="shared" si="457"/>
        <v>#DIV/0!</v>
      </c>
      <c r="DO345" s="116" t="e">
        <f t="shared" si="457"/>
        <v>#DIV/0!</v>
      </c>
      <c r="DP345" s="116" t="e">
        <f t="shared" si="457"/>
        <v>#DIV/0!</v>
      </c>
      <c r="DQ345" s="116" t="e">
        <f t="shared" si="457"/>
        <v>#DIV/0!</v>
      </c>
      <c r="DR345" s="93">
        <f ca="1">MAX(DG345:DK345)</f>
        <v>0.45893238371109951</v>
      </c>
      <c r="DS345" s="116" t="e">
        <f t="shared" si="458"/>
        <v>#DIV/0!</v>
      </c>
      <c r="DU345" s="14">
        <f t="shared" si="459"/>
        <v>0.5714285714285714</v>
      </c>
      <c r="DV345" s="116">
        <f t="shared" ca="1" si="460"/>
        <v>0.43356933812069254</v>
      </c>
      <c r="DW345" s="116">
        <f t="shared" ca="1" si="460"/>
        <v>0.43795338459980304</v>
      </c>
      <c r="DX345" s="116">
        <f t="shared" ca="1" si="460"/>
        <v>0.43910829993333761</v>
      </c>
      <c r="DY345" s="116">
        <f t="shared" ca="1" si="460"/>
        <v>0.43636348328061753</v>
      </c>
      <c r="DZ345" s="116">
        <f t="shared" ca="1" si="460"/>
        <v>0.41580455936245475</v>
      </c>
      <c r="EA345" s="116">
        <f t="shared" ca="1" si="460"/>
        <v>0.3945252005763632</v>
      </c>
      <c r="EB345" s="116" t="e">
        <f t="shared" si="460"/>
        <v>#DIV/0!</v>
      </c>
      <c r="EC345" s="116" t="e">
        <f t="shared" si="460"/>
        <v>#DIV/0!</v>
      </c>
      <c r="ED345" s="116" t="e">
        <f t="shared" si="460"/>
        <v>#DIV/0!</v>
      </c>
      <c r="EE345" s="116" t="e">
        <f t="shared" si="460"/>
        <v>#DIV/0!</v>
      </c>
      <c r="EF345" s="116" t="e">
        <f t="shared" si="460"/>
        <v>#DIV/0!</v>
      </c>
      <c r="EG345" s="93">
        <f ca="1">MAX(DV345:DZ345)</f>
        <v>0.43910829993333761</v>
      </c>
      <c r="EH345" s="116" t="e">
        <f t="shared" si="461"/>
        <v>#DIV/0!</v>
      </c>
      <c r="EJ345" s="14">
        <f t="shared" si="462"/>
        <v>0.5714285714285714</v>
      </c>
      <c r="EK345" s="116">
        <f t="shared" ca="1" si="463"/>
        <v>0.89720442141751999</v>
      </c>
      <c r="EL345" s="116">
        <f t="shared" ca="1" si="463"/>
        <v>0.86870230503673906</v>
      </c>
      <c r="EM345" s="116">
        <f t="shared" ca="1" si="463"/>
        <v>0.82794770744058521</v>
      </c>
      <c r="EN345" s="116">
        <f t="shared" ca="1" si="463"/>
        <v>0.73939499934651021</v>
      </c>
      <c r="EO345" s="116">
        <f t="shared" ca="1" si="463"/>
        <v>0.544862225601082</v>
      </c>
      <c r="EP345" s="116">
        <f t="shared" ca="1" si="463"/>
        <v>0.44143143144277414</v>
      </c>
      <c r="EQ345" s="116" t="e">
        <f t="shared" si="463"/>
        <v>#DIV/0!</v>
      </c>
      <c r="ER345" s="116" t="e">
        <f t="shared" si="463"/>
        <v>#DIV/0!</v>
      </c>
      <c r="ES345" s="116" t="e">
        <f t="shared" si="463"/>
        <v>#DIV/0!</v>
      </c>
      <c r="ET345" s="116" t="e">
        <f t="shared" si="463"/>
        <v>#DIV/0!</v>
      </c>
      <c r="EU345" s="116" t="e">
        <f t="shared" si="463"/>
        <v>#DIV/0!</v>
      </c>
      <c r="EV345" s="93">
        <f ca="1">MAX(EK345:EO345)</f>
        <v>0.89720442141751999</v>
      </c>
      <c r="EW345" s="116" t="e">
        <f t="shared" si="464"/>
        <v>#DIV/0!</v>
      </c>
    </row>
    <row r="346" spans="14:153">
      <c r="N346" s="17"/>
      <c r="Q346" s="17"/>
      <c r="T346" s="201">
        <v>0.6</v>
      </c>
      <c r="U346" s="93">
        <f t="shared" ca="1" si="442"/>
        <v>0.17795829517261291</v>
      </c>
      <c r="V346" s="93">
        <f t="shared" ca="1" si="442"/>
        <v>0.15244365800572046</v>
      </c>
      <c r="W346" s="93">
        <f t="shared" ca="1" si="442"/>
        <v>0.13331292502961012</v>
      </c>
      <c r="X346" s="93">
        <f t="shared" ca="1" si="442"/>
        <v>0.10678824424045552</v>
      </c>
      <c r="Y346" s="93">
        <f t="shared" ca="1" si="442"/>
        <v>6.8119551194667033E-2</v>
      </c>
      <c r="Z346" s="93" t="e">
        <f t="shared" si="442"/>
        <v>#DIV/0!</v>
      </c>
      <c r="AA346" s="93" t="e">
        <f t="shared" si="442"/>
        <v>#DIV/0!</v>
      </c>
      <c r="AB346" s="93" t="e">
        <f t="shared" si="442"/>
        <v>#DIV/0!</v>
      </c>
      <c r="AC346" s="93" t="e">
        <f t="shared" si="442"/>
        <v>#DIV/0!</v>
      </c>
      <c r="AD346" s="93" t="e">
        <f t="shared" si="442"/>
        <v>#DIV/0!</v>
      </c>
      <c r="AE346" s="93" t="e">
        <f t="shared" si="442"/>
        <v>#DIV/0!</v>
      </c>
      <c r="AF346" s="93">
        <f ca="1">MAX(U346:X346)</f>
        <v>0.17795829517261291</v>
      </c>
      <c r="AG346" s="93"/>
      <c r="AH346" s="17"/>
      <c r="AI346" s="200">
        <v>0.6</v>
      </c>
      <c r="AJ346" s="116">
        <f t="shared" ca="1" si="443"/>
        <v>0.17753328379358313</v>
      </c>
      <c r="AK346" s="116">
        <f t="shared" ca="1" si="443"/>
        <v>0.15209935875451044</v>
      </c>
      <c r="AL346" s="116">
        <f t="shared" ca="1" si="443"/>
        <v>0.13306748244528827</v>
      </c>
      <c r="AM346" s="116">
        <f t="shared" ca="1" si="443"/>
        <v>0.1066941996289346</v>
      </c>
      <c r="AN346" s="116">
        <f t="shared" ca="1" si="443"/>
        <v>6.8137304590033379E-2</v>
      </c>
      <c r="AO346" s="116" t="e">
        <f t="shared" si="443"/>
        <v>#DIV/0!</v>
      </c>
      <c r="AP346" s="116" t="e">
        <f t="shared" si="443"/>
        <v>#DIV/0!</v>
      </c>
      <c r="AQ346" s="116" t="e">
        <f t="shared" si="443"/>
        <v>#DIV/0!</v>
      </c>
      <c r="AR346" s="116" t="e">
        <f t="shared" si="443"/>
        <v>#DIV/0!</v>
      </c>
      <c r="AS346" s="116" t="e">
        <f t="shared" si="443"/>
        <v>#DIV/0!</v>
      </c>
      <c r="AT346" s="116" t="e">
        <f t="shared" si="443"/>
        <v>#DIV/0!</v>
      </c>
      <c r="AU346" s="93">
        <f ca="1">MAX(AJ346:AM346)</f>
        <v>0.17753328379358313</v>
      </c>
      <c r="AV346" s="116" t="e">
        <f t="shared" si="444"/>
        <v>#DIV/0!</v>
      </c>
      <c r="AX346" s="14">
        <f t="shared" si="445"/>
        <v>0.6</v>
      </c>
      <c r="AY346" s="116">
        <f t="shared" ca="1" si="446"/>
        <v>0.20335549390767416</v>
      </c>
      <c r="AZ346" s="116">
        <f t="shared" ca="1" si="446"/>
        <v>0.1830873149106555</v>
      </c>
      <c r="BA346" s="116">
        <f t="shared" ca="1" si="446"/>
        <v>0.16354628051027001</v>
      </c>
      <c r="BB346" s="116">
        <f t="shared" ca="1" si="446"/>
        <v>0.13338565173003178</v>
      </c>
      <c r="BC346" s="116">
        <f t="shared" ca="1" si="446"/>
        <v>8.6223686016287937E-2</v>
      </c>
      <c r="BD346" s="116" t="e">
        <f t="shared" si="446"/>
        <v>#DIV/0!</v>
      </c>
      <c r="BE346" s="116" t="e">
        <f t="shared" si="446"/>
        <v>#DIV/0!</v>
      </c>
      <c r="BF346" s="116" t="e">
        <f t="shared" si="446"/>
        <v>#DIV/0!</v>
      </c>
      <c r="BG346" s="116" t="e">
        <f t="shared" si="446"/>
        <v>#DIV/0!</v>
      </c>
      <c r="BH346" s="116" t="e">
        <f t="shared" si="446"/>
        <v>#DIV/0!</v>
      </c>
      <c r="BI346" s="116" t="e">
        <f t="shared" si="446"/>
        <v>#DIV/0!</v>
      </c>
      <c r="BJ346" s="93">
        <f ca="1">MAX(AY346:BB346)</f>
        <v>0.20335549390767416</v>
      </c>
      <c r="BK346" s="116" t="e">
        <f t="shared" si="466"/>
        <v>#DIV/0!</v>
      </c>
      <c r="BM346" s="14">
        <f t="shared" si="448"/>
        <v>0.6</v>
      </c>
      <c r="BN346" s="116">
        <f t="shared" ca="1" si="449"/>
        <v>0.18410093329190191</v>
      </c>
      <c r="BO346" s="116">
        <f t="shared" ca="1" si="449"/>
        <v>0.16388583925012282</v>
      </c>
      <c r="BP346" s="116">
        <f t="shared" ca="1" si="449"/>
        <v>0.14558228922405059</v>
      </c>
      <c r="BQ346" s="116">
        <f t="shared" ca="1" si="449"/>
        <v>0.11810978568259023</v>
      </c>
      <c r="BR346" s="116">
        <f t="shared" ca="1" si="449"/>
        <v>7.6019416151710914E-2</v>
      </c>
      <c r="BS346" s="116" t="e">
        <f t="shared" si="449"/>
        <v>#DIV/0!</v>
      </c>
      <c r="BT346" s="116" t="e">
        <f t="shared" si="449"/>
        <v>#DIV/0!</v>
      </c>
      <c r="BU346" s="116" t="e">
        <f t="shared" si="449"/>
        <v>#DIV/0!</v>
      </c>
      <c r="BV346" s="116" t="e">
        <f t="shared" si="449"/>
        <v>#DIV/0!</v>
      </c>
      <c r="BW346" s="116" t="e">
        <f t="shared" si="449"/>
        <v>#DIV/0!</v>
      </c>
      <c r="BX346" s="116" t="e">
        <f t="shared" si="449"/>
        <v>#DIV/0!</v>
      </c>
      <c r="BY346" s="93">
        <f ca="1">MAX(BN346:BQ346)</f>
        <v>0.18410093329190191</v>
      </c>
      <c r="BZ346" s="116" t="e">
        <f t="shared" si="465"/>
        <v>#DIV/0!</v>
      </c>
      <c r="CB346" s="14">
        <f t="shared" si="450"/>
        <v>0.6</v>
      </c>
      <c r="CC346" s="116">
        <f t="shared" ca="1" si="451"/>
        <v>0.3393317700009485</v>
      </c>
      <c r="CD346" s="116">
        <f t="shared" ca="1" si="451"/>
        <v>0.31919181757059684</v>
      </c>
      <c r="CE346" s="116">
        <f t="shared" ca="1" si="451"/>
        <v>0.28966419068211746</v>
      </c>
      <c r="CF346" s="116">
        <f t="shared" ca="1" si="451"/>
        <v>0.23813283906860291</v>
      </c>
      <c r="CG346" s="116">
        <f t="shared" ca="1" si="451"/>
        <v>0.15350347797943528</v>
      </c>
      <c r="CH346" s="116" t="e">
        <f t="shared" si="451"/>
        <v>#DIV/0!</v>
      </c>
      <c r="CI346" s="116" t="e">
        <f t="shared" si="451"/>
        <v>#DIV/0!</v>
      </c>
      <c r="CJ346" s="116" t="e">
        <f t="shared" si="451"/>
        <v>#DIV/0!</v>
      </c>
      <c r="CK346" s="116" t="e">
        <f t="shared" si="451"/>
        <v>#DIV/0!</v>
      </c>
      <c r="CL346" s="116" t="e">
        <f t="shared" si="451"/>
        <v>#DIV/0!</v>
      </c>
      <c r="CM346" s="116" t="e">
        <f t="shared" si="451"/>
        <v>#DIV/0!</v>
      </c>
      <c r="CN346" s="93">
        <f ca="1">MAX(CC346:CF346)</f>
        <v>0.3393317700009485</v>
      </c>
      <c r="CO346" s="116" t="e">
        <f t="shared" si="452"/>
        <v>#DIV/0!</v>
      </c>
      <c r="CQ346" s="14">
        <f t="shared" si="453"/>
        <v>0.6</v>
      </c>
      <c r="CR346" s="116">
        <f t="shared" ca="1" si="454"/>
        <v>0.17394288982524583</v>
      </c>
      <c r="CS346" s="116">
        <f t="shared" ca="1" si="454"/>
        <v>0.19610924104310332</v>
      </c>
      <c r="CT346" s="116">
        <f t="shared" ca="1" si="454"/>
        <v>0.20313038804595412</v>
      </c>
      <c r="CU346" s="116">
        <f t="shared" ca="1" si="454"/>
        <v>0.19723450209349289</v>
      </c>
      <c r="CV346" s="116">
        <f t="shared" ca="1" si="454"/>
        <v>0.1528109467275085</v>
      </c>
      <c r="CW346" s="116" t="e">
        <f t="shared" si="454"/>
        <v>#DIV/0!</v>
      </c>
      <c r="CX346" s="116" t="e">
        <f t="shared" si="454"/>
        <v>#DIV/0!</v>
      </c>
      <c r="CY346" s="116" t="e">
        <f t="shared" si="454"/>
        <v>#DIV/0!</v>
      </c>
      <c r="CZ346" s="116" t="e">
        <f t="shared" si="454"/>
        <v>#DIV/0!</v>
      </c>
      <c r="DA346" s="116" t="e">
        <f t="shared" si="454"/>
        <v>#DIV/0!</v>
      </c>
      <c r="DB346" s="116" t="e">
        <f t="shared" si="454"/>
        <v>#DIV/0!</v>
      </c>
      <c r="DC346" s="93">
        <f ca="1">MAX(CR346:CU346)</f>
        <v>0.20313038804595412</v>
      </c>
      <c r="DD346" s="116" t="e">
        <f t="shared" si="455"/>
        <v>#DIV/0!</v>
      </c>
      <c r="DF346" s="14">
        <f t="shared" si="456"/>
        <v>0.6</v>
      </c>
      <c r="DG346" s="116">
        <f t="shared" ca="1" si="457"/>
        <v>0.33701353766227826</v>
      </c>
      <c r="DH346" s="116">
        <f t="shared" ca="1" si="457"/>
        <v>0.36425720229115888</v>
      </c>
      <c r="DI346" s="116">
        <f t="shared" ca="1" si="457"/>
        <v>0.35460394175385562</v>
      </c>
      <c r="DJ346" s="116">
        <f t="shared" ca="1" si="457"/>
        <v>0.30969389776996414</v>
      </c>
      <c r="DK346" s="116">
        <f t="shared" ca="1" si="457"/>
        <v>0.20798466686488032</v>
      </c>
      <c r="DL346" s="116" t="e">
        <f t="shared" si="457"/>
        <v>#DIV/0!</v>
      </c>
      <c r="DM346" s="116" t="e">
        <f t="shared" si="457"/>
        <v>#DIV/0!</v>
      </c>
      <c r="DN346" s="116" t="e">
        <f t="shared" si="457"/>
        <v>#DIV/0!</v>
      </c>
      <c r="DO346" s="116" t="e">
        <f t="shared" si="457"/>
        <v>#DIV/0!</v>
      </c>
      <c r="DP346" s="116" t="e">
        <f t="shared" si="457"/>
        <v>#DIV/0!</v>
      </c>
      <c r="DQ346" s="116" t="e">
        <f t="shared" si="457"/>
        <v>#DIV/0!</v>
      </c>
      <c r="DR346" s="93">
        <f ca="1">MAX(DG346:DJ346)</f>
        <v>0.36425720229115888</v>
      </c>
      <c r="DS346" s="116" t="e">
        <f t="shared" si="458"/>
        <v>#DIV/0!</v>
      </c>
      <c r="DU346" s="14">
        <f t="shared" si="459"/>
        <v>0.6</v>
      </c>
      <c r="DV346" s="116">
        <f t="shared" ca="1" si="460"/>
        <v>0.45309486906931173</v>
      </c>
      <c r="DW346" s="116">
        <f t="shared" ca="1" si="460"/>
        <v>0.45658514630750768</v>
      </c>
      <c r="DX346" s="116">
        <f t="shared" ca="1" si="460"/>
        <v>0.45644829023664019</v>
      </c>
      <c r="DY346" s="116">
        <f t="shared" ca="1" si="460"/>
        <v>0.45009482306001025</v>
      </c>
      <c r="DZ346" s="116">
        <f t="shared" ca="1" si="460"/>
        <v>0.41375997245010782</v>
      </c>
      <c r="EA346" s="116" t="e">
        <f t="shared" si="460"/>
        <v>#DIV/0!</v>
      </c>
      <c r="EB346" s="116" t="e">
        <f t="shared" si="460"/>
        <v>#DIV/0!</v>
      </c>
      <c r="EC346" s="116" t="e">
        <f t="shared" si="460"/>
        <v>#DIV/0!</v>
      </c>
      <c r="ED346" s="116" t="e">
        <f t="shared" si="460"/>
        <v>#DIV/0!</v>
      </c>
      <c r="EE346" s="116" t="e">
        <f t="shared" si="460"/>
        <v>#DIV/0!</v>
      </c>
      <c r="EF346" s="116" t="e">
        <f t="shared" si="460"/>
        <v>#DIV/0!</v>
      </c>
      <c r="EG346" s="93">
        <f ca="1">MAX(DV346:DY346)</f>
        <v>0.45658514630750768</v>
      </c>
      <c r="EH346" s="116" t="e">
        <f t="shared" si="461"/>
        <v>#DIV/0!</v>
      </c>
      <c r="EJ346" s="14">
        <f t="shared" si="462"/>
        <v>0.6</v>
      </c>
      <c r="EK346" s="116">
        <f t="shared" ca="1" si="463"/>
        <v>0.93098307867500085</v>
      </c>
      <c r="EL346" s="116">
        <f t="shared" ca="1" si="463"/>
        <v>0.8887547665821075</v>
      </c>
      <c r="EM346" s="116">
        <f t="shared" ca="1" si="463"/>
        <v>0.83170286071801114</v>
      </c>
      <c r="EN346" s="116">
        <f t="shared" ca="1" si="463"/>
        <v>0.712279323994915</v>
      </c>
      <c r="EO346" s="116">
        <f t="shared" ca="1" si="463"/>
        <v>0.46684654053776081</v>
      </c>
      <c r="EP346" s="116" t="e">
        <f t="shared" si="463"/>
        <v>#DIV/0!</v>
      </c>
      <c r="EQ346" s="116" t="e">
        <f t="shared" si="463"/>
        <v>#DIV/0!</v>
      </c>
      <c r="ER346" s="116" t="e">
        <f t="shared" si="463"/>
        <v>#DIV/0!</v>
      </c>
      <c r="ES346" s="116" t="e">
        <f t="shared" si="463"/>
        <v>#DIV/0!</v>
      </c>
      <c r="ET346" s="116" t="e">
        <f t="shared" si="463"/>
        <v>#DIV/0!</v>
      </c>
      <c r="EU346" s="116" t="e">
        <f t="shared" si="463"/>
        <v>#DIV/0!</v>
      </c>
      <c r="EV346" s="93">
        <f ca="1">MAX(EK346:EN346)</f>
        <v>0.93098307867500085</v>
      </c>
      <c r="EW346" s="116" t="e">
        <f t="shared" si="464"/>
        <v>#DIV/0!</v>
      </c>
    </row>
    <row r="347" spans="14:153">
      <c r="N347" s="17"/>
      <c r="Q347" s="17"/>
      <c r="T347" s="201">
        <v>0.66666666666666663</v>
      </c>
      <c r="U347" s="93">
        <f t="shared" ca="1" si="442"/>
        <v>0.13108792169162425</v>
      </c>
      <c r="V347" s="93">
        <f t="shared" ca="1" si="442"/>
        <v>0.10441345532569865</v>
      </c>
      <c r="W347" s="93">
        <f t="shared" ca="1" si="442"/>
        <v>8.4704608571627094E-2</v>
      </c>
      <c r="X347" s="93">
        <f t="shared" ca="1" si="442"/>
        <v>5.7736139885525541E-2</v>
      </c>
      <c r="Y347" s="93" t="e">
        <f t="shared" si="442"/>
        <v>#DIV/0!</v>
      </c>
      <c r="Z347" s="93" t="e">
        <f t="shared" si="442"/>
        <v>#DIV/0!</v>
      </c>
      <c r="AA347" s="93" t="e">
        <f t="shared" si="442"/>
        <v>#DIV/0!</v>
      </c>
      <c r="AB347" s="93" t="e">
        <f t="shared" si="442"/>
        <v>#DIV/0!</v>
      </c>
      <c r="AC347" s="93" t="e">
        <f t="shared" si="442"/>
        <v>#DIV/0!</v>
      </c>
      <c r="AD347" s="93" t="e">
        <f t="shared" si="442"/>
        <v>#DIV/0!</v>
      </c>
      <c r="AE347" s="93" t="e">
        <f t="shared" si="442"/>
        <v>#DIV/0!</v>
      </c>
      <c r="AF347" s="93">
        <f ca="1">MAX(U347:W347)</f>
        <v>0.13108792169162425</v>
      </c>
      <c r="AG347" s="93"/>
      <c r="AH347" s="17"/>
      <c r="AI347" s="200">
        <v>0.66666666666666663</v>
      </c>
      <c r="AJ347" s="116">
        <f t="shared" ca="1" si="443"/>
        <v>0.1309172549097351</v>
      </c>
      <c r="AK347" s="116">
        <f t="shared" ca="1" si="443"/>
        <v>0.10431468376813943</v>
      </c>
      <c r="AL347" s="116">
        <f t="shared" ca="1" si="443"/>
        <v>8.4668138098152143E-2</v>
      </c>
      <c r="AM347" s="116">
        <f t="shared" ca="1" si="443"/>
        <v>5.7743460819473694E-2</v>
      </c>
      <c r="AN347" s="116" t="e">
        <f t="shared" si="443"/>
        <v>#DIV/0!</v>
      </c>
      <c r="AO347" s="116" t="e">
        <f t="shared" si="443"/>
        <v>#DIV/0!</v>
      </c>
      <c r="AP347" s="116" t="e">
        <f t="shared" si="443"/>
        <v>#DIV/0!</v>
      </c>
      <c r="AQ347" s="116" t="e">
        <f t="shared" si="443"/>
        <v>#DIV/0!</v>
      </c>
      <c r="AR347" s="116" t="e">
        <f t="shared" si="443"/>
        <v>#DIV/0!</v>
      </c>
      <c r="AS347" s="116" t="e">
        <f t="shared" si="443"/>
        <v>#DIV/0!</v>
      </c>
      <c r="AT347" s="116" t="e">
        <f t="shared" si="443"/>
        <v>#DIV/0!</v>
      </c>
      <c r="AU347" s="93">
        <f ca="1">MAX(AJ347:AL347)</f>
        <v>0.1309172549097351</v>
      </c>
      <c r="AV347" s="116" t="e">
        <f t="shared" si="444"/>
        <v>#DIV/0!</v>
      </c>
      <c r="AX347" s="14">
        <f t="shared" si="445"/>
        <v>0.66666666666666663</v>
      </c>
      <c r="AY347" s="116">
        <f t="shared" ca="1" si="446"/>
        <v>0.15627803131873436</v>
      </c>
      <c r="AZ347" s="116">
        <f t="shared" ca="1" si="446"/>
        <v>0.12864439342261128</v>
      </c>
      <c r="BA347" s="116">
        <f t="shared" ca="1" si="446"/>
        <v>0.10571391513351526</v>
      </c>
      <c r="BB347" s="116">
        <f t="shared" ca="1" si="446"/>
        <v>7.2757743200916936E-2</v>
      </c>
      <c r="BC347" s="116" t="e">
        <f t="shared" si="446"/>
        <v>#DIV/0!</v>
      </c>
      <c r="BD347" s="116" t="e">
        <f t="shared" si="446"/>
        <v>#DIV/0!</v>
      </c>
      <c r="BE347" s="116" t="e">
        <f t="shared" si="446"/>
        <v>#DIV/0!</v>
      </c>
      <c r="BF347" s="116" t="e">
        <f t="shared" si="446"/>
        <v>#DIV/0!</v>
      </c>
      <c r="BG347" s="116" t="e">
        <f t="shared" si="446"/>
        <v>#DIV/0!</v>
      </c>
      <c r="BH347" s="116" t="e">
        <f t="shared" si="446"/>
        <v>#DIV/0!</v>
      </c>
      <c r="BI347" s="116" t="e">
        <f t="shared" si="446"/>
        <v>#DIV/0!</v>
      </c>
      <c r="BJ347" s="93">
        <f ca="1">MAX(AY347:BA347)</f>
        <v>0.15627803131873436</v>
      </c>
      <c r="BK347" s="116" t="e">
        <f t="shared" si="466"/>
        <v>#DIV/0!</v>
      </c>
      <c r="BM347" s="14">
        <f t="shared" si="448"/>
        <v>0.66666666666666663</v>
      </c>
      <c r="BN347" s="116">
        <f t="shared" ca="1" si="449"/>
        <v>0.14014602382347102</v>
      </c>
      <c r="BO347" s="116">
        <f t="shared" ca="1" si="449"/>
        <v>0.11444098239279266</v>
      </c>
      <c r="BP347" s="116">
        <f t="shared" ca="1" si="449"/>
        <v>9.370551329495963E-2</v>
      </c>
      <c r="BQ347" s="116">
        <f t="shared" ca="1" si="449"/>
        <v>6.4302391242090376E-2</v>
      </c>
      <c r="BR347" s="116" t="e">
        <f t="shared" si="449"/>
        <v>#DIV/0!</v>
      </c>
      <c r="BS347" s="116" t="e">
        <f t="shared" si="449"/>
        <v>#DIV/0!</v>
      </c>
      <c r="BT347" s="116" t="e">
        <f t="shared" si="449"/>
        <v>#DIV/0!</v>
      </c>
      <c r="BU347" s="116" t="e">
        <f t="shared" si="449"/>
        <v>#DIV/0!</v>
      </c>
      <c r="BV347" s="116" t="e">
        <f t="shared" si="449"/>
        <v>#DIV/0!</v>
      </c>
      <c r="BW347" s="116" t="e">
        <f t="shared" si="449"/>
        <v>#DIV/0!</v>
      </c>
      <c r="BX347" s="116" t="e">
        <f t="shared" si="449"/>
        <v>#DIV/0!</v>
      </c>
      <c r="BY347" s="93">
        <f ca="1">MAX(BN347:BP347)</f>
        <v>0.14014602382347102</v>
      </c>
      <c r="BZ347" s="116" t="e">
        <f t="shared" si="465"/>
        <v>#DIV/0!</v>
      </c>
      <c r="CB347" s="14">
        <f t="shared" si="450"/>
        <v>0.66666666666666663</v>
      </c>
      <c r="CC347" s="116">
        <f t="shared" ca="1" si="451"/>
        <v>0.27309112561491022</v>
      </c>
      <c r="CD347" s="116">
        <f t="shared" ca="1" si="451"/>
        <v>0.23278377971194175</v>
      </c>
      <c r="CE347" s="116">
        <f t="shared" ca="1" si="451"/>
        <v>0.19313292892542921</v>
      </c>
      <c r="CF347" s="116">
        <f t="shared" ca="1" si="451"/>
        <v>0.13312716152201703</v>
      </c>
      <c r="CG347" s="116" t="e">
        <f t="shared" si="451"/>
        <v>#DIV/0!</v>
      </c>
      <c r="CH347" s="116" t="e">
        <f t="shared" si="451"/>
        <v>#DIV/0!</v>
      </c>
      <c r="CI347" s="116" t="e">
        <f t="shared" si="451"/>
        <v>#DIV/0!</v>
      </c>
      <c r="CJ347" s="116" t="e">
        <f t="shared" si="451"/>
        <v>#DIV/0!</v>
      </c>
      <c r="CK347" s="116" t="e">
        <f t="shared" si="451"/>
        <v>#DIV/0!</v>
      </c>
      <c r="CL347" s="116" t="e">
        <f t="shared" si="451"/>
        <v>#DIV/0!</v>
      </c>
      <c r="CM347" s="116" t="e">
        <f t="shared" si="451"/>
        <v>#DIV/0!</v>
      </c>
      <c r="CN347" s="93">
        <f ca="1">MAX(CC347:CE347)</f>
        <v>0.27309112561491022</v>
      </c>
      <c r="CO347" s="116" t="e">
        <f t="shared" si="452"/>
        <v>#DIV/0!</v>
      </c>
      <c r="CQ347" s="14">
        <f t="shared" si="453"/>
        <v>0.66666666666666663</v>
      </c>
      <c r="CR347" s="116">
        <f t="shared" ca="1" si="454"/>
        <v>0.16124256006071583</v>
      </c>
      <c r="CS347" s="116">
        <f t="shared" ca="1" si="454"/>
        <v>0.16977203745515168</v>
      </c>
      <c r="CT347" s="116">
        <f t="shared" ca="1" si="454"/>
        <v>0.1617218772973644</v>
      </c>
      <c r="CU347" s="116">
        <f t="shared" ca="1" si="454"/>
        <v>0.12902755953534678</v>
      </c>
      <c r="CV347" s="116" t="e">
        <f t="shared" si="454"/>
        <v>#DIV/0!</v>
      </c>
      <c r="CW347" s="116" t="e">
        <f t="shared" si="454"/>
        <v>#DIV/0!</v>
      </c>
      <c r="CX347" s="116" t="e">
        <f t="shared" si="454"/>
        <v>#DIV/0!</v>
      </c>
      <c r="CY347" s="116" t="e">
        <f t="shared" si="454"/>
        <v>#DIV/0!</v>
      </c>
      <c r="CZ347" s="116" t="e">
        <f t="shared" si="454"/>
        <v>#DIV/0!</v>
      </c>
      <c r="DA347" s="116" t="e">
        <f t="shared" si="454"/>
        <v>#DIV/0!</v>
      </c>
      <c r="DB347" s="116" t="e">
        <f t="shared" si="454"/>
        <v>#DIV/0!</v>
      </c>
      <c r="DC347" s="93">
        <f ca="1">MAX(CR347:CT347)</f>
        <v>0.16977203745515168</v>
      </c>
      <c r="DD347" s="116" t="e">
        <f t="shared" si="455"/>
        <v>#DIV/0!</v>
      </c>
      <c r="DF347" s="14">
        <f t="shared" si="456"/>
        <v>0.66666666666666663</v>
      </c>
      <c r="DG347" s="116">
        <f t="shared" ca="1" si="457"/>
        <v>0.30920963937066287</v>
      </c>
      <c r="DH347" s="116">
        <f t="shared" ca="1" si="457"/>
        <v>0.29574858614590882</v>
      </c>
      <c r="DI347" s="116">
        <f t="shared" ca="1" si="457"/>
        <v>0.25705072496540482</v>
      </c>
      <c r="DJ347" s="116">
        <f t="shared" ca="1" si="457"/>
        <v>0.18299903472966861</v>
      </c>
      <c r="DK347" s="116" t="e">
        <f t="shared" si="457"/>
        <v>#DIV/0!</v>
      </c>
      <c r="DL347" s="116" t="e">
        <f t="shared" si="457"/>
        <v>#DIV/0!</v>
      </c>
      <c r="DM347" s="116" t="e">
        <f t="shared" si="457"/>
        <v>#DIV/0!</v>
      </c>
      <c r="DN347" s="116" t="e">
        <f t="shared" si="457"/>
        <v>#DIV/0!</v>
      </c>
      <c r="DO347" s="116" t="e">
        <f t="shared" si="457"/>
        <v>#DIV/0!</v>
      </c>
      <c r="DP347" s="116" t="e">
        <f t="shared" si="457"/>
        <v>#DIV/0!</v>
      </c>
      <c r="DQ347" s="116" t="e">
        <f t="shared" si="457"/>
        <v>#DIV/0!</v>
      </c>
      <c r="DR347" s="93">
        <f ca="1">MAX(DG347:DI347)</f>
        <v>0.30920963937066287</v>
      </c>
      <c r="DS347" s="116" t="e">
        <f t="shared" si="458"/>
        <v>#DIV/0!</v>
      </c>
      <c r="DU347" s="14">
        <f t="shared" si="459"/>
        <v>0.66666666666666663</v>
      </c>
      <c r="DV347" s="116">
        <f t="shared" ca="1" si="460"/>
        <v>0.49780556249846586</v>
      </c>
      <c r="DW347" s="116">
        <f t="shared" ca="1" si="460"/>
        <v>0.49714785431129194</v>
      </c>
      <c r="DX347" s="116">
        <f t="shared" ca="1" si="460"/>
        <v>0.49002758878350822</v>
      </c>
      <c r="DY347" s="116">
        <f t="shared" ca="1" si="460"/>
        <v>0.45930304468816602</v>
      </c>
      <c r="DZ347" s="116" t="e">
        <f t="shared" si="460"/>
        <v>#DIV/0!</v>
      </c>
      <c r="EA347" s="116" t="e">
        <f t="shared" si="460"/>
        <v>#DIV/0!</v>
      </c>
      <c r="EB347" s="116" t="e">
        <f t="shared" si="460"/>
        <v>#DIV/0!</v>
      </c>
      <c r="EC347" s="116" t="e">
        <f t="shared" si="460"/>
        <v>#DIV/0!</v>
      </c>
      <c r="ED347" s="116" t="e">
        <f t="shared" si="460"/>
        <v>#DIV/0!</v>
      </c>
      <c r="EE347" s="116" t="e">
        <f t="shared" si="460"/>
        <v>#DIV/0!</v>
      </c>
      <c r="EF347" s="116" t="e">
        <f t="shared" si="460"/>
        <v>#DIV/0!</v>
      </c>
      <c r="EG347" s="93">
        <f ca="1">MAX(DV347:DX347)</f>
        <v>0.49780556249846586</v>
      </c>
      <c r="EH347" s="116" t="e">
        <f t="shared" si="461"/>
        <v>#DIV/0!</v>
      </c>
      <c r="EJ347" s="14">
        <f t="shared" si="462"/>
        <v>0.66666666666666663</v>
      </c>
      <c r="EK347" s="116">
        <f t="shared" ca="1" si="463"/>
        <v>0.99266882375895149</v>
      </c>
      <c r="EL347" s="116">
        <f t="shared" ca="1" si="463"/>
        <v>0.88977892409052173</v>
      </c>
      <c r="EM347" s="116">
        <f t="shared" ca="1" si="463"/>
        <v>0.76379113558040646</v>
      </c>
      <c r="EN347" s="116">
        <f t="shared" ca="1" si="463"/>
        <v>0.53165706631419019</v>
      </c>
      <c r="EO347" s="116" t="e">
        <f t="shared" si="463"/>
        <v>#DIV/0!</v>
      </c>
      <c r="EP347" s="116" t="e">
        <f t="shared" si="463"/>
        <v>#DIV/0!</v>
      </c>
      <c r="EQ347" s="116" t="e">
        <f t="shared" si="463"/>
        <v>#DIV/0!</v>
      </c>
      <c r="ER347" s="116" t="e">
        <f t="shared" si="463"/>
        <v>#DIV/0!</v>
      </c>
      <c r="ES347" s="116" t="e">
        <f t="shared" si="463"/>
        <v>#DIV/0!</v>
      </c>
      <c r="ET347" s="116" t="e">
        <f t="shared" si="463"/>
        <v>#DIV/0!</v>
      </c>
      <c r="EU347" s="116" t="e">
        <f t="shared" si="463"/>
        <v>#DIV/0!</v>
      </c>
      <c r="EV347" s="93">
        <f ca="1">MAX(EK347:EM347)</f>
        <v>0.99266882375895149</v>
      </c>
      <c r="EW347" s="116" t="e">
        <f t="shared" si="464"/>
        <v>#DIV/0!</v>
      </c>
    </row>
    <row r="348" spans="14:153">
      <c r="Q348" s="17"/>
      <c r="T348" s="201">
        <v>0.7142857142857143</v>
      </c>
      <c r="U348" s="93">
        <f t="shared" ca="1" si="442"/>
        <v>9.7120926614536404E-2</v>
      </c>
      <c r="V348" s="93">
        <f t="shared" ca="1" si="442"/>
        <v>6.9950156614594236E-2</v>
      </c>
      <c r="W348" s="93">
        <f t="shared" ca="1" si="442"/>
        <v>5.0035955960053474E-2</v>
      </c>
      <c r="X348" s="93" t="e">
        <f t="shared" si="442"/>
        <v>#DIV/0!</v>
      </c>
      <c r="Y348" s="93" t="e">
        <f t="shared" si="442"/>
        <v>#DIV/0!</v>
      </c>
      <c r="Z348" s="93" t="e">
        <f t="shared" si="442"/>
        <v>#DIV/0!</v>
      </c>
      <c r="AA348" s="93" t="e">
        <f t="shared" si="442"/>
        <v>#DIV/0!</v>
      </c>
      <c r="AB348" s="93" t="e">
        <f t="shared" si="442"/>
        <v>#DIV/0!</v>
      </c>
      <c r="AC348" s="93" t="e">
        <f t="shared" si="442"/>
        <v>#DIV/0!</v>
      </c>
      <c r="AD348" s="93" t="e">
        <f t="shared" si="442"/>
        <v>#DIV/0!</v>
      </c>
      <c r="AE348" s="93" t="e">
        <f t="shared" si="442"/>
        <v>#DIV/0!</v>
      </c>
      <c r="AF348" s="93">
        <f ca="1">MAX(U348:V348)</f>
        <v>9.7120926614536404E-2</v>
      </c>
      <c r="AG348" s="93"/>
      <c r="AH348" s="17"/>
      <c r="AI348" s="200">
        <v>0.7142857142857143</v>
      </c>
      <c r="AJ348" s="116">
        <f t="shared" ca="1" si="443"/>
        <v>9.70512704965346E-2</v>
      </c>
      <c r="AK348" s="116">
        <f t="shared" ca="1" si="443"/>
        <v>6.9932565899002166E-2</v>
      </c>
      <c r="AL348" s="116">
        <f t="shared" ca="1" si="443"/>
        <v>5.0039318927450324E-2</v>
      </c>
      <c r="AM348" s="116" t="e">
        <f t="shared" si="443"/>
        <v>#DIV/0!</v>
      </c>
      <c r="AN348" s="116" t="e">
        <f t="shared" si="443"/>
        <v>#DIV/0!</v>
      </c>
      <c r="AO348" s="116" t="e">
        <f t="shared" si="443"/>
        <v>#DIV/0!</v>
      </c>
      <c r="AP348" s="116" t="e">
        <f t="shared" si="443"/>
        <v>#DIV/0!</v>
      </c>
      <c r="AQ348" s="116" t="e">
        <f t="shared" si="443"/>
        <v>#DIV/0!</v>
      </c>
      <c r="AR348" s="116" t="e">
        <f t="shared" si="443"/>
        <v>#DIV/0!</v>
      </c>
      <c r="AS348" s="116" t="e">
        <f t="shared" si="443"/>
        <v>#DIV/0!</v>
      </c>
      <c r="AT348" s="116" t="e">
        <f t="shared" si="443"/>
        <v>#DIV/0!</v>
      </c>
      <c r="AU348" s="93">
        <f ca="1">MAX(AJ348:AK348)</f>
        <v>9.70512704965346E-2</v>
      </c>
      <c r="AV348" s="116" t="e">
        <f t="shared" si="444"/>
        <v>#DIV/0!</v>
      </c>
      <c r="AX348" s="14">
        <f t="shared" si="445"/>
        <v>0.7142857142857143</v>
      </c>
      <c r="AY348" s="116">
        <f t="shared" ca="1" si="446"/>
        <v>0.11853705923347671</v>
      </c>
      <c r="AZ348" s="116">
        <f t="shared" ca="1" si="446"/>
        <v>8.724600859415535E-2</v>
      </c>
      <c r="BA348" s="116">
        <f t="shared" ca="1" si="446"/>
        <v>6.2882570512560271E-2</v>
      </c>
      <c r="BB348" s="116" t="e">
        <f t="shared" si="446"/>
        <v>#DIV/0!</v>
      </c>
      <c r="BC348" s="116" t="e">
        <f t="shared" si="446"/>
        <v>#DIV/0!</v>
      </c>
      <c r="BD348" s="116" t="e">
        <f t="shared" si="446"/>
        <v>#DIV/0!</v>
      </c>
      <c r="BE348" s="116" t="e">
        <f t="shared" si="446"/>
        <v>#DIV/0!</v>
      </c>
      <c r="BF348" s="116" t="e">
        <f t="shared" si="446"/>
        <v>#DIV/0!</v>
      </c>
      <c r="BG348" s="116" t="e">
        <f t="shared" si="446"/>
        <v>#DIV/0!</v>
      </c>
      <c r="BH348" s="116" t="e">
        <f t="shared" si="446"/>
        <v>#DIV/0!</v>
      </c>
      <c r="BI348" s="116" t="e">
        <f t="shared" si="446"/>
        <v>#DIV/0!</v>
      </c>
      <c r="BJ348" s="93">
        <f ca="1">MAX(AY348:AZ348)</f>
        <v>0.11853705923347671</v>
      </c>
      <c r="BK348" s="116" t="e">
        <f t="shared" si="466"/>
        <v>#DIV/0!</v>
      </c>
      <c r="BM348" s="14">
        <f t="shared" si="448"/>
        <v>0.7142857142857143</v>
      </c>
      <c r="BN348" s="116">
        <f t="shared" ca="1" si="449"/>
        <v>0.10574069087118358</v>
      </c>
      <c r="BO348" s="116">
        <f t="shared" ca="1" si="449"/>
        <v>7.7392736109550692E-2</v>
      </c>
      <c r="BP348" s="116">
        <f t="shared" ca="1" si="449"/>
        <v>5.5657426729787601E-2</v>
      </c>
      <c r="BQ348" s="116" t="e">
        <f t="shared" si="449"/>
        <v>#DIV/0!</v>
      </c>
      <c r="BR348" s="116" t="e">
        <f t="shared" si="449"/>
        <v>#DIV/0!</v>
      </c>
      <c r="BS348" s="116" t="e">
        <f t="shared" si="449"/>
        <v>#DIV/0!</v>
      </c>
      <c r="BT348" s="116" t="e">
        <f t="shared" si="449"/>
        <v>#DIV/0!</v>
      </c>
      <c r="BU348" s="116" t="e">
        <f t="shared" si="449"/>
        <v>#DIV/0!</v>
      </c>
      <c r="BV348" s="116" t="e">
        <f t="shared" si="449"/>
        <v>#DIV/0!</v>
      </c>
      <c r="BW348" s="116" t="e">
        <f t="shared" si="449"/>
        <v>#DIV/0!</v>
      </c>
      <c r="BX348" s="116" t="e">
        <f t="shared" si="449"/>
        <v>#DIV/0!</v>
      </c>
      <c r="BY348" s="93">
        <f ca="1">MAX(BN348:BO348)</f>
        <v>0.10574069087118358</v>
      </c>
      <c r="BZ348" s="116" t="e">
        <f t="shared" si="465"/>
        <v>#DIV/0!</v>
      </c>
      <c r="CB348" s="14">
        <f t="shared" si="450"/>
        <v>0.7142857142857143</v>
      </c>
      <c r="CC348" s="116">
        <f t="shared" ca="1" si="451"/>
        <v>0.21473907701750986</v>
      </c>
      <c r="CD348" s="116">
        <f t="shared" ca="1" si="451"/>
        <v>0.16183780479796347</v>
      </c>
      <c r="CE348" s="116">
        <f t="shared" ca="1" si="451"/>
        <v>0.11704020139815541</v>
      </c>
      <c r="CF348" s="116" t="e">
        <f t="shared" si="451"/>
        <v>#DIV/0!</v>
      </c>
      <c r="CG348" s="116" t="e">
        <f t="shared" si="451"/>
        <v>#DIV/0!</v>
      </c>
      <c r="CH348" s="116" t="e">
        <f t="shared" si="451"/>
        <v>#DIV/0!</v>
      </c>
      <c r="CI348" s="116" t="e">
        <f t="shared" si="451"/>
        <v>#DIV/0!</v>
      </c>
      <c r="CJ348" s="116" t="e">
        <f t="shared" si="451"/>
        <v>#DIV/0!</v>
      </c>
      <c r="CK348" s="116" t="e">
        <f t="shared" si="451"/>
        <v>#DIV/0!</v>
      </c>
      <c r="CL348" s="116" t="e">
        <f t="shared" si="451"/>
        <v>#DIV/0!</v>
      </c>
      <c r="CM348" s="116" t="e">
        <f t="shared" si="451"/>
        <v>#DIV/0!</v>
      </c>
      <c r="CN348" s="93">
        <f ca="1">MAX(CC348:CD348)</f>
        <v>0.21473907701750986</v>
      </c>
      <c r="CO348" s="116" t="e">
        <f t="shared" si="452"/>
        <v>#DIV/0!</v>
      </c>
      <c r="CQ348" s="14">
        <f t="shared" si="453"/>
        <v>0.7142857142857143</v>
      </c>
      <c r="CR348" s="116">
        <f t="shared" ca="1" si="454"/>
        <v>0.14537251325734149</v>
      </c>
      <c r="CS348" s="116">
        <f t="shared" ca="1" si="454"/>
        <v>0.13665875802802718</v>
      </c>
      <c r="CT348" s="116">
        <f t="shared" ca="1" si="454"/>
        <v>0.1115573679250738</v>
      </c>
      <c r="CU348" s="116" t="e">
        <f t="shared" si="454"/>
        <v>#DIV/0!</v>
      </c>
      <c r="CV348" s="116" t="e">
        <f t="shared" si="454"/>
        <v>#DIV/0!</v>
      </c>
      <c r="CW348" s="116" t="e">
        <f t="shared" si="454"/>
        <v>#DIV/0!</v>
      </c>
      <c r="CX348" s="116" t="e">
        <f t="shared" si="454"/>
        <v>#DIV/0!</v>
      </c>
      <c r="CY348" s="116" t="e">
        <f t="shared" si="454"/>
        <v>#DIV/0!</v>
      </c>
      <c r="CZ348" s="116" t="e">
        <f t="shared" si="454"/>
        <v>#DIV/0!</v>
      </c>
      <c r="DA348" s="116" t="e">
        <f t="shared" si="454"/>
        <v>#DIV/0!</v>
      </c>
      <c r="DB348" s="116" t="e">
        <f t="shared" si="454"/>
        <v>#DIV/0!</v>
      </c>
      <c r="DC348" s="93">
        <f ca="1">MAX(CR348:CS348)</f>
        <v>0.14537251325734149</v>
      </c>
      <c r="DD348" s="116" t="e">
        <f t="shared" si="455"/>
        <v>#DIV/0!</v>
      </c>
      <c r="DF348" s="14">
        <f t="shared" si="456"/>
        <v>0.7142857142857143</v>
      </c>
      <c r="DG348" s="116">
        <f t="shared" ca="1" si="457"/>
        <v>0.26697167603565497</v>
      </c>
      <c r="DH348" s="116">
        <f t="shared" ca="1" si="457"/>
        <v>0.218319942454344</v>
      </c>
      <c r="DI348" s="116">
        <f t="shared" ca="1" si="457"/>
        <v>0.16207662518343569</v>
      </c>
      <c r="DJ348" s="116" t="e">
        <f t="shared" si="457"/>
        <v>#DIV/0!</v>
      </c>
      <c r="DK348" s="116" t="e">
        <f t="shared" si="457"/>
        <v>#DIV/0!</v>
      </c>
      <c r="DL348" s="116" t="e">
        <f t="shared" si="457"/>
        <v>#DIV/0!</v>
      </c>
      <c r="DM348" s="116" t="e">
        <f t="shared" si="457"/>
        <v>#DIV/0!</v>
      </c>
      <c r="DN348" s="116" t="e">
        <f t="shared" si="457"/>
        <v>#DIV/0!</v>
      </c>
      <c r="DO348" s="116" t="e">
        <f t="shared" si="457"/>
        <v>#DIV/0!</v>
      </c>
      <c r="DP348" s="116" t="e">
        <f t="shared" si="457"/>
        <v>#DIV/0!</v>
      </c>
      <c r="DQ348" s="116" t="e">
        <f t="shared" si="457"/>
        <v>#DIV/0!</v>
      </c>
      <c r="DR348" s="93">
        <f ca="1">MAX(DG348:DH348)</f>
        <v>0.26697167603565497</v>
      </c>
      <c r="DS348" s="116" t="e">
        <f t="shared" si="458"/>
        <v>#DIV/0!</v>
      </c>
      <c r="DU348" s="14">
        <f t="shared" si="459"/>
        <v>0.7142857142857143</v>
      </c>
      <c r="DV348" s="116">
        <f t="shared" ca="1" si="460"/>
        <v>0.52801697775699341</v>
      </c>
      <c r="DW348" s="116">
        <f t="shared" ca="1" si="460"/>
        <v>0.5188222293953213</v>
      </c>
      <c r="DX348" s="116">
        <f t="shared" ca="1" si="460"/>
        <v>0.49264743844855957</v>
      </c>
      <c r="DY348" s="116" t="e">
        <f t="shared" si="460"/>
        <v>#DIV/0!</v>
      </c>
      <c r="DZ348" s="116" t="e">
        <f t="shared" si="460"/>
        <v>#DIV/0!</v>
      </c>
      <c r="EA348" s="116" t="e">
        <f t="shared" si="460"/>
        <v>#DIV/0!</v>
      </c>
      <c r="EB348" s="116" t="e">
        <f t="shared" si="460"/>
        <v>#DIV/0!</v>
      </c>
      <c r="EC348" s="116" t="e">
        <f t="shared" si="460"/>
        <v>#DIV/0!</v>
      </c>
      <c r="ED348" s="116" t="e">
        <f t="shared" si="460"/>
        <v>#DIV/0!</v>
      </c>
      <c r="EE348" s="116" t="e">
        <f t="shared" si="460"/>
        <v>#DIV/0!</v>
      </c>
      <c r="EF348" s="116" t="e">
        <f t="shared" si="460"/>
        <v>#DIV/0!</v>
      </c>
      <c r="EG348" s="93">
        <f ca="1">MAX(DV348:DW348)</f>
        <v>0.52801697775699341</v>
      </c>
      <c r="EH348" s="116" t="e">
        <f t="shared" si="461"/>
        <v>#DIV/0!</v>
      </c>
      <c r="EJ348" s="14">
        <f t="shared" si="462"/>
        <v>0.7142857142857143</v>
      </c>
      <c r="EK348" s="116">
        <f t="shared" ca="1" si="463"/>
        <v>1.0029212856203553</v>
      </c>
      <c r="EL348" s="116">
        <f t="shared" ca="1" si="463"/>
        <v>0.80333689959990806</v>
      </c>
      <c r="EM348" s="116">
        <f t="shared" ca="1" si="463"/>
        <v>0.58541775595873102</v>
      </c>
      <c r="EN348" s="116" t="e">
        <f t="shared" si="463"/>
        <v>#DIV/0!</v>
      </c>
      <c r="EO348" s="116" t="e">
        <f t="shared" si="463"/>
        <v>#DIV/0!</v>
      </c>
      <c r="EP348" s="116" t="e">
        <f t="shared" si="463"/>
        <v>#DIV/0!</v>
      </c>
      <c r="EQ348" s="116" t="e">
        <f t="shared" si="463"/>
        <v>#DIV/0!</v>
      </c>
      <c r="ER348" s="116" t="e">
        <f t="shared" si="463"/>
        <v>#DIV/0!</v>
      </c>
      <c r="ES348" s="116" t="e">
        <f t="shared" si="463"/>
        <v>#DIV/0!</v>
      </c>
      <c r="ET348" s="116" t="e">
        <f t="shared" si="463"/>
        <v>#DIV/0!</v>
      </c>
      <c r="EU348" s="116" t="e">
        <f t="shared" si="463"/>
        <v>#DIV/0!</v>
      </c>
      <c r="EV348" s="93">
        <f ca="1">MAX(EK348:EL348)</f>
        <v>1.0029212856203553</v>
      </c>
      <c r="EW348" s="116" t="e">
        <f t="shared" si="464"/>
        <v>#DIV/0!</v>
      </c>
    </row>
    <row r="349" spans="14:153">
      <c r="Q349" s="17"/>
      <c r="T349" s="201">
        <v>0.75</v>
      </c>
      <c r="U349" s="93">
        <f t="shared" ca="1" si="442"/>
        <v>7.1540605577974661E-2</v>
      </c>
      <c r="V349" s="93">
        <f t="shared" ca="1" si="442"/>
        <v>4.4131930617965172E-2</v>
      </c>
      <c r="W349" s="93" t="e">
        <f t="shared" si="442"/>
        <v>#DIV/0!</v>
      </c>
      <c r="X349" s="93" t="e">
        <f t="shared" si="442"/>
        <v>#DIV/0!</v>
      </c>
      <c r="Y349" s="93" t="e">
        <f t="shared" si="442"/>
        <v>#DIV/0!</v>
      </c>
      <c r="Z349" s="93" t="e">
        <f t="shared" si="442"/>
        <v>#DIV/0!</v>
      </c>
      <c r="AA349" s="93" t="e">
        <f t="shared" si="442"/>
        <v>#DIV/0!</v>
      </c>
      <c r="AB349" s="93" t="e">
        <f t="shared" si="442"/>
        <v>#DIV/0!</v>
      </c>
      <c r="AC349" s="93" t="e">
        <f t="shared" si="442"/>
        <v>#DIV/0!</v>
      </c>
      <c r="AD349" s="93" t="e">
        <f t="shared" si="442"/>
        <v>#DIV/0!</v>
      </c>
      <c r="AE349" s="93" t="e">
        <f t="shared" si="442"/>
        <v>#DIV/0!</v>
      </c>
      <c r="AF349" s="93">
        <f ca="1">U349</f>
        <v>7.1540605577974661E-2</v>
      </c>
      <c r="AG349" s="93"/>
      <c r="AH349" s="17"/>
      <c r="AI349" s="200">
        <v>0.75</v>
      </c>
      <c r="AJ349" s="116">
        <f t="shared" ca="1" si="443"/>
        <v>7.1514864026385017E-2</v>
      </c>
      <c r="AK349" s="116">
        <f t="shared" ca="1" si="443"/>
        <v>4.4133559182795767E-2</v>
      </c>
      <c r="AL349" s="116" t="e">
        <f t="shared" si="443"/>
        <v>#DIV/0!</v>
      </c>
      <c r="AM349" s="116" t="e">
        <f t="shared" si="443"/>
        <v>#DIV/0!</v>
      </c>
      <c r="AN349" s="116" t="e">
        <f t="shared" si="443"/>
        <v>#DIV/0!</v>
      </c>
      <c r="AO349" s="116" t="e">
        <f t="shared" si="443"/>
        <v>#DIV/0!</v>
      </c>
      <c r="AP349" s="116" t="e">
        <f t="shared" si="443"/>
        <v>#DIV/0!</v>
      </c>
      <c r="AQ349" s="116" t="e">
        <f t="shared" si="443"/>
        <v>#DIV/0!</v>
      </c>
      <c r="AR349" s="116" t="e">
        <f t="shared" si="443"/>
        <v>#DIV/0!</v>
      </c>
      <c r="AS349" s="116" t="e">
        <f t="shared" si="443"/>
        <v>#DIV/0!</v>
      </c>
      <c r="AT349" s="116" t="e">
        <f t="shared" si="443"/>
        <v>#DIV/0!</v>
      </c>
      <c r="AU349" s="93">
        <f ca="1">AJ349</f>
        <v>7.1514864026385017E-2</v>
      </c>
      <c r="AV349" s="116" t="e">
        <f t="shared" si="444"/>
        <v>#DIV/0!</v>
      </c>
      <c r="AX349" s="14">
        <f t="shared" si="445"/>
        <v>0.75</v>
      </c>
      <c r="AY349" s="116">
        <f t="shared" ca="1" si="446"/>
        <v>8.8484067465656471E-2</v>
      </c>
      <c r="AZ349" s="116">
        <f t="shared" ca="1" si="446"/>
        <v>5.5360476795110573E-2</v>
      </c>
      <c r="BA349" s="116" t="e">
        <f t="shared" si="446"/>
        <v>#DIV/0!</v>
      </c>
      <c r="BB349" s="116" t="e">
        <f t="shared" si="446"/>
        <v>#DIV/0!</v>
      </c>
      <c r="BC349" s="116" t="e">
        <f t="shared" si="446"/>
        <v>#DIV/0!</v>
      </c>
      <c r="BD349" s="116" t="e">
        <f t="shared" si="446"/>
        <v>#DIV/0!</v>
      </c>
      <c r="BE349" s="116" t="e">
        <f t="shared" si="446"/>
        <v>#DIV/0!</v>
      </c>
      <c r="BF349" s="116" t="e">
        <f t="shared" si="446"/>
        <v>#DIV/0!</v>
      </c>
      <c r="BG349" s="116" t="e">
        <f t="shared" si="446"/>
        <v>#DIV/0!</v>
      </c>
      <c r="BH349" s="116" t="e">
        <f t="shared" si="446"/>
        <v>#DIV/0!</v>
      </c>
      <c r="BI349" s="116" t="e">
        <f t="shared" si="446"/>
        <v>#DIV/0!</v>
      </c>
      <c r="BJ349" s="93">
        <f ca="1">AY349</f>
        <v>8.8484067465656471E-2</v>
      </c>
      <c r="BK349" s="116" t="e">
        <f t="shared" si="466"/>
        <v>#DIV/0!</v>
      </c>
      <c r="BM349" s="14">
        <f t="shared" si="448"/>
        <v>0.75</v>
      </c>
      <c r="BN349" s="116">
        <f t="shared" ca="1" si="449"/>
        <v>7.8697417213700008E-2</v>
      </c>
      <c r="BO349" s="116">
        <f t="shared" ca="1" si="449"/>
        <v>4.904886088177942E-2</v>
      </c>
      <c r="BP349" s="116" t="e">
        <f t="shared" si="449"/>
        <v>#DIV/0!</v>
      </c>
      <c r="BQ349" s="116" t="e">
        <f t="shared" si="449"/>
        <v>#DIV/0!</v>
      </c>
      <c r="BR349" s="116" t="e">
        <f t="shared" si="449"/>
        <v>#DIV/0!</v>
      </c>
      <c r="BS349" s="116" t="e">
        <f t="shared" si="449"/>
        <v>#DIV/0!</v>
      </c>
      <c r="BT349" s="116" t="e">
        <f t="shared" si="449"/>
        <v>#DIV/0!</v>
      </c>
      <c r="BU349" s="116" t="e">
        <f t="shared" si="449"/>
        <v>#DIV/0!</v>
      </c>
      <c r="BV349" s="116" t="e">
        <f t="shared" si="449"/>
        <v>#DIV/0!</v>
      </c>
      <c r="BW349" s="116" t="e">
        <f t="shared" si="449"/>
        <v>#DIV/0!</v>
      </c>
      <c r="BX349" s="116" t="e">
        <f t="shared" si="449"/>
        <v>#DIV/0!</v>
      </c>
      <c r="BY349" s="93">
        <f ca="1">BN349</f>
        <v>7.8697417213700008E-2</v>
      </c>
      <c r="BZ349" s="116" t="e">
        <f t="shared" si="465"/>
        <v>#DIV/0!</v>
      </c>
      <c r="CB349" s="14">
        <f t="shared" si="450"/>
        <v>0.75</v>
      </c>
      <c r="CC349" s="116">
        <f t="shared" ca="1" si="451"/>
        <v>0.16443917939497388</v>
      </c>
      <c r="CD349" s="116">
        <f t="shared" ca="1" si="451"/>
        <v>0.10424855823740793</v>
      </c>
      <c r="CE349" s="116" t="e">
        <f t="shared" si="451"/>
        <v>#DIV/0!</v>
      </c>
      <c r="CF349" s="116" t="e">
        <f t="shared" si="451"/>
        <v>#DIV/0!</v>
      </c>
      <c r="CG349" s="116" t="e">
        <f t="shared" si="451"/>
        <v>#DIV/0!</v>
      </c>
      <c r="CH349" s="116" t="e">
        <f t="shared" si="451"/>
        <v>#DIV/0!</v>
      </c>
      <c r="CI349" s="116" t="e">
        <f t="shared" si="451"/>
        <v>#DIV/0!</v>
      </c>
      <c r="CJ349" s="116" t="e">
        <f t="shared" si="451"/>
        <v>#DIV/0!</v>
      </c>
      <c r="CK349" s="116" t="e">
        <f t="shared" si="451"/>
        <v>#DIV/0!</v>
      </c>
      <c r="CL349" s="116" t="e">
        <f t="shared" si="451"/>
        <v>#DIV/0!</v>
      </c>
      <c r="CM349" s="116" t="e">
        <f t="shared" si="451"/>
        <v>#DIV/0!</v>
      </c>
      <c r="CN349" s="93">
        <f ca="1">CC349</f>
        <v>0.16443917939497388</v>
      </c>
      <c r="CO349" s="116" t="e">
        <f t="shared" si="452"/>
        <v>#DIV/0!</v>
      </c>
      <c r="CQ349" s="14">
        <f t="shared" si="453"/>
        <v>0.75</v>
      </c>
      <c r="CR349" s="116">
        <f t="shared" ca="1" si="454"/>
        <v>0.12619574003879167</v>
      </c>
      <c r="CS349" s="116">
        <f t="shared" ca="1" si="454"/>
        <v>9.8239167433891064E-2</v>
      </c>
      <c r="CT349" s="116" t="e">
        <f t="shared" si="454"/>
        <v>#DIV/0!</v>
      </c>
      <c r="CU349" s="116" t="e">
        <f t="shared" si="454"/>
        <v>#DIV/0!</v>
      </c>
      <c r="CV349" s="116" t="e">
        <f t="shared" si="454"/>
        <v>#DIV/0!</v>
      </c>
      <c r="CW349" s="116" t="e">
        <f t="shared" si="454"/>
        <v>#DIV/0!</v>
      </c>
      <c r="CX349" s="116" t="e">
        <f t="shared" si="454"/>
        <v>#DIV/0!</v>
      </c>
      <c r="CY349" s="116" t="e">
        <f t="shared" si="454"/>
        <v>#DIV/0!</v>
      </c>
      <c r="CZ349" s="116" t="e">
        <f t="shared" si="454"/>
        <v>#DIV/0!</v>
      </c>
      <c r="DA349" s="116" t="e">
        <f t="shared" si="454"/>
        <v>#DIV/0!</v>
      </c>
      <c r="DB349" s="116" t="e">
        <f t="shared" si="454"/>
        <v>#DIV/0!</v>
      </c>
      <c r="DC349" s="93">
        <f ca="1">CR349</f>
        <v>0.12619574003879167</v>
      </c>
      <c r="DD349" s="116" t="e">
        <f t="shared" si="455"/>
        <v>#DIV/0!</v>
      </c>
      <c r="DF349" s="14">
        <f t="shared" si="456"/>
        <v>0.75</v>
      </c>
      <c r="DG349" s="116">
        <f t="shared" ca="1" si="457"/>
        <v>0.21712928657758063</v>
      </c>
      <c r="DH349" s="116">
        <f t="shared" ca="1" si="457"/>
        <v>0.14497274882389616</v>
      </c>
      <c r="DI349" s="116" t="e">
        <f t="shared" si="457"/>
        <v>#DIV/0!</v>
      </c>
      <c r="DJ349" s="116" t="e">
        <f t="shared" si="457"/>
        <v>#DIV/0!</v>
      </c>
      <c r="DK349" s="116" t="e">
        <f t="shared" si="457"/>
        <v>#DIV/0!</v>
      </c>
      <c r="DL349" s="116" t="e">
        <f t="shared" si="457"/>
        <v>#DIV/0!</v>
      </c>
      <c r="DM349" s="116" t="e">
        <f t="shared" si="457"/>
        <v>#DIV/0!</v>
      </c>
      <c r="DN349" s="116" t="e">
        <f t="shared" si="457"/>
        <v>#DIV/0!</v>
      </c>
      <c r="DO349" s="116" t="e">
        <f t="shared" si="457"/>
        <v>#DIV/0!</v>
      </c>
      <c r="DP349" s="116" t="e">
        <f t="shared" si="457"/>
        <v>#DIV/0!</v>
      </c>
      <c r="DQ349" s="116" t="e">
        <f t="shared" si="457"/>
        <v>#DIV/0!</v>
      </c>
      <c r="DR349" s="93">
        <f ca="1">DG349</f>
        <v>0.21712928657758063</v>
      </c>
      <c r="DS349" s="116" t="e">
        <f t="shared" si="458"/>
        <v>#DIV/0!</v>
      </c>
      <c r="DU349" s="14">
        <f t="shared" si="459"/>
        <v>0.75</v>
      </c>
      <c r="DV349" s="116">
        <f t="shared" ca="1" si="460"/>
        <v>0.54784503284787955</v>
      </c>
      <c r="DW349" s="116">
        <f t="shared" ca="1" si="460"/>
        <v>0.51832405481618637</v>
      </c>
      <c r="DX349" s="116" t="e">
        <f t="shared" si="460"/>
        <v>#DIV/0!</v>
      </c>
      <c r="DY349" s="116" t="e">
        <f t="shared" si="460"/>
        <v>#DIV/0!</v>
      </c>
      <c r="DZ349" s="116" t="e">
        <f t="shared" si="460"/>
        <v>#DIV/0!</v>
      </c>
      <c r="EA349" s="116" t="e">
        <f t="shared" si="460"/>
        <v>#DIV/0!</v>
      </c>
      <c r="EB349" s="116" t="e">
        <f t="shared" si="460"/>
        <v>#DIV/0!</v>
      </c>
      <c r="EC349" s="116" t="e">
        <f t="shared" si="460"/>
        <v>#DIV/0!</v>
      </c>
      <c r="ED349" s="116" t="e">
        <f t="shared" si="460"/>
        <v>#DIV/0!</v>
      </c>
      <c r="EE349" s="116" t="e">
        <f t="shared" si="460"/>
        <v>#DIV/0!</v>
      </c>
      <c r="EF349" s="116" t="e">
        <f t="shared" si="460"/>
        <v>#DIV/0!</v>
      </c>
      <c r="EG349" s="93">
        <f ca="1">DV349</f>
        <v>0.54784503284787955</v>
      </c>
      <c r="EH349" s="116" t="e">
        <f t="shared" si="461"/>
        <v>#DIV/0!</v>
      </c>
      <c r="EJ349" s="14">
        <f t="shared" si="462"/>
        <v>0.75</v>
      </c>
      <c r="EK349" s="116">
        <f t="shared" ca="1" si="463"/>
        <v>0.96268825833333715</v>
      </c>
      <c r="EL349" s="116">
        <f t="shared" ca="1" si="463"/>
        <v>0.6327248004902839</v>
      </c>
      <c r="EM349" s="116" t="e">
        <f t="shared" si="463"/>
        <v>#DIV/0!</v>
      </c>
      <c r="EN349" s="116" t="e">
        <f t="shared" si="463"/>
        <v>#DIV/0!</v>
      </c>
      <c r="EO349" s="116" t="e">
        <f t="shared" si="463"/>
        <v>#DIV/0!</v>
      </c>
      <c r="EP349" s="116" t="e">
        <f t="shared" si="463"/>
        <v>#DIV/0!</v>
      </c>
      <c r="EQ349" s="116" t="e">
        <f t="shared" si="463"/>
        <v>#DIV/0!</v>
      </c>
      <c r="ER349" s="116" t="e">
        <f t="shared" si="463"/>
        <v>#DIV/0!</v>
      </c>
      <c r="ES349" s="116" t="e">
        <f t="shared" si="463"/>
        <v>#DIV/0!</v>
      </c>
      <c r="ET349" s="116" t="e">
        <f t="shared" si="463"/>
        <v>#DIV/0!</v>
      </c>
      <c r="EU349" s="116" t="e">
        <f t="shared" si="463"/>
        <v>#DIV/0!</v>
      </c>
      <c r="EV349" s="93">
        <f ca="1">EK349</f>
        <v>0.96268825833333715</v>
      </c>
      <c r="EW349" s="116" t="e">
        <f t="shared" si="464"/>
        <v>#DIV/0!</v>
      </c>
    </row>
    <row r="350" spans="14:153">
      <c r="T350" s="201">
        <v>0.8</v>
      </c>
      <c r="U350" s="93">
        <f t="shared" ca="1" si="442"/>
        <v>3.5707046298462129E-2</v>
      </c>
      <c r="V350" s="93" t="e">
        <f t="shared" si="442"/>
        <v>#DIV/0!</v>
      </c>
      <c r="W350" s="93" t="e">
        <f t="shared" si="442"/>
        <v>#DIV/0!</v>
      </c>
      <c r="X350" s="93" t="e">
        <f t="shared" si="442"/>
        <v>#DIV/0!</v>
      </c>
      <c r="Y350" s="93" t="e">
        <f t="shared" si="442"/>
        <v>#DIV/0!</v>
      </c>
      <c r="Z350" s="93" t="e">
        <f t="shared" si="442"/>
        <v>#DIV/0!</v>
      </c>
      <c r="AA350" s="93" t="e">
        <f t="shared" si="442"/>
        <v>#DIV/0!</v>
      </c>
      <c r="AB350" s="93" t="e">
        <f t="shared" si="442"/>
        <v>#DIV/0!</v>
      </c>
      <c r="AC350" s="93" t="e">
        <f t="shared" si="442"/>
        <v>#DIV/0!</v>
      </c>
      <c r="AD350" s="93" t="e">
        <f t="shared" si="442"/>
        <v>#DIV/0!</v>
      </c>
      <c r="AE350" s="93" t="e">
        <f t="shared" si="442"/>
        <v>#DIV/0!</v>
      </c>
      <c r="AF350" s="194">
        <f ca="1">MAX(AF338:AF349)</f>
        <v>0.32801936056150732</v>
      </c>
      <c r="AG350" s="93"/>
      <c r="AH350" s="17"/>
      <c r="AI350" s="200">
        <v>0.8</v>
      </c>
      <c r="AJ350" s="116">
        <f t="shared" ca="1" si="443"/>
        <v>3.5707345528059077E-2</v>
      </c>
      <c r="AK350" s="116" t="e">
        <f t="shared" si="443"/>
        <v>#REF!</v>
      </c>
      <c r="AL350" s="116" t="e">
        <f t="shared" si="443"/>
        <v>#REF!</v>
      </c>
      <c r="AM350" s="116" t="e">
        <f t="shared" si="443"/>
        <v>#REF!</v>
      </c>
      <c r="AN350" s="116" t="e">
        <f t="shared" si="443"/>
        <v>#REF!</v>
      </c>
      <c r="AO350" s="116" t="e">
        <f t="shared" si="443"/>
        <v>#REF!</v>
      </c>
      <c r="AP350" s="116" t="e">
        <f t="shared" si="443"/>
        <v>#REF!</v>
      </c>
      <c r="AQ350" s="116" t="e">
        <f t="shared" si="443"/>
        <v>#REF!</v>
      </c>
      <c r="AR350" s="116" t="e">
        <f t="shared" si="443"/>
        <v>#REF!</v>
      </c>
      <c r="AS350" s="116" t="e">
        <f t="shared" si="443"/>
        <v>#REF!</v>
      </c>
      <c r="AT350" s="116" t="e">
        <f t="shared" si="443"/>
        <v>#REF!</v>
      </c>
      <c r="AU350" s="194">
        <f ca="1">MAX(AU338:AU349)</f>
        <v>0.32298162541703274</v>
      </c>
      <c r="AV350" s="116" t="e">
        <f t="shared" si="444"/>
        <v>#REF!</v>
      </c>
      <c r="AX350" s="14">
        <f t="shared" si="445"/>
        <v>0.8</v>
      </c>
      <c r="AY350" s="116">
        <f t="shared" ca="1" si="446"/>
        <v>4.4687490123995803E-2</v>
      </c>
      <c r="AZ350" s="116" t="e">
        <f t="shared" si="446"/>
        <v>#REF!</v>
      </c>
      <c r="BA350" s="116" t="e">
        <f t="shared" si="446"/>
        <v>#REF!</v>
      </c>
      <c r="BB350" s="116" t="e">
        <f t="shared" si="446"/>
        <v>#REF!</v>
      </c>
      <c r="BC350" s="116" t="e">
        <f t="shared" si="446"/>
        <v>#REF!</v>
      </c>
      <c r="BD350" s="116" t="e">
        <f t="shared" si="446"/>
        <v>#REF!</v>
      </c>
      <c r="BE350" s="116" t="e">
        <f t="shared" si="446"/>
        <v>#REF!</v>
      </c>
      <c r="BF350" s="116" t="e">
        <f t="shared" si="446"/>
        <v>#REF!</v>
      </c>
      <c r="BG350" s="116" t="e">
        <f t="shared" si="446"/>
        <v>#REF!</v>
      </c>
      <c r="BH350" s="116" t="e">
        <f t="shared" si="446"/>
        <v>#REF!</v>
      </c>
      <c r="BI350" s="116" t="e">
        <f t="shared" si="446"/>
        <v>#REF!</v>
      </c>
      <c r="BJ350" s="194">
        <f ca="1">MAX(BJ338:BJ349)</f>
        <v>0.33891939335185495</v>
      </c>
      <c r="BK350" s="116" t="e">
        <f t="shared" si="466"/>
        <v>#REF!</v>
      </c>
      <c r="BM350" s="14">
        <f t="shared" si="448"/>
        <v>0.8</v>
      </c>
      <c r="BN350" s="116">
        <f t="shared" ca="1" si="449"/>
        <v>3.9643088154971799E-2</v>
      </c>
      <c r="BO350" s="116" t="e">
        <f t="shared" si="449"/>
        <v>#REF!</v>
      </c>
      <c r="BP350" s="116" t="e">
        <f t="shared" si="449"/>
        <v>#REF!</v>
      </c>
      <c r="BQ350" s="116" t="e">
        <f t="shared" si="449"/>
        <v>#REF!</v>
      </c>
      <c r="BR350" s="116" t="e">
        <f t="shared" si="449"/>
        <v>#REF!</v>
      </c>
      <c r="BS350" s="116" t="e">
        <f t="shared" si="449"/>
        <v>#REF!</v>
      </c>
      <c r="BT350" s="116" t="e">
        <f t="shared" si="449"/>
        <v>#REF!</v>
      </c>
      <c r="BU350" s="116" t="e">
        <f t="shared" si="449"/>
        <v>#REF!</v>
      </c>
      <c r="BV350" s="116" t="e">
        <f t="shared" si="449"/>
        <v>#REF!</v>
      </c>
      <c r="BW350" s="116" t="e">
        <f t="shared" si="449"/>
        <v>#REF!</v>
      </c>
      <c r="BX350" s="116" t="e">
        <f t="shared" si="449"/>
        <v>#REF!</v>
      </c>
      <c r="BY350" s="194">
        <f ca="1">MAX(BY338:BY349)</f>
        <v>0.31567659007088494</v>
      </c>
      <c r="BZ350" s="116" t="e">
        <f t="shared" si="465"/>
        <v>#REF!</v>
      </c>
      <c r="CB350" s="14">
        <f t="shared" si="450"/>
        <v>0.8</v>
      </c>
      <c r="CC350" s="116">
        <f t="shared" ca="1" si="451"/>
        <v>8.5413782724798104E-2</v>
      </c>
      <c r="CD350" s="116" t="e">
        <f t="shared" si="451"/>
        <v>#REF!</v>
      </c>
      <c r="CE350" s="116" t="e">
        <f t="shared" si="451"/>
        <v>#REF!</v>
      </c>
      <c r="CF350" s="116" t="e">
        <f t="shared" si="451"/>
        <v>#REF!</v>
      </c>
      <c r="CG350" s="116" t="e">
        <f t="shared" si="451"/>
        <v>#REF!</v>
      </c>
      <c r="CH350" s="116" t="e">
        <f t="shared" si="451"/>
        <v>#REF!</v>
      </c>
      <c r="CI350" s="116" t="e">
        <f t="shared" si="451"/>
        <v>#REF!</v>
      </c>
      <c r="CJ350" s="116" t="e">
        <f t="shared" si="451"/>
        <v>#REF!</v>
      </c>
      <c r="CK350" s="116" t="e">
        <f t="shared" si="451"/>
        <v>#REF!</v>
      </c>
      <c r="CL350" s="116" t="e">
        <f t="shared" si="451"/>
        <v>#REF!</v>
      </c>
      <c r="CM350" s="116" t="e">
        <f t="shared" si="451"/>
        <v>#REF!</v>
      </c>
      <c r="CN350" s="194">
        <f ca="1">MAX(CN338:CN349)</f>
        <v>0.5918732558098192</v>
      </c>
      <c r="CO350" s="116" t="e">
        <f t="shared" si="452"/>
        <v>#REF!</v>
      </c>
      <c r="CQ350" s="14">
        <f t="shared" si="453"/>
        <v>0.8</v>
      </c>
      <c r="CR350" s="116">
        <f t="shared" ca="1" si="454"/>
        <v>7.9330852331244595E-2</v>
      </c>
      <c r="CS350" s="116" t="e">
        <f t="shared" si="454"/>
        <v>#REF!</v>
      </c>
      <c r="CT350" s="116" t="e">
        <f t="shared" si="454"/>
        <v>#REF!</v>
      </c>
      <c r="CU350" s="116" t="e">
        <f t="shared" si="454"/>
        <v>#REF!</v>
      </c>
      <c r="CV350" s="116" t="e">
        <f t="shared" si="454"/>
        <v>#REF!</v>
      </c>
      <c r="CW350" s="116" t="e">
        <f t="shared" si="454"/>
        <v>#REF!</v>
      </c>
      <c r="CX350" s="116" t="e">
        <f t="shared" si="454"/>
        <v>#REF!</v>
      </c>
      <c r="CY350" s="116" t="e">
        <f t="shared" si="454"/>
        <v>#REF!</v>
      </c>
      <c r="CZ350" s="116" t="e">
        <f t="shared" si="454"/>
        <v>#REF!</v>
      </c>
      <c r="DA350" s="116" t="e">
        <f t="shared" si="454"/>
        <v>#REF!</v>
      </c>
      <c r="DB350" s="116" t="e">
        <f t="shared" si="454"/>
        <v>#REF!</v>
      </c>
      <c r="DC350" s="194">
        <f ca="1">MAX(DC338:DC349)</f>
        <v>0.36715244234096034</v>
      </c>
      <c r="DD350" s="116" t="e">
        <f t="shared" si="455"/>
        <v>#REF!</v>
      </c>
      <c r="DF350" s="14">
        <f t="shared" si="456"/>
        <v>0.8</v>
      </c>
      <c r="DG350" s="116">
        <f t="shared" ca="1" si="457"/>
        <v>0.11929484612932954</v>
      </c>
      <c r="DH350" s="116" t="e">
        <f t="shared" si="457"/>
        <v>#REF!</v>
      </c>
      <c r="DI350" s="116" t="e">
        <f t="shared" si="457"/>
        <v>#REF!</v>
      </c>
      <c r="DJ350" s="116" t="e">
        <f t="shared" si="457"/>
        <v>#REF!</v>
      </c>
      <c r="DK350" s="116" t="e">
        <f t="shared" si="457"/>
        <v>#REF!</v>
      </c>
      <c r="DL350" s="116" t="e">
        <f t="shared" si="457"/>
        <v>#REF!</v>
      </c>
      <c r="DM350" s="116" t="e">
        <f t="shared" si="457"/>
        <v>#REF!</v>
      </c>
      <c r="DN350" s="116" t="e">
        <f t="shared" si="457"/>
        <v>#REF!</v>
      </c>
      <c r="DO350" s="116" t="e">
        <f t="shared" si="457"/>
        <v>#REF!</v>
      </c>
      <c r="DP350" s="116" t="e">
        <f t="shared" si="457"/>
        <v>#REF!</v>
      </c>
      <c r="DQ350" s="116" t="e">
        <f t="shared" si="457"/>
        <v>#REF!</v>
      </c>
      <c r="DR350" s="194">
        <f ca="1">MAX(DR338:DR349)</f>
        <v>0.52299524970089373</v>
      </c>
      <c r="DS350" s="116" t="e">
        <f t="shared" si="458"/>
        <v>#REF!</v>
      </c>
      <c r="DU350" s="14">
        <f t="shared" si="459"/>
        <v>0.8</v>
      </c>
      <c r="DV350" s="116">
        <f t="shared" ca="1" si="460"/>
        <v>0.55572899406604681</v>
      </c>
      <c r="DW350" s="116" t="e">
        <f t="shared" si="460"/>
        <v>#REF!</v>
      </c>
      <c r="DX350" s="116" t="e">
        <f t="shared" si="460"/>
        <v>#REF!</v>
      </c>
      <c r="DY350" s="116" t="e">
        <f t="shared" si="460"/>
        <v>#REF!</v>
      </c>
      <c r="DZ350" s="116" t="e">
        <f t="shared" si="460"/>
        <v>#REF!</v>
      </c>
      <c r="EA350" s="116" t="e">
        <f t="shared" si="460"/>
        <v>#REF!</v>
      </c>
      <c r="EB350" s="116" t="e">
        <f t="shared" si="460"/>
        <v>#REF!</v>
      </c>
      <c r="EC350" s="116" t="e">
        <f t="shared" si="460"/>
        <v>#REF!</v>
      </c>
      <c r="ED350" s="116" t="e">
        <f t="shared" si="460"/>
        <v>#REF!</v>
      </c>
      <c r="EE350" s="116" t="e">
        <f t="shared" si="460"/>
        <v>#REF!</v>
      </c>
      <c r="EF350" s="116" t="e">
        <f t="shared" si="460"/>
        <v>#REF!</v>
      </c>
      <c r="EG350" s="194">
        <f ca="1">MAX(EG338:EG349)</f>
        <v>0.54784503284787955</v>
      </c>
      <c r="EH350" s="116" t="e">
        <f t="shared" si="461"/>
        <v>#REF!</v>
      </c>
      <c r="EJ350" s="14">
        <f t="shared" si="462"/>
        <v>0.8</v>
      </c>
      <c r="EK350" s="116">
        <f t="shared" ca="1" si="463"/>
        <v>0.71725119546111171</v>
      </c>
      <c r="EL350" s="116" t="e">
        <f t="shared" si="463"/>
        <v>#REF!</v>
      </c>
      <c r="EM350" s="116" t="e">
        <f t="shared" si="463"/>
        <v>#REF!</v>
      </c>
      <c r="EN350" s="116" t="e">
        <f t="shared" si="463"/>
        <v>#REF!</v>
      </c>
      <c r="EO350" s="116" t="e">
        <f t="shared" si="463"/>
        <v>#REF!</v>
      </c>
      <c r="EP350" s="116" t="e">
        <f t="shared" si="463"/>
        <v>#REF!</v>
      </c>
      <c r="EQ350" s="116" t="e">
        <f t="shared" si="463"/>
        <v>#REF!</v>
      </c>
      <c r="ER350" s="116" t="e">
        <f t="shared" si="463"/>
        <v>#REF!</v>
      </c>
      <c r="ES350" s="116" t="e">
        <f t="shared" si="463"/>
        <v>#REF!</v>
      </c>
      <c r="ET350" s="116" t="e">
        <f t="shared" si="463"/>
        <v>#REF!</v>
      </c>
      <c r="EU350" s="116" t="e">
        <f t="shared" si="463"/>
        <v>#REF!</v>
      </c>
      <c r="EV350" s="194">
        <f ca="1">MAX(EV338:EV349)</f>
        <v>1.0029212856203553</v>
      </c>
      <c r="EW350" s="116" t="e">
        <f t="shared" si="464"/>
        <v>#REF!</v>
      </c>
    </row>
    <row r="351" spans="14:153">
      <c r="T351" s="14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17"/>
      <c r="AI351" s="14"/>
      <c r="AV351" s="116"/>
      <c r="AX351" s="14"/>
      <c r="AY351" s="116"/>
      <c r="AZ351" s="116"/>
      <c r="BA351" s="116"/>
      <c r="BB351" s="116"/>
      <c r="BC351" s="116"/>
      <c r="BD351" s="116"/>
      <c r="BE351" s="116"/>
      <c r="BF351" s="116"/>
      <c r="BG351" s="116"/>
      <c r="BH351" s="116"/>
      <c r="BI351" s="116"/>
      <c r="BJ351" s="116"/>
      <c r="BK351" s="116"/>
      <c r="BM351" s="14"/>
      <c r="BN351" s="116"/>
      <c r="BO351" s="116"/>
      <c r="BP351" s="116"/>
      <c r="BQ351" s="116"/>
      <c r="BR351" s="116"/>
      <c r="BS351" s="116"/>
      <c r="BT351" s="116"/>
      <c r="BU351" s="116"/>
      <c r="BV351" s="116"/>
      <c r="BW351" s="116"/>
      <c r="BX351" s="116"/>
      <c r="BY351" s="116"/>
      <c r="BZ351" s="116"/>
      <c r="CB351" s="14"/>
      <c r="CC351" s="116"/>
      <c r="CD351" s="116"/>
      <c r="CE351" s="116"/>
      <c r="CF351" s="116"/>
      <c r="CG351" s="116"/>
      <c r="CH351" s="116"/>
      <c r="CI351" s="116"/>
      <c r="CJ351" s="116"/>
      <c r="CK351" s="116"/>
      <c r="CL351" s="116"/>
      <c r="CM351" s="116"/>
      <c r="CN351" s="116"/>
      <c r="CO351" s="116"/>
      <c r="CQ351" s="14"/>
      <c r="CR351" s="116"/>
      <c r="CS351" s="116"/>
      <c r="CT351" s="116"/>
      <c r="CU351" s="116"/>
      <c r="CV351" s="116"/>
      <c r="CW351" s="116"/>
      <c r="CX351" s="116"/>
      <c r="CY351" s="116"/>
      <c r="CZ351" s="116"/>
      <c r="DA351" s="116"/>
      <c r="DB351" s="116"/>
      <c r="DC351" s="116"/>
      <c r="DD351" s="116"/>
      <c r="DF351" s="14"/>
      <c r="DG351" s="116"/>
      <c r="DH351" s="116"/>
      <c r="DI351" s="116"/>
      <c r="DJ351" s="116"/>
      <c r="DK351" s="116"/>
      <c r="DL351" s="116"/>
      <c r="DM351" s="116"/>
      <c r="DN351" s="116"/>
      <c r="DO351" s="116"/>
      <c r="DP351" s="116"/>
      <c r="DQ351" s="116"/>
      <c r="DR351" s="116"/>
      <c r="DS351" s="116"/>
      <c r="DU351" s="14"/>
      <c r="DV351" s="116"/>
      <c r="DW351" s="116"/>
      <c r="DX351" s="116"/>
      <c r="DY351" s="116"/>
      <c r="DZ351" s="116"/>
      <c r="EA351" s="116"/>
      <c r="EB351" s="116"/>
      <c r="EC351" s="116"/>
      <c r="ED351" s="116"/>
      <c r="EE351" s="116"/>
      <c r="EF351" s="116"/>
      <c r="EG351" s="116"/>
      <c r="EH351" s="116"/>
      <c r="EJ351" s="14"/>
      <c r="EK351" s="116"/>
      <c r="EL351" s="116"/>
      <c r="EM351" s="116"/>
      <c r="EN351" s="116"/>
      <c r="EO351" s="116"/>
      <c r="EP351" s="116"/>
      <c r="EQ351" s="116"/>
      <c r="ER351" s="116"/>
      <c r="ES351" s="116"/>
      <c r="ET351" s="116"/>
      <c r="EU351" s="116"/>
      <c r="EV351" s="116"/>
      <c r="EW351" s="116"/>
    </row>
    <row r="352" spans="14:153">
      <c r="T352" s="9"/>
      <c r="U352" s="93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7"/>
    </row>
    <row r="353" spans="13:47" ht="17" thickBot="1">
      <c r="O353" s="15"/>
      <c r="P353" s="15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</row>
    <row r="354" spans="13:47">
      <c r="M354" s="22"/>
      <c r="N354" s="101"/>
      <c r="O354" s="101" t="s">
        <v>152</v>
      </c>
      <c r="P354" s="101"/>
      <c r="Q354" s="119" t="s">
        <v>153</v>
      </c>
      <c r="T354" s="85" t="s">
        <v>97</v>
      </c>
      <c r="U354" s="200">
        <v>0.2</v>
      </c>
      <c r="V354" s="200">
        <v>0.25</v>
      </c>
      <c r="W354" s="200">
        <v>0.2857142857142857</v>
      </c>
      <c r="X354" s="200">
        <v>0.33333333333333331</v>
      </c>
      <c r="Y354" s="200">
        <v>0.4</v>
      </c>
      <c r="Z354" s="200">
        <v>0.42857142857142855</v>
      </c>
      <c r="AA354" s="200">
        <v>0.5</v>
      </c>
      <c r="AB354" s="200">
        <v>0.5714285714285714</v>
      </c>
      <c r="AC354" s="200">
        <v>0.6</v>
      </c>
      <c r="AD354" s="200">
        <v>0.66666666666666663</v>
      </c>
      <c r="AE354" s="200">
        <v>0.7142857142857143</v>
      </c>
      <c r="AF354" s="200">
        <v>0.75</v>
      </c>
      <c r="AG354" s="200">
        <v>0.8</v>
      </c>
      <c r="AH354" s="9"/>
    </row>
    <row r="355" spans="13:47">
      <c r="M355" s="33"/>
      <c r="O355" s="195">
        <f ca="1">MAX(Q355:Q365)</f>
        <v>0.31326734993704869</v>
      </c>
      <c r="P355">
        <f ca="1">MATCH(Q355,U355:AD355,0)</f>
        <v>5</v>
      </c>
      <c r="Q355" s="196">
        <f ca="1">MAX(U355:AD355)</f>
        <v>0.31326734993704869</v>
      </c>
      <c r="T355" s="201">
        <v>0.2</v>
      </c>
      <c r="U355" s="93">
        <f t="shared" ref="U355:AG367" ca="1" si="467">MIN(U338,AJ338,AY338,BN338,CC338,CR338,DG338)</f>
        <v>0.18726675911056076</v>
      </c>
      <c r="V355" s="93">
        <f t="shared" ca="1" si="467"/>
        <v>0.2263825243693966</v>
      </c>
      <c r="W355" s="93">
        <f t="shared" ca="1" si="467"/>
        <v>0.25299486477185651</v>
      </c>
      <c r="X355" s="93">
        <f t="shared" ca="1" si="467"/>
        <v>0.28669390036040315</v>
      </c>
      <c r="Y355" s="93">
        <f t="shared" ca="1" si="467"/>
        <v>0.31326734993704869</v>
      </c>
      <c r="Z355" s="93">
        <f t="shared" ca="1" si="467"/>
        <v>0.30985266111577792</v>
      </c>
      <c r="AA355" s="93">
        <f t="shared" ca="1" si="467"/>
        <v>0.29343454645601796</v>
      </c>
      <c r="AB355" s="93">
        <f t="shared" ca="1" si="467"/>
        <v>0.26501718932746077</v>
      </c>
      <c r="AC355" s="93">
        <f t="shared" ca="1" si="467"/>
        <v>0.25030467476708473</v>
      </c>
      <c r="AD355" s="93">
        <f t="shared" ca="1" si="467"/>
        <v>0.20922934789657668</v>
      </c>
      <c r="AE355" s="93">
        <f ca="1">MIN(AE338,AT338,BI338,BX338,CM338,DB338,DQ338)</f>
        <v>0.1750097921656931</v>
      </c>
      <c r="AF355" s="93">
        <f ca="1">MIN(AF338,AU338,BJ338,BY338,CN338,DC338,DR338)</f>
        <v>0.14686097693638414</v>
      </c>
      <c r="AG355" s="93">
        <f t="shared" ca="1" si="467"/>
        <v>0.10616320261056209</v>
      </c>
      <c r="AH355" s="17"/>
    </row>
    <row r="356" spans="13:47">
      <c r="M356" s="33"/>
      <c r="N356" t="s">
        <v>6</v>
      </c>
      <c r="O356">
        <f ca="1">MATCH(O355,Q355:Q365,0)</f>
        <v>1</v>
      </c>
      <c r="P356">
        <f ca="1">MATCH(Q356,U356:AD356,0)</f>
        <v>5</v>
      </c>
      <c r="Q356" s="196">
        <f ca="1">MAX(U356:AD356)</f>
        <v>0.30252713173589973</v>
      </c>
      <c r="R356" s="17"/>
      <c r="S356" s="17"/>
      <c r="T356" s="201">
        <v>0.25</v>
      </c>
      <c r="U356" s="93">
        <f t="shared" ca="1" si="467"/>
        <v>0.18876465694529707</v>
      </c>
      <c r="V356" s="93">
        <f t="shared" ca="1" si="467"/>
        <v>0.22788450808229788</v>
      </c>
      <c r="W356" s="93">
        <f t="shared" ca="1" si="467"/>
        <v>0.2542135292770823</v>
      </c>
      <c r="X356" s="93">
        <f t="shared" ca="1" si="467"/>
        <v>0.28702473126845879</v>
      </c>
      <c r="Y356" s="93">
        <f t="shared" ca="1" si="467"/>
        <v>0.30252713173589973</v>
      </c>
      <c r="Z356" s="93">
        <f t="shared" ca="1" si="467"/>
        <v>0.2944645580073767</v>
      </c>
      <c r="AA356" s="93">
        <f t="shared" ca="1" si="467"/>
        <v>0.26729065368370847</v>
      </c>
      <c r="AB356" s="93">
        <f t="shared" ca="1" si="467"/>
        <v>0.23044239302914488</v>
      </c>
      <c r="AC356" s="93">
        <f t="shared" ca="1" si="467"/>
        <v>0.21325351129795567</v>
      </c>
      <c r="AD356" s="93">
        <f t="shared" ca="1" si="467"/>
        <v>0.16862262976600667</v>
      </c>
      <c r="AE356" s="93">
        <f ca="1">MIN(AE339,AT339,BI339,BX339,CM339,DB339,DQ339)</f>
        <v>0.13336075560472407</v>
      </c>
      <c r="AF356" s="93">
        <f ca="1">MIN(AF339,AU339,BJ339,BY339,CN339,DC339,DR339)</f>
        <v>0.10606743046481676</v>
      </c>
      <c r="AG356" s="93"/>
      <c r="AH356" s="17"/>
    </row>
    <row r="357" spans="13:47">
      <c r="M357" s="33"/>
      <c r="N357" t="s">
        <v>102</v>
      </c>
      <c r="O357">
        <f ca="1">INDEX(P355:P365,O356)</f>
        <v>5</v>
      </c>
      <c r="P357">
        <f ca="1">MATCH(Q357,U357:AC357,0)</f>
        <v>5</v>
      </c>
      <c r="Q357" s="196">
        <f ca="1">MAX(U357:AC357)</f>
        <v>0.28720629694621608</v>
      </c>
      <c r="T357" s="201">
        <v>0.2857142857142857</v>
      </c>
      <c r="U357" s="93">
        <f t="shared" ca="1" si="467"/>
        <v>0.18919995658452499</v>
      </c>
      <c r="V357" s="93">
        <f t="shared" ca="1" si="467"/>
        <v>0.22806302126928596</v>
      </c>
      <c r="W357" s="93">
        <f t="shared" ca="1" si="467"/>
        <v>0.25397587875705419</v>
      </c>
      <c r="X357" s="93">
        <f t="shared" ca="1" si="467"/>
        <v>0.28581201802593509</v>
      </c>
      <c r="Y357" s="93">
        <f t="shared" ca="1" si="467"/>
        <v>0.28720629694621608</v>
      </c>
      <c r="Z357" s="93">
        <f t="shared" ca="1" si="467"/>
        <v>0.27657653631899248</v>
      </c>
      <c r="AA357" s="93">
        <f t="shared" ca="1" si="467"/>
        <v>0.24393760037929166</v>
      </c>
      <c r="AB357" s="93">
        <f t="shared" ca="1" si="467"/>
        <v>0.20337351357791411</v>
      </c>
      <c r="AC357" s="93">
        <f t="shared" ca="1" si="467"/>
        <v>0.18524288450863152</v>
      </c>
      <c r="AD357" s="93">
        <f t="shared" ca="1" si="467"/>
        <v>0.13939603413143517</v>
      </c>
      <c r="AE357" s="93">
        <f t="shared" ca="1" si="467"/>
        <v>0.10459553334042695</v>
      </c>
      <c r="AF357" s="93"/>
      <c r="AG357" s="93"/>
      <c r="AH357" s="17"/>
    </row>
    <row r="358" spans="13:47" ht="17" thickBot="1">
      <c r="M358" s="33"/>
      <c r="P358">
        <f ca="1">MATCH(Q358,U358:AB358,0)</f>
        <v>4</v>
      </c>
      <c r="Q358" s="196">
        <f ca="1">MAX(U358:AB358)</f>
        <v>0.2824429260385638</v>
      </c>
      <c r="T358" s="201">
        <v>0.33333333333333331</v>
      </c>
      <c r="U358" s="93">
        <f t="shared" ca="1" si="467"/>
        <v>0.18914420365696671</v>
      </c>
      <c r="V358" s="93">
        <f t="shared" ca="1" si="467"/>
        <v>0.22734371828531233</v>
      </c>
      <c r="W358" s="93">
        <f t="shared" ca="1" si="467"/>
        <v>0.2524110263559266</v>
      </c>
      <c r="X358" s="93">
        <f t="shared" ca="1" si="467"/>
        <v>0.2824429260385638</v>
      </c>
      <c r="Y358" s="110">
        <f t="shared" ca="1" si="467"/>
        <v>0.26038267843391005</v>
      </c>
      <c r="Z358" s="93">
        <f t="shared" ca="1" si="467"/>
        <v>0.2472532882698833</v>
      </c>
      <c r="AA358" s="93">
        <f t="shared" ca="1" si="467"/>
        <v>0.20966012343979942</v>
      </c>
      <c r="AB358" s="93">
        <f t="shared" ca="1" si="467"/>
        <v>0.16616723991764529</v>
      </c>
      <c r="AC358" s="93">
        <f t="shared" ca="1" si="467"/>
        <v>0.14742725358149478</v>
      </c>
      <c r="AD358" s="93">
        <f t="shared" ca="1" si="467"/>
        <v>0.10131412453436005</v>
      </c>
      <c r="AE358" s="93" t="e">
        <f t="shared" si="467"/>
        <v>#DIV/0!</v>
      </c>
      <c r="AF358" s="93"/>
      <c r="AG358" s="93"/>
      <c r="AH358" s="17"/>
    </row>
    <row r="359" spans="13:47" ht="25">
      <c r="M359" s="121" t="s">
        <v>103</v>
      </c>
      <c r="N359" s="197">
        <f ca="1">INDEX(U338:AE349,$O$356,$O$357)</f>
        <v>0.32777503731691404</v>
      </c>
      <c r="P359">
        <f ca="1">MATCH(Q359,U359:AB359,0)</f>
        <v>4</v>
      </c>
      <c r="Q359" s="196">
        <f ca="1">MAX(U359:AB359)</f>
        <v>0.24805058463975463</v>
      </c>
      <c r="T359" s="201">
        <v>0.4</v>
      </c>
      <c r="U359" s="93">
        <f t="shared" ca="1" si="467"/>
        <v>0.18798042704376677</v>
      </c>
      <c r="V359" s="93">
        <f t="shared" ca="1" si="467"/>
        <v>0.22456902150927657</v>
      </c>
      <c r="W359" s="93">
        <f t="shared" ca="1" si="467"/>
        <v>0.24777937451596024</v>
      </c>
      <c r="X359" s="93">
        <f t="shared" ca="1" si="467"/>
        <v>0.24805058463975463</v>
      </c>
      <c r="Y359" s="93">
        <f t="shared" ca="1" si="467"/>
        <v>0.21578744386507262</v>
      </c>
      <c r="Z359" s="93">
        <f t="shared" ca="1" si="467"/>
        <v>0.20052688610093147</v>
      </c>
      <c r="AA359" s="93">
        <f t="shared" ca="1" si="467"/>
        <v>0.15911003349030681</v>
      </c>
      <c r="AB359" s="93">
        <f t="shared" ca="1" si="467"/>
        <v>0.1137904400289957</v>
      </c>
      <c r="AC359" s="93">
        <f t="shared" ca="1" si="467"/>
        <v>9.4879785986152307E-2</v>
      </c>
      <c r="AD359" s="93" t="e">
        <f t="shared" si="467"/>
        <v>#DIV/0!</v>
      </c>
      <c r="AE359" s="93" t="e">
        <f t="shared" si="467"/>
        <v>#DIV/0!</v>
      </c>
      <c r="AF359" s="93"/>
      <c r="AG359" s="93"/>
      <c r="AH359" s="17"/>
    </row>
    <row r="360" spans="13:47" ht="25">
      <c r="M360" s="123" t="s">
        <v>104</v>
      </c>
      <c r="N360" s="198">
        <f ca="1">INDEX(AJ338:AT349,$O$356,$O$357)</f>
        <v>0.31326734993704869</v>
      </c>
      <c r="P360">
        <f ca="1">MATCH(Q360,U360:AA360,0)</f>
        <v>3</v>
      </c>
      <c r="Q360" s="196">
        <f ca="1">MAX(U360:AA360)</f>
        <v>0.2447877370484314</v>
      </c>
      <c r="T360" s="201">
        <v>0.42857142857142855</v>
      </c>
      <c r="U360" s="93">
        <f t="shared" ca="1" si="467"/>
        <v>0.18708482300396279</v>
      </c>
      <c r="V360" s="93">
        <f t="shared" ca="1" si="467"/>
        <v>0.22268541925542107</v>
      </c>
      <c r="W360" s="93">
        <f t="shared" ca="1" si="467"/>
        <v>0.2447877370484314</v>
      </c>
      <c r="X360" s="93">
        <f t="shared" ca="1" si="467"/>
        <v>0.22937284168617394</v>
      </c>
      <c r="Y360" s="93">
        <f t="shared" ca="1" si="467"/>
        <v>0.19532805535577907</v>
      </c>
      <c r="Z360" s="93">
        <f t="shared" ca="1" si="467"/>
        <v>0.17950226435521802</v>
      </c>
      <c r="AA360" s="93">
        <f t="shared" ca="1" si="467"/>
        <v>0.1371792346518016</v>
      </c>
      <c r="AB360" s="93">
        <f t="shared" ca="1" si="467"/>
        <v>9.1628017027886352E-2</v>
      </c>
      <c r="AC360" s="93" t="e">
        <f t="shared" si="467"/>
        <v>#DIV/0!</v>
      </c>
      <c r="AD360" s="93" t="e">
        <f t="shared" si="467"/>
        <v>#DIV/0!</v>
      </c>
      <c r="AE360" s="93" t="e">
        <f t="shared" si="467"/>
        <v>#DIV/0!</v>
      </c>
      <c r="AF360" s="93">
        <f t="shared" ref="AF360:AF366" ca="1" si="468">MIN(AF343,AU342,BJ343)</f>
        <v>0.2855905438078884</v>
      </c>
      <c r="AG360" s="93"/>
      <c r="AH360" s="17"/>
    </row>
    <row r="361" spans="13:47" ht="25">
      <c r="M361" s="123" t="s">
        <v>105</v>
      </c>
      <c r="N361" s="198">
        <f ca="1">INDEX(AY338:BI349,$O$356,$O$357)</f>
        <v>0.34969365046770767</v>
      </c>
      <c r="P361">
        <f ca="1">MATCH(Q361,U361:Z361,0)</f>
        <v>2</v>
      </c>
      <c r="Q361" s="196">
        <f ca="1">MAX(U361:Z361)</f>
        <v>0.21560117729049297</v>
      </c>
      <c r="T361" s="201">
        <v>0.5</v>
      </c>
      <c r="U361" s="93">
        <f t="shared" ca="1" si="467"/>
        <v>0.18358324437265849</v>
      </c>
      <c r="V361" s="93">
        <f t="shared" ca="1" si="467"/>
        <v>0.21560117729049297</v>
      </c>
      <c r="W361" s="93">
        <f t="shared" ca="1" si="467"/>
        <v>0.20400270505046117</v>
      </c>
      <c r="X361" s="93">
        <f t="shared" ca="1" si="467"/>
        <v>0.17957748898949036</v>
      </c>
      <c r="Y361" s="93">
        <f t="shared" ca="1" si="467"/>
        <v>0.14267506950855749</v>
      </c>
      <c r="Z361" s="93">
        <f t="shared" ca="1" si="467"/>
        <v>0.12601828978551952</v>
      </c>
      <c r="AA361" s="93">
        <f t="shared" ca="1" si="467"/>
        <v>8.2536317303409254E-2</v>
      </c>
      <c r="AB361" s="93" t="e">
        <f t="shared" si="467"/>
        <v>#DIV/0!</v>
      </c>
      <c r="AC361" s="93" t="e">
        <f t="shared" si="467"/>
        <v>#DIV/0!</v>
      </c>
      <c r="AD361" s="93" t="e">
        <f t="shared" si="467"/>
        <v>#DIV/0!</v>
      </c>
      <c r="AE361" s="93" t="e">
        <f t="shared" si="467"/>
        <v>#DIV/0!</v>
      </c>
      <c r="AF361" s="93">
        <f t="shared" ca="1" si="468"/>
        <v>0.24444033114964558</v>
      </c>
      <c r="AG361" s="93"/>
      <c r="AH361" s="17"/>
    </row>
    <row r="362" spans="13:47" ht="25">
      <c r="M362" s="123" t="s">
        <v>106</v>
      </c>
      <c r="N362" s="198">
        <f ca="1">INDEX(BN338:BX349,$O$356,$O$357)</f>
        <v>0.33065838607052178</v>
      </c>
      <c r="P362">
        <f ca="1">MATCH(Q362,U362:AA362,0)</f>
        <v>1</v>
      </c>
      <c r="Q362" s="196">
        <f ca="1">MAX(U362:Y362)</f>
        <v>0.17750213107018542</v>
      </c>
      <c r="T362" s="201">
        <v>0.5714285714285714</v>
      </c>
      <c r="U362" s="93">
        <f t="shared" ca="1" si="467"/>
        <v>0.17750213107018542</v>
      </c>
      <c r="V362" s="93">
        <f t="shared" ca="1" si="467"/>
        <v>0.17228591078177768</v>
      </c>
      <c r="W362" s="93">
        <f t="shared" ca="1" si="467"/>
        <v>0.15365110379500135</v>
      </c>
      <c r="X362" s="93">
        <f t="shared" ca="1" si="467"/>
        <v>0.12766448540845898</v>
      </c>
      <c r="Y362" s="93">
        <f t="shared" ca="1" si="467"/>
        <v>8.9387739194874846E-2</v>
      </c>
      <c r="Z362" s="93">
        <f t="shared" ca="1" si="467"/>
        <v>7.2399415136940426E-2</v>
      </c>
      <c r="AA362" s="93" t="e">
        <f t="shared" si="467"/>
        <v>#DIV/0!</v>
      </c>
      <c r="AB362" s="93" t="e">
        <f t="shared" si="467"/>
        <v>#DIV/0!</v>
      </c>
      <c r="AC362" s="93" t="e">
        <f t="shared" si="467"/>
        <v>#DIV/0!</v>
      </c>
      <c r="AD362" s="93" t="e">
        <f t="shared" si="467"/>
        <v>#DIV/0!</v>
      </c>
      <c r="AE362" s="93" t="e">
        <f t="shared" si="467"/>
        <v>#DIV/0!</v>
      </c>
      <c r="AF362" s="93">
        <f t="shared" ca="1" si="468"/>
        <v>0.19759053002458538</v>
      </c>
      <c r="AG362" s="93"/>
      <c r="AH362" s="17"/>
    </row>
    <row r="363" spans="13:47" ht="26" thickBot="1">
      <c r="M363" s="125" t="s">
        <v>107</v>
      </c>
      <c r="N363" s="199">
        <f ca="1">INDEX(CC338:CM349,$O$356,$O$357)</f>
        <v>0.63768275156189558</v>
      </c>
      <c r="P363">
        <f ca="1">MATCH(Q363,U363:X363,0)</f>
        <v>1</v>
      </c>
      <c r="Q363" s="196">
        <f ca="1">MAX(U363:X363)</f>
        <v>0.17394288982524583</v>
      </c>
      <c r="T363" s="201">
        <v>0.6</v>
      </c>
      <c r="U363" s="93">
        <f t="shared" ca="1" si="467"/>
        <v>0.17394288982524583</v>
      </c>
      <c r="V363" s="93">
        <f t="shared" ca="1" si="467"/>
        <v>0.15209935875451044</v>
      </c>
      <c r="W363" s="93">
        <f t="shared" ca="1" si="467"/>
        <v>0.13306748244528827</v>
      </c>
      <c r="X363" s="93">
        <f t="shared" ca="1" si="467"/>
        <v>0.1066941996289346</v>
      </c>
      <c r="Y363" s="93">
        <f t="shared" ca="1" si="467"/>
        <v>6.8119551194667033E-2</v>
      </c>
      <c r="Z363" s="93" t="e">
        <f t="shared" si="467"/>
        <v>#DIV/0!</v>
      </c>
      <c r="AA363" s="93" t="e">
        <f t="shared" si="467"/>
        <v>#DIV/0!</v>
      </c>
      <c r="AB363" s="93" t="e">
        <f t="shared" si="467"/>
        <v>#DIV/0!</v>
      </c>
      <c r="AC363" s="93" t="e">
        <f t="shared" si="467"/>
        <v>#DIV/0!</v>
      </c>
      <c r="AD363" s="93" t="e">
        <f t="shared" si="467"/>
        <v>#DIV/0!</v>
      </c>
      <c r="AE363" s="93" t="e">
        <f t="shared" si="467"/>
        <v>#DIV/0!</v>
      </c>
      <c r="AF363" s="93">
        <f t="shared" ca="1" si="468"/>
        <v>0.17795829517261291</v>
      </c>
      <c r="AG363" s="93"/>
      <c r="AH363" s="17"/>
    </row>
    <row r="364" spans="13:47" ht="26" thickBot="1">
      <c r="M364" s="125" t="s">
        <v>108</v>
      </c>
      <c r="N364" s="199">
        <f ca="1">INDEX(CR338:DB349,$O$356,$O$357)</f>
        <v>0.32992004989367363</v>
      </c>
      <c r="P364">
        <f ca="1">MATCH(Q364,U364:W364,0)</f>
        <v>1</v>
      </c>
      <c r="Q364" s="196">
        <f ca="1">MAX(U364:W364)</f>
        <v>0.1309172549097351</v>
      </c>
      <c r="T364" s="201">
        <v>0.66666666666666663</v>
      </c>
      <c r="U364" s="93">
        <f t="shared" ca="1" si="467"/>
        <v>0.1309172549097351</v>
      </c>
      <c r="V364" s="93">
        <f t="shared" ca="1" si="467"/>
        <v>0.10431468376813943</v>
      </c>
      <c r="W364" s="93">
        <f t="shared" ca="1" si="467"/>
        <v>8.4668138098152143E-2</v>
      </c>
      <c r="X364" s="93">
        <f t="shared" ca="1" si="467"/>
        <v>5.7736139885525541E-2</v>
      </c>
      <c r="Y364" s="93" t="e">
        <f t="shared" si="467"/>
        <v>#DIV/0!</v>
      </c>
      <c r="Z364" s="93" t="e">
        <f t="shared" si="467"/>
        <v>#DIV/0!</v>
      </c>
      <c r="AA364" s="93" t="e">
        <f t="shared" si="467"/>
        <v>#DIV/0!</v>
      </c>
      <c r="AB364" s="93" t="e">
        <f t="shared" si="467"/>
        <v>#DIV/0!</v>
      </c>
      <c r="AC364" s="93" t="e">
        <f t="shared" si="467"/>
        <v>#DIV/0!</v>
      </c>
      <c r="AD364" s="93" t="e">
        <f t="shared" si="467"/>
        <v>#DIV/0!</v>
      </c>
      <c r="AE364" s="93" t="e">
        <f t="shared" si="467"/>
        <v>#DIV/0!</v>
      </c>
      <c r="AF364" s="93">
        <f t="shared" ca="1" si="468"/>
        <v>0.13108792169162425</v>
      </c>
      <c r="AG364" s="93"/>
      <c r="AH364" s="17"/>
    </row>
    <row r="365" spans="13:47" ht="26" thickBot="1">
      <c r="M365" s="125" t="s">
        <v>107</v>
      </c>
      <c r="N365" s="199">
        <f ca="1">INDEX(DG338:DQ349,$O$356,$O$357)</f>
        <v>0.51354678166878653</v>
      </c>
      <c r="P365">
        <f ca="1">MATCH(Q365,U365:V365,0)</f>
        <v>1</v>
      </c>
      <c r="Q365" s="196">
        <f ca="1">MAX(U365:V365)</f>
        <v>9.70512704965346E-2</v>
      </c>
      <c r="T365" s="201">
        <v>0.7142857142857143</v>
      </c>
      <c r="U365" s="93">
        <f t="shared" ca="1" si="467"/>
        <v>9.70512704965346E-2</v>
      </c>
      <c r="V365" s="93">
        <f t="shared" ca="1" si="467"/>
        <v>6.9932565899002166E-2</v>
      </c>
      <c r="W365" s="93">
        <f t="shared" ca="1" si="467"/>
        <v>5.0035955960053474E-2</v>
      </c>
      <c r="X365" s="93" t="e">
        <f t="shared" si="467"/>
        <v>#DIV/0!</v>
      </c>
      <c r="Y365" s="93" t="e">
        <f t="shared" si="467"/>
        <v>#DIV/0!</v>
      </c>
      <c r="Z365" s="93" t="e">
        <f t="shared" si="467"/>
        <v>#DIV/0!</v>
      </c>
      <c r="AA365" s="93" t="e">
        <f t="shared" si="467"/>
        <v>#DIV/0!</v>
      </c>
      <c r="AB365" s="93" t="e">
        <f t="shared" si="467"/>
        <v>#DIV/0!</v>
      </c>
      <c r="AC365" s="93" t="e">
        <f t="shared" si="467"/>
        <v>#DIV/0!</v>
      </c>
      <c r="AD365" s="93" t="e">
        <f t="shared" si="467"/>
        <v>#DIV/0!</v>
      </c>
      <c r="AE365" s="93" t="e">
        <f t="shared" si="467"/>
        <v>#DIV/0!</v>
      </c>
      <c r="AF365" s="93">
        <f t="shared" ca="1" si="468"/>
        <v>9.7120926614536404E-2</v>
      </c>
      <c r="AG365" s="93"/>
      <c r="AH365" s="17"/>
    </row>
    <row r="366" spans="13:47">
      <c r="M366" s="33"/>
      <c r="P366">
        <f ca="1">MATCH(Q366,U366:V366,0)</f>
        <v>1</v>
      </c>
      <c r="Q366" s="196">
        <f ca="1">MAX(U366)</f>
        <v>7.1514864026385017E-2</v>
      </c>
      <c r="T366" s="201">
        <v>0.75</v>
      </c>
      <c r="U366" s="93">
        <f t="shared" ca="1" si="467"/>
        <v>7.1514864026385017E-2</v>
      </c>
      <c r="V366" s="93">
        <f t="shared" ca="1" si="467"/>
        <v>4.4131930617965172E-2</v>
      </c>
      <c r="W366" s="93" t="e">
        <f t="shared" si="467"/>
        <v>#DIV/0!</v>
      </c>
      <c r="X366" s="93" t="e">
        <f t="shared" si="467"/>
        <v>#DIV/0!</v>
      </c>
      <c r="Y366" s="93" t="e">
        <f t="shared" si="467"/>
        <v>#DIV/0!</v>
      </c>
      <c r="Z366" s="93" t="e">
        <f t="shared" si="467"/>
        <v>#DIV/0!</v>
      </c>
      <c r="AA366" s="93" t="e">
        <f t="shared" si="467"/>
        <v>#DIV/0!</v>
      </c>
      <c r="AB366" s="93" t="e">
        <f t="shared" si="467"/>
        <v>#DIV/0!</v>
      </c>
      <c r="AC366" s="93" t="e">
        <f t="shared" si="467"/>
        <v>#DIV/0!</v>
      </c>
      <c r="AD366" s="93" t="e">
        <f t="shared" si="467"/>
        <v>#DIV/0!</v>
      </c>
      <c r="AE366" s="93" t="e">
        <f t="shared" si="467"/>
        <v>#DIV/0!</v>
      </c>
      <c r="AF366" s="93">
        <f t="shared" ca="1" si="468"/>
        <v>7.1540605577974661E-2</v>
      </c>
      <c r="AG366" s="93"/>
      <c r="AH366" s="17"/>
    </row>
    <row r="367" spans="13:47" ht="17" thickBot="1">
      <c r="M367" s="49"/>
      <c r="N367" s="50"/>
      <c r="O367" s="50"/>
      <c r="P367" s="50"/>
      <c r="Q367" s="51"/>
      <c r="T367" s="201">
        <v>0.8</v>
      </c>
      <c r="U367" s="93">
        <f t="shared" ca="1" si="467"/>
        <v>3.5707046298462129E-2</v>
      </c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17"/>
    </row>
    <row r="368" spans="13:47">
      <c r="T368" s="9"/>
      <c r="U368" s="93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7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</row>
    <row r="369" spans="8:185">
      <c r="H369" t="s">
        <v>350</v>
      </c>
      <c r="Q369" s="1" t="s">
        <v>351</v>
      </c>
      <c r="T369" s="1" t="s">
        <v>69</v>
      </c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 t="s">
        <v>70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 t="s">
        <v>71</v>
      </c>
      <c r="AY369" s="1"/>
      <c r="AZ369" s="111"/>
      <c r="BA369" s="111"/>
      <c r="BB369" s="111"/>
      <c r="BC369" s="111"/>
      <c r="BD369" s="111"/>
      <c r="BE369" s="111"/>
      <c r="BF369" s="111"/>
      <c r="BG369" s="111"/>
      <c r="BH369" s="111"/>
      <c r="BI369" s="111"/>
      <c r="BJ369" s="111"/>
      <c r="BK369" s="111"/>
      <c r="BL369" s="1"/>
      <c r="BM369" s="1" t="s">
        <v>72</v>
      </c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 t="s">
        <v>73</v>
      </c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 t="s">
        <v>74</v>
      </c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 t="s">
        <v>75</v>
      </c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 t="s">
        <v>76</v>
      </c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 t="s">
        <v>77</v>
      </c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</row>
    <row r="370" spans="8:185">
      <c r="T370" s="85" t="s">
        <v>352</v>
      </c>
      <c r="U370" s="410">
        <f t="shared" ref="U370:AG370" si="469">U337</f>
        <v>0.2</v>
      </c>
      <c r="V370" s="410">
        <f t="shared" si="469"/>
        <v>0.25</v>
      </c>
      <c r="W370" s="410">
        <f t="shared" si="469"/>
        <v>0.2857142857142857</v>
      </c>
      <c r="X370" s="410">
        <f t="shared" si="469"/>
        <v>0.33333333333333331</v>
      </c>
      <c r="Y370" s="410">
        <f t="shared" si="469"/>
        <v>0.4</v>
      </c>
      <c r="Z370" s="410">
        <f t="shared" si="469"/>
        <v>0.42857142857142855</v>
      </c>
      <c r="AA370" s="410">
        <f t="shared" si="469"/>
        <v>0.5</v>
      </c>
      <c r="AB370" s="410">
        <f t="shared" si="469"/>
        <v>0.5714285714285714</v>
      </c>
      <c r="AC370" s="410">
        <f t="shared" si="469"/>
        <v>0.6</v>
      </c>
      <c r="AD370" s="410">
        <f t="shared" si="469"/>
        <v>0.66666666666666663</v>
      </c>
      <c r="AE370" s="410">
        <f t="shared" si="469"/>
        <v>0.7142857142857143</v>
      </c>
      <c r="AF370" s="410">
        <f t="shared" si="469"/>
        <v>0.75</v>
      </c>
      <c r="AG370" s="410">
        <f t="shared" si="469"/>
        <v>0.8</v>
      </c>
      <c r="AH370" s="322">
        <v>4.4630522580352917E-4</v>
      </c>
      <c r="AI370" s="85" t="s">
        <v>352</v>
      </c>
      <c r="AJ370" s="410">
        <f t="shared" ref="AJ370:AV370" si="470">AJ337</f>
        <v>0.2</v>
      </c>
      <c r="AK370" s="410">
        <f t="shared" si="470"/>
        <v>0.25</v>
      </c>
      <c r="AL370" s="410">
        <f t="shared" si="470"/>
        <v>0.2857142857142857</v>
      </c>
      <c r="AM370" s="410">
        <f t="shared" si="470"/>
        <v>0.33333333333333331</v>
      </c>
      <c r="AN370" s="410">
        <f t="shared" si="470"/>
        <v>0.4</v>
      </c>
      <c r="AO370" s="410">
        <f t="shared" si="470"/>
        <v>0.42857142857142855</v>
      </c>
      <c r="AP370" s="410">
        <f t="shared" si="470"/>
        <v>0.5</v>
      </c>
      <c r="AQ370" s="410">
        <f t="shared" si="470"/>
        <v>0.5714285714285714</v>
      </c>
      <c r="AR370" s="410">
        <f t="shared" si="470"/>
        <v>0.6</v>
      </c>
      <c r="AS370" s="410">
        <f t="shared" si="470"/>
        <v>0.66666666666666663</v>
      </c>
      <c r="AT370" s="410">
        <f t="shared" si="470"/>
        <v>0.7142857142857143</v>
      </c>
      <c r="AU370" s="410">
        <f t="shared" si="470"/>
        <v>0.75</v>
      </c>
      <c r="AV370" s="410">
        <f t="shared" si="470"/>
        <v>0.8</v>
      </c>
      <c r="AW370" s="21">
        <v>4.0153172015100746E-4</v>
      </c>
      <c r="AX370" s="85" t="s">
        <v>352</v>
      </c>
      <c r="AY370" s="410">
        <f t="shared" ref="AY370:BK370" si="471">AY337</f>
        <v>0.2</v>
      </c>
      <c r="AZ370" s="410">
        <f t="shared" si="471"/>
        <v>0.25</v>
      </c>
      <c r="BA370" s="410">
        <f t="shared" si="471"/>
        <v>0.2857142857142857</v>
      </c>
      <c r="BB370" s="410">
        <f t="shared" si="471"/>
        <v>0.33333333333333331</v>
      </c>
      <c r="BC370" s="410">
        <f t="shared" si="471"/>
        <v>0.4</v>
      </c>
      <c r="BD370" s="410">
        <f t="shared" si="471"/>
        <v>0.42857142857142855</v>
      </c>
      <c r="BE370" s="410">
        <f t="shared" si="471"/>
        <v>0.5</v>
      </c>
      <c r="BF370" s="410">
        <f t="shared" si="471"/>
        <v>0.5714285714285714</v>
      </c>
      <c r="BG370" s="410">
        <f t="shared" si="471"/>
        <v>0.6</v>
      </c>
      <c r="BH370" s="410">
        <f t="shared" si="471"/>
        <v>0.66666666666666663</v>
      </c>
      <c r="BI370" s="410">
        <f t="shared" si="471"/>
        <v>0.7142857142857143</v>
      </c>
      <c r="BJ370" s="410">
        <f t="shared" si="471"/>
        <v>0.75</v>
      </c>
      <c r="BK370" s="410">
        <f t="shared" si="471"/>
        <v>0.8</v>
      </c>
      <c r="BL370" s="21">
        <v>4.2272532112636876E-4</v>
      </c>
      <c r="BM370" s="85" t="s">
        <v>352</v>
      </c>
      <c r="BN370" s="410">
        <f t="shared" ref="BN370:BZ370" si="472">BN337</f>
        <v>0.2</v>
      </c>
      <c r="BO370" s="410">
        <f t="shared" si="472"/>
        <v>0.25</v>
      </c>
      <c r="BP370" s="410">
        <f t="shared" si="472"/>
        <v>0.2857142857142857</v>
      </c>
      <c r="BQ370" s="410">
        <f t="shared" si="472"/>
        <v>0.33333333333333331</v>
      </c>
      <c r="BR370" s="410">
        <f t="shared" si="472"/>
        <v>0.4</v>
      </c>
      <c r="BS370" s="410">
        <f t="shared" si="472"/>
        <v>0.42857142857142855</v>
      </c>
      <c r="BT370" s="410">
        <f t="shared" si="472"/>
        <v>0.5</v>
      </c>
      <c r="BU370" s="410">
        <f t="shared" si="472"/>
        <v>0.5714285714285714</v>
      </c>
      <c r="BV370" s="410">
        <f t="shared" si="472"/>
        <v>0.6</v>
      </c>
      <c r="BW370" s="410">
        <f t="shared" si="472"/>
        <v>0.66666666666666663</v>
      </c>
      <c r="BX370" s="410">
        <f t="shared" si="472"/>
        <v>0.7142857142857143</v>
      </c>
      <c r="BY370" s="410">
        <f t="shared" si="472"/>
        <v>0.75</v>
      </c>
      <c r="BZ370" s="410">
        <f t="shared" si="472"/>
        <v>0.8</v>
      </c>
      <c r="CA370" s="21">
        <v>4.3556624556003278E-4</v>
      </c>
      <c r="CB370" s="85" t="s">
        <v>352</v>
      </c>
      <c r="CC370" s="410">
        <f t="shared" ref="CC370:CO370" si="473">CC337</f>
        <v>0.2</v>
      </c>
      <c r="CD370" s="410">
        <f t="shared" si="473"/>
        <v>0.25</v>
      </c>
      <c r="CE370" s="410">
        <f t="shared" si="473"/>
        <v>0.2857142857142857</v>
      </c>
      <c r="CF370" s="410">
        <f t="shared" si="473"/>
        <v>0.33333333333333331</v>
      </c>
      <c r="CG370" s="410">
        <f t="shared" si="473"/>
        <v>0.4</v>
      </c>
      <c r="CH370" s="410">
        <f t="shared" si="473"/>
        <v>0.42857142857142855</v>
      </c>
      <c r="CI370" s="410">
        <f t="shared" si="473"/>
        <v>0.5</v>
      </c>
      <c r="CJ370" s="410">
        <f t="shared" si="473"/>
        <v>0.5714285714285714</v>
      </c>
      <c r="CK370" s="410">
        <f t="shared" si="473"/>
        <v>0.6</v>
      </c>
      <c r="CL370" s="410">
        <f t="shared" si="473"/>
        <v>0.66666666666666663</v>
      </c>
      <c r="CM370" s="410">
        <f t="shared" si="473"/>
        <v>0.7142857142857143</v>
      </c>
      <c r="CN370" s="410">
        <f t="shared" si="473"/>
        <v>0.75</v>
      </c>
      <c r="CO370" s="410">
        <f t="shared" si="473"/>
        <v>0.8</v>
      </c>
      <c r="CP370" s="21">
        <v>4.491644469902031E-4</v>
      </c>
      <c r="CQ370" s="85" t="s">
        <v>352</v>
      </c>
      <c r="CR370" s="410">
        <f t="shared" ref="CR370:DD370" si="474">CR337</f>
        <v>0.2</v>
      </c>
      <c r="CS370" s="410">
        <f t="shared" si="474"/>
        <v>0.25</v>
      </c>
      <c r="CT370" s="410">
        <f t="shared" si="474"/>
        <v>0.2857142857142857</v>
      </c>
      <c r="CU370" s="410">
        <f t="shared" si="474"/>
        <v>0.33333333333333331</v>
      </c>
      <c r="CV370" s="410">
        <f t="shared" si="474"/>
        <v>0.4</v>
      </c>
      <c r="CW370" s="410">
        <f t="shared" si="474"/>
        <v>0.42857142857142855</v>
      </c>
      <c r="CX370" s="410">
        <f t="shared" si="474"/>
        <v>0.5</v>
      </c>
      <c r="CY370" s="410">
        <f t="shared" si="474"/>
        <v>0.5714285714285714</v>
      </c>
      <c r="CZ370" s="410">
        <f t="shared" si="474"/>
        <v>0.6</v>
      </c>
      <c r="DA370" s="410">
        <f t="shared" si="474"/>
        <v>0.66666666666666663</v>
      </c>
      <c r="DB370" s="410">
        <f t="shared" si="474"/>
        <v>0.7142857142857143</v>
      </c>
      <c r="DC370" s="410">
        <f t="shared" si="474"/>
        <v>0.75</v>
      </c>
      <c r="DD370" s="410">
        <f t="shared" si="474"/>
        <v>0.8</v>
      </c>
      <c r="DE370" s="21">
        <v>4.5316567980577233E-4</v>
      </c>
      <c r="DF370" s="85" t="s">
        <v>352</v>
      </c>
      <c r="DG370" s="410">
        <f t="shared" ref="DG370:DS370" si="475">DG337</f>
        <v>0.2</v>
      </c>
      <c r="DH370" s="410">
        <f t="shared" si="475"/>
        <v>0.25</v>
      </c>
      <c r="DI370" s="410">
        <f t="shared" si="475"/>
        <v>0.2857142857142857</v>
      </c>
      <c r="DJ370" s="410">
        <f t="shared" si="475"/>
        <v>0.33333333333333331</v>
      </c>
      <c r="DK370" s="410">
        <f t="shared" si="475"/>
        <v>0.4</v>
      </c>
      <c r="DL370" s="410">
        <f t="shared" si="475"/>
        <v>0.42857142857142855</v>
      </c>
      <c r="DM370" s="410">
        <f t="shared" si="475"/>
        <v>0.5</v>
      </c>
      <c r="DN370" s="410">
        <f t="shared" si="475"/>
        <v>0.5714285714285714</v>
      </c>
      <c r="DO370" s="410">
        <f t="shared" si="475"/>
        <v>0.6</v>
      </c>
      <c r="DP370" s="410">
        <f t="shared" si="475"/>
        <v>0.66666666666666663</v>
      </c>
      <c r="DQ370" s="410">
        <f t="shared" si="475"/>
        <v>0.7142857142857143</v>
      </c>
      <c r="DR370" s="410">
        <f t="shared" si="475"/>
        <v>0.75</v>
      </c>
      <c r="DS370" s="410">
        <f t="shared" si="475"/>
        <v>0.8</v>
      </c>
      <c r="DT370" s="21">
        <v>4.5324227868556824E-4</v>
      </c>
      <c r="DU370" s="85" t="s">
        <v>352</v>
      </c>
      <c r="DV370" s="410">
        <f t="shared" ref="DV370:EH370" si="476">DV337</f>
        <v>0.2</v>
      </c>
      <c r="DW370" s="410">
        <f t="shared" si="476"/>
        <v>0.25</v>
      </c>
      <c r="DX370" s="410">
        <f t="shared" si="476"/>
        <v>0.2857142857142857</v>
      </c>
      <c r="DY370" s="410">
        <f t="shared" si="476"/>
        <v>0.33333333333333331</v>
      </c>
      <c r="DZ370" s="410">
        <f t="shared" si="476"/>
        <v>0.4</v>
      </c>
      <c r="EA370" s="410">
        <f t="shared" si="476"/>
        <v>0.42857142857142855</v>
      </c>
      <c r="EB370" s="410">
        <f t="shared" si="476"/>
        <v>0.5</v>
      </c>
      <c r="EC370" s="410">
        <f t="shared" si="476"/>
        <v>0.5714285714285714</v>
      </c>
      <c r="ED370" s="410">
        <f t="shared" si="476"/>
        <v>0.6</v>
      </c>
      <c r="EE370" s="410">
        <f t="shared" si="476"/>
        <v>0.66666666666666663</v>
      </c>
      <c r="EF370" s="410">
        <f t="shared" si="476"/>
        <v>0.7142857142857143</v>
      </c>
      <c r="EG370" s="410">
        <f t="shared" si="476"/>
        <v>0.75</v>
      </c>
      <c r="EH370" s="410">
        <f t="shared" si="476"/>
        <v>0.8</v>
      </c>
      <c r="EI370" s="21">
        <v>0.21017199739045303</v>
      </c>
      <c r="EJ370" s="85" t="s">
        <v>352</v>
      </c>
      <c r="EK370" s="410">
        <f t="shared" ref="EK370:EW370" si="477">EK337</f>
        <v>0.2</v>
      </c>
      <c r="EL370" s="410">
        <f t="shared" si="477"/>
        <v>0.25</v>
      </c>
      <c r="EM370" s="410">
        <f t="shared" si="477"/>
        <v>0.2857142857142857</v>
      </c>
      <c r="EN370" s="410">
        <f t="shared" si="477"/>
        <v>0.33333333333333331</v>
      </c>
      <c r="EO370" s="410">
        <f t="shared" si="477"/>
        <v>0.4</v>
      </c>
      <c r="EP370" s="410">
        <f t="shared" si="477"/>
        <v>0.42857142857142855</v>
      </c>
      <c r="EQ370" s="410">
        <f t="shared" si="477"/>
        <v>0.5</v>
      </c>
      <c r="ER370" s="410">
        <f t="shared" si="477"/>
        <v>0.5714285714285714</v>
      </c>
      <c r="ES370" s="410">
        <f t="shared" si="477"/>
        <v>0.6</v>
      </c>
      <c r="ET370" s="410">
        <f t="shared" si="477"/>
        <v>0.66666666666666663</v>
      </c>
      <c r="EU370" s="410">
        <f t="shared" si="477"/>
        <v>0.7142857142857143</v>
      </c>
      <c r="EV370" s="410">
        <f t="shared" si="477"/>
        <v>0.75</v>
      </c>
      <c r="EW370" s="410">
        <f t="shared" si="477"/>
        <v>0.8</v>
      </c>
      <c r="EX370" s="21">
        <v>0.21017199739045303</v>
      </c>
    </row>
    <row r="371" spans="8:185">
      <c r="T371" s="201">
        <f t="shared" ref="T371:T383" si="478">T355</f>
        <v>0.2</v>
      </c>
      <c r="U371" s="324">
        <f ca="1">1/((IF(U306&gt;0,U306/$F$3,-U306/$G$3))^2+(IF(U322&gt;0,U322/$F$3,-U322/$G$3))^2)^0.5</f>
        <v>0.39248006970187771</v>
      </c>
      <c r="V371" s="324">
        <f t="shared" ref="V371:AG371" ca="1" si="479">1/((IF(V306&gt;0,V306/$F$3,-V306/$G$3))^2+(IF(V322&gt;0,V322/$F$3,-V322/$G$3))^2)^0.5</f>
        <v>0.40714367447110555</v>
      </c>
      <c r="W371" s="324">
        <f t="shared" ca="1" si="479"/>
        <v>0.41523917140839783</v>
      </c>
      <c r="X371" s="324">
        <f t="shared" ca="1" si="479"/>
        <v>0.4220805713489168</v>
      </c>
      <c r="Y371" s="324">
        <f t="shared" ca="1" si="479"/>
        <v>0.42201036054552687</v>
      </c>
      <c r="Z371" s="324">
        <f t="shared" ca="1" si="479"/>
        <v>0.41784585665694796</v>
      </c>
      <c r="AA371" s="324">
        <f t="shared" ca="1" si="479"/>
        <v>0.39493207001857628</v>
      </c>
      <c r="AB371" s="324">
        <f t="shared" ca="1" si="479"/>
        <v>0.35336707501934278</v>
      </c>
      <c r="AC371" s="324">
        <f t="shared" ca="1" si="479"/>
        <v>0.33182283229182591</v>
      </c>
      <c r="AD371" s="324">
        <f t="shared" ca="1" si="479"/>
        <v>0.27261937793133617</v>
      </c>
      <c r="AE371" s="324">
        <f t="shared" ca="1" si="479"/>
        <v>0.22472726609673155</v>
      </c>
      <c r="AF371" s="324">
        <f t="shared" ca="1" si="479"/>
        <v>0.1870050118290397</v>
      </c>
      <c r="AG371" s="324">
        <f t="shared" ca="1" si="479"/>
        <v>0.13308651275214814</v>
      </c>
      <c r="AH371" s="21">
        <v>4.4406079830984556E-4</v>
      </c>
      <c r="AI371" s="201">
        <f>T371</f>
        <v>0.2</v>
      </c>
      <c r="AJ371" s="324">
        <f ca="1">1/((IF(AJ306&gt;0,AJ306/$F$3,-AJ306/$G$3))^2+(IF(AJ322&gt;0,AJ322/$F$3,-AJ322/$G$3))^2)^0.5</f>
        <v>0.38427975479363397</v>
      </c>
      <c r="AK371" s="324">
        <f t="shared" ref="AK371:AV371" ca="1" si="480">1/((IF(AK306&gt;0,AK306/$F$3,-AK306/$G$3))^2+(IF(AK322&gt;0,AK322/$F$3,-AK322/$G$3))^2)^0.5</f>
        <v>0.39560645884333345</v>
      </c>
      <c r="AL371" s="324">
        <f t="shared" ca="1" si="480"/>
        <v>0.40142993892909334</v>
      </c>
      <c r="AM371" s="324">
        <f t="shared" ca="1" si="480"/>
        <v>0.40564605635939216</v>
      </c>
      <c r="AN371" s="324">
        <f t="shared" ca="1" si="480"/>
        <v>0.40333171304395016</v>
      </c>
      <c r="AO371" s="324">
        <f t="shared" ca="1" si="480"/>
        <v>0.39893530118656406</v>
      </c>
      <c r="AP371" s="324">
        <f t="shared" ca="1" si="480"/>
        <v>0.37779697856212319</v>
      </c>
      <c r="AQ371" s="324">
        <f t="shared" ca="1" si="480"/>
        <v>0.34120963125910581</v>
      </c>
      <c r="AR371" s="324">
        <f t="shared" ca="1" si="480"/>
        <v>0.32226726876262168</v>
      </c>
      <c r="AS371" s="324">
        <f t="shared" ca="1" si="480"/>
        <v>0.26938278541684257</v>
      </c>
      <c r="AT371" s="324">
        <f t="shared" ca="1" si="480"/>
        <v>0.22532510741332989</v>
      </c>
      <c r="AU371" s="324">
        <f t="shared" ca="1" si="480"/>
        <v>0.21786405690165694</v>
      </c>
      <c r="AV371" s="324">
        <f t="shared" ca="1" si="480"/>
        <v>0.22217638920663293</v>
      </c>
      <c r="AX371" s="201">
        <f>AI371</f>
        <v>0.2</v>
      </c>
      <c r="AY371" s="324">
        <f ca="1">1/((IF(AY306&gt;0,AY306/$F$3,-AY306/$G$3))^2+(IF(AY322&gt;0,AY322/$F$3,-AY322/$G$3))^2)^0.5</f>
        <v>0.35227309430755066</v>
      </c>
      <c r="AZ371" s="324">
        <f t="shared" ref="AZ371:BK371" ca="1" si="481">1/((IF(AZ306&gt;0,AZ306/$F$3,-AZ306/$G$3))^2+(IF(AZ322&gt;0,AZ322/$F$3,-AZ322/$G$3))^2)^0.5</f>
        <v>0.38617365176136642</v>
      </c>
      <c r="BA371" s="324">
        <f t="shared" ca="1" si="481"/>
        <v>0.40630248435909994</v>
      </c>
      <c r="BB371" s="324">
        <f t="shared" ca="1" si="481"/>
        <v>0.42852403401383593</v>
      </c>
      <c r="BC371" s="324">
        <f t="shared" ca="1" si="481"/>
        <v>0.45023057497717367</v>
      </c>
      <c r="BD371" s="324">
        <f t="shared" ca="1" si="481"/>
        <v>0.45557085568457872</v>
      </c>
      <c r="BE371" s="324">
        <f t="shared" ca="1" si="481"/>
        <v>0.45558592133916836</v>
      </c>
      <c r="BF371" s="324">
        <f t="shared" ca="1" si="481"/>
        <v>0.43160929220335759</v>
      </c>
      <c r="BG371" s="324">
        <f t="shared" ca="1" si="481"/>
        <v>0.414173250603451</v>
      </c>
      <c r="BH371" s="324">
        <f t="shared" ca="1" si="481"/>
        <v>0.3556083845610683</v>
      </c>
      <c r="BI371" s="324">
        <f t="shared" ca="1" si="481"/>
        <v>0.30012203791421144</v>
      </c>
      <c r="BJ371" s="324">
        <f t="shared" ca="1" si="481"/>
        <v>0.25290447432329788</v>
      </c>
      <c r="BK371" s="324">
        <f t="shared" ca="1" si="481"/>
        <v>0.18186117551211042</v>
      </c>
      <c r="BM371" s="201">
        <f>AX371</f>
        <v>0.2</v>
      </c>
      <c r="BN371" s="324">
        <f ca="1">1/((IF(BN306&gt;0,BN306/$F$3,-BN306/$G$3))^2+(IF(BN322&gt;0,BN322/$F$3,-BN322/$G$3))^2)^0.5</f>
        <v>0.34456196209599604</v>
      </c>
      <c r="BO371" s="324">
        <f t="shared" ref="BO371:BZ371" ca="1" si="482">1/((IF(BO306&gt;0,BO306/$F$3,-BO306/$G$3))^2+(IF(BO322&gt;0,BO322/$F$3,-BO322/$G$3))^2)^0.5</f>
        <v>0.37542000580889734</v>
      </c>
      <c r="BP371" s="324">
        <f t="shared" ca="1" si="482"/>
        <v>0.39298549554629614</v>
      </c>
      <c r="BQ371" s="324">
        <f t="shared" ca="1" si="482"/>
        <v>0.4111359220047619</v>
      </c>
      <c r="BR371" s="324">
        <f t="shared" ca="1" si="482"/>
        <v>0.42572267206579689</v>
      </c>
      <c r="BS371" s="324">
        <f t="shared" ca="1" si="482"/>
        <v>0.42753780107718808</v>
      </c>
      <c r="BT371" s="324">
        <f t="shared" ca="1" si="482"/>
        <v>0.41815989988939739</v>
      </c>
      <c r="BU371" s="324">
        <f t="shared" ca="1" si="482"/>
        <v>0.38615109183211949</v>
      </c>
      <c r="BV371" s="324">
        <f t="shared" ca="1" si="482"/>
        <v>0.36672593954635013</v>
      </c>
      <c r="BW371" s="324">
        <f t="shared" ca="1" si="482"/>
        <v>0.30797533302691993</v>
      </c>
      <c r="BX371" s="324">
        <f t="shared" ca="1" si="482"/>
        <v>0.25672752653278458</v>
      </c>
      <c r="BY371" s="324">
        <f t="shared" ca="1" si="482"/>
        <v>0.21488413245306903</v>
      </c>
      <c r="BZ371" s="324">
        <f t="shared" ca="1" si="482"/>
        <v>0.15365845367263689</v>
      </c>
      <c r="CB371" s="201">
        <f>BM371</f>
        <v>0.2</v>
      </c>
      <c r="CC371" s="324">
        <f ca="1">1/((IF(CC306&gt;0,CC306/$F$3,-CC306/$G$3))^2+(IF(CC322&gt;0,CC322/$F$3,-CC322/$G$3))^2)^0.5</f>
        <v>0.56405740087414447</v>
      </c>
      <c r="CD371" s="324">
        <f t="shared" ref="CD371:CO371" ca="1" si="483">1/((IF(CD306&gt;0,CD306/$F$3,-CD306/$G$3))^2+(IF(CD322&gt;0,CD322/$F$3,-CD322/$G$3))^2)^0.5</f>
        <v>0.64423092714416907</v>
      </c>
      <c r="CE371" s="324">
        <f t="shared" ca="1" si="483"/>
        <v>0.68261500178973911</v>
      </c>
      <c r="CF371" s="324">
        <f t="shared" ca="1" si="483"/>
        <v>0.71003277953698207</v>
      </c>
      <c r="CG371" s="324">
        <f t="shared" ca="1" si="483"/>
        <v>0.70795921044248444</v>
      </c>
      <c r="CH371" s="324">
        <f t="shared" ca="1" si="483"/>
        <v>0.69494516405436568</v>
      </c>
      <c r="CI371" s="324">
        <f t="shared" ca="1" si="483"/>
        <v>0.63800139205956918</v>
      </c>
      <c r="CJ371" s="324">
        <f t="shared" ca="1" si="483"/>
        <v>0.55566007977753806</v>
      </c>
      <c r="CK371" s="324">
        <f t="shared" ca="1" si="483"/>
        <v>0.51777016479482296</v>
      </c>
      <c r="CL371" s="324">
        <f t="shared" ca="1" si="483"/>
        <v>0.4217704912027655</v>
      </c>
      <c r="CM371" s="324">
        <f t="shared" ca="1" si="483"/>
        <v>0.34852118990623415</v>
      </c>
      <c r="CN371" s="324">
        <f t="shared" ca="1" si="483"/>
        <v>0.29181889375869763</v>
      </c>
      <c r="CO371" s="324">
        <f t="shared" ca="1" si="483"/>
        <v>0.21062467399372883</v>
      </c>
      <c r="CQ371" s="201">
        <f>CB371</f>
        <v>0.2</v>
      </c>
      <c r="CR371" s="324">
        <f ca="1">1/((IF(CR306&gt;0,CR306/$F$3,-CR306/$G$3))^2+(IF(CR322&gt;0,CR322/$F$3,-CR322/$G$3))^2)^0.5</f>
        <v>0.21205609541401024</v>
      </c>
      <c r="CS371" s="324">
        <f t="shared" ref="CS371:DD371" ca="1" si="484">1/((IF(CS306&gt;0,CS306/$F$3,-CS306/$G$3))^2+(IF(CS322&gt;0,CS322/$F$3,-CS322/$G$3))^2)^0.5</f>
        <v>0.26122198171651245</v>
      </c>
      <c r="CT371" s="324">
        <f t="shared" ca="1" si="484"/>
        <v>0.29544693903284786</v>
      </c>
      <c r="CU371" s="324">
        <f t="shared" ca="1" si="484"/>
        <v>0.33965615716950254</v>
      </c>
      <c r="CV371" s="324">
        <f t="shared" ca="1" si="484"/>
        <v>0.3978232536087139</v>
      </c>
      <c r="CW371" s="324">
        <f t="shared" ca="1" si="484"/>
        <v>0.4208859601542051</v>
      </c>
      <c r="CX371" s="324">
        <f t="shared" ca="1" si="484"/>
        <v>0.47085784488938154</v>
      </c>
      <c r="CY371" s="324">
        <f t="shared" ca="1" si="484"/>
        <v>0.50281655860139851</v>
      </c>
      <c r="CZ371" s="324">
        <f t="shared" ca="1" si="484"/>
        <v>0.50765114700533687</v>
      </c>
      <c r="DA371" s="324">
        <f t="shared" ca="1" si="484"/>
        <v>0.49255612335744331</v>
      </c>
      <c r="DB371" s="324">
        <f t="shared" ca="1" si="484"/>
        <v>0.45244952237875619</v>
      </c>
      <c r="DC371" s="324">
        <f t="shared" ca="1" si="484"/>
        <v>0.4675125295725992</v>
      </c>
      <c r="DD371" s="324">
        <f t="shared" ca="1" si="484"/>
        <v>0.33271628188037028</v>
      </c>
      <c r="DF371" s="201">
        <f>CQ371</f>
        <v>0.2</v>
      </c>
      <c r="DG371" s="324">
        <f ca="1">1/((IF(DG306&gt;0,DG306/$F$3,-DG306/$G$3))^2+(IF(DG322&gt;0,DG322/$F$3,-DG322/$G$3))^2)^0.5</f>
        <v>0.30341595385138964</v>
      </c>
      <c r="DH371" s="324">
        <f t="shared" ref="DH371:DS371" ca="1" si="485">1/((IF(DH306&gt;0,DH306/$F$3,-DH306/$G$3))^2+(IF(DH322&gt;0,DH322/$F$3,-DH322/$G$3))^2)^0.5</f>
        <v>0.35947078871032923</v>
      </c>
      <c r="DI371" s="324">
        <f t="shared" ca="1" si="485"/>
        <v>0.39167302391210079</v>
      </c>
      <c r="DJ371" s="324">
        <f t="shared" ca="1" si="485"/>
        <v>0.42283590719148223</v>
      </c>
      <c r="DK371" s="324">
        <f t="shared" ca="1" si="485"/>
        <v>0.44217530332404686</v>
      </c>
      <c r="DL371" s="324">
        <f t="shared" ca="1" si="485"/>
        <v>0.4418479145543886</v>
      </c>
      <c r="DM371" s="324">
        <f t="shared" ca="1" si="485"/>
        <v>0.42063171753222084</v>
      </c>
      <c r="DN371" s="324">
        <f t="shared" ca="1" si="485"/>
        <v>0.37552043029658017</v>
      </c>
      <c r="DO371" s="324">
        <f t="shared" ca="1" si="485"/>
        <v>0.35239228502442288</v>
      </c>
      <c r="DP371" s="324">
        <f t="shared" ca="1" si="485"/>
        <v>0.2903358211318714</v>
      </c>
      <c r="DQ371" s="324">
        <f t="shared" ca="1" si="485"/>
        <v>0.2410245224407111</v>
      </c>
      <c r="DR371" s="324">
        <f t="shared" ca="1" si="485"/>
        <v>0.20514282909163392</v>
      </c>
      <c r="DS371" s="324">
        <f t="shared" ca="1" si="485"/>
        <v>0.14708848091857063</v>
      </c>
      <c r="DU371" s="201">
        <f>DF371</f>
        <v>0.2</v>
      </c>
      <c r="DV371" s="324">
        <f ca="1">1/((IF(DV306&gt;0,DV306/$F$3,-DV306/$G$3))^2+(IF(DV322&gt;0,DV322/$F$3,-DV322/$G$3))^2)^0.5</f>
        <v>0.22517227302481829</v>
      </c>
      <c r="DW371" s="324">
        <f t="shared" ref="DW371:EH371" ca="1" si="486">1/((IF(DW306&gt;0,DW306/$F$3,-DW306/$G$3))^2+(IF(DW322&gt;0,DW322/$F$3,-DW322/$G$3))^2)^0.5</f>
        <v>0.23455127068814458</v>
      </c>
      <c r="DX371" s="324">
        <f t="shared" ca="1" si="486"/>
        <v>0.24069848808915267</v>
      </c>
      <c r="DY371" s="324">
        <f t="shared" ca="1" si="486"/>
        <v>0.24801912553491767</v>
      </c>
      <c r="DZ371" s="324">
        <f t="shared" ca="1" si="486"/>
        <v>0.25613000378751005</v>
      </c>
      <c r="EA371" s="324">
        <f t="shared" ca="1" si="486"/>
        <v>0.25864234431878136</v>
      </c>
      <c r="EB371" s="324">
        <f t="shared" ca="1" si="486"/>
        <v>0.2615545967518641</v>
      </c>
      <c r="EC371" s="324">
        <f t="shared" ca="1" si="486"/>
        <v>0.25789838573432172</v>
      </c>
      <c r="ED371" s="324">
        <f t="shared" ca="1" si="486"/>
        <v>0.25393871243751232</v>
      </c>
      <c r="EE371" s="324">
        <f t="shared" ca="1" si="486"/>
        <v>0.23718103827037407</v>
      </c>
      <c r="EF371" s="324">
        <f t="shared" ca="1" si="486"/>
        <v>0.21690703212712734</v>
      </c>
      <c r="EG371" s="324">
        <f t="shared" ca="1" si="486"/>
        <v>0.19592630387599116</v>
      </c>
      <c r="EH371" s="324">
        <f t="shared" ca="1" si="486"/>
        <v>0.15662188642582459</v>
      </c>
      <c r="EJ371" s="201">
        <f>DU371</f>
        <v>0.2</v>
      </c>
      <c r="EK371" s="324">
        <f ca="1">1/((IF(EK306&gt;0,EK306/$F$3,-EK306/$G$3))^2+(IF(EK322&gt;0,EK322/$F$3,-EK322/$G$3))^2)^0.5</f>
        <v>0.22517227302481829</v>
      </c>
      <c r="EL371" s="324">
        <f t="shared" ref="EL371:EW371" ca="1" si="487">1/((IF(EL306&gt;0,EL306/$F$3,-EL306/$G$3))^2+(IF(EL322&gt;0,EL322/$F$3,-EL322/$G$3))^2)^0.5</f>
        <v>0.23455127068814458</v>
      </c>
      <c r="EM371" s="324">
        <f t="shared" ca="1" si="487"/>
        <v>0.24069848808915267</v>
      </c>
      <c r="EN371" s="324">
        <f t="shared" ca="1" si="487"/>
        <v>0.24801912553491767</v>
      </c>
      <c r="EO371" s="324">
        <f t="shared" ca="1" si="487"/>
        <v>0.25613000378751005</v>
      </c>
      <c r="EP371" s="324">
        <f t="shared" ca="1" si="487"/>
        <v>0.25864234431878136</v>
      </c>
      <c r="EQ371" s="324">
        <f t="shared" ca="1" si="487"/>
        <v>0.2615545967518641</v>
      </c>
      <c r="ER371" s="324">
        <f t="shared" ca="1" si="487"/>
        <v>0.25789838573432172</v>
      </c>
      <c r="ES371" s="324">
        <f t="shared" ca="1" si="487"/>
        <v>0.25393871243751232</v>
      </c>
      <c r="ET371" s="324">
        <f t="shared" ca="1" si="487"/>
        <v>0.23718103827037407</v>
      </c>
      <c r="EU371" s="324">
        <f t="shared" ca="1" si="487"/>
        <v>0.21690703212712734</v>
      </c>
      <c r="EV371" s="324">
        <f t="shared" ca="1" si="487"/>
        <v>0.19592630387599116</v>
      </c>
      <c r="EW371" s="324">
        <f t="shared" ca="1" si="487"/>
        <v>0.15662188642582459</v>
      </c>
    </row>
    <row r="372" spans="8:185">
      <c r="T372" s="201">
        <f t="shared" si="478"/>
        <v>0.25</v>
      </c>
      <c r="U372" s="324">
        <f t="shared" ref="U372:AG383" ca="1" si="488">1/((IF(U307&gt;0,U307/$F$3,-U307/$G$3))^2+(IF(U323&gt;0,U323/$F$3,-U323/$G$3))^2)^0.5</f>
        <v>0.41729494947266482</v>
      </c>
      <c r="V372" s="324">
        <f t="shared" ca="1" si="488"/>
        <v>0.42225160017518359</v>
      </c>
      <c r="W372" s="324">
        <f t="shared" ca="1" si="488"/>
        <v>0.42265133027021329</v>
      </c>
      <c r="X372" s="324">
        <f t="shared" ca="1" si="488"/>
        <v>0.41846351374450841</v>
      </c>
      <c r="Y372" s="324">
        <f t="shared" ca="1" si="488"/>
        <v>0.40233631745164733</v>
      </c>
      <c r="Z372" s="324">
        <f t="shared" ca="1" si="488"/>
        <v>0.39147435692783933</v>
      </c>
      <c r="AA372" s="324">
        <f t="shared" ca="1" si="488"/>
        <v>0.35377183052426303</v>
      </c>
      <c r="AB372" s="324">
        <f t="shared" ca="1" si="488"/>
        <v>0.30212166731246026</v>
      </c>
      <c r="AC372" s="324">
        <f t="shared" ca="1" si="488"/>
        <v>0.27818041487278095</v>
      </c>
      <c r="AD372" s="324">
        <f t="shared" ca="1" si="488"/>
        <v>0.21693759939530821</v>
      </c>
      <c r="AE372" s="324">
        <f t="shared" ca="1" si="488"/>
        <v>0.17011464046178854</v>
      </c>
      <c r="AF372" s="324">
        <f t="shared" ca="1" si="488"/>
        <v>0.13415478046440615</v>
      </c>
      <c r="AG372" s="324" t="e">
        <f t="shared" si="488"/>
        <v>#DIV/0!</v>
      </c>
      <c r="AI372" s="201">
        <f>T372</f>
        <v>0.25</v>
      </c>
      <c r="AJ372" s="324">
        <f t="shared" ref="AJ372:AV383" ca="1" si="489">1/((IF(AJ307&gt;0,AJ307/$F$3,-AJ307/$G$3))^2+(IF(AJ323&gt;0,AJ323/$F$3,-AJ323/$G$3))^2)^0.5</f>
        <v>0.40990343343877278</v>
      </c>
      <c r="AK372" s="324">
        <f t="shared" ca="1" si="489"/>
        <v>0.41242566396879082</v>
      </c>
      <c r="AL372" s="324">
        <f t="shared" ca="1" si="489"/>
        <v>0.41140378831807728</v>
      </c>
      <c r="AM372" s="324">
        <f t="shared" ca="1" si="489"/>
        <v>0.40592585996441816</v>
      </c>
      <c r="AN372" s="324">
        <f t="shared" ca="1" si="489"/>
        <v>0.38950368210997094</v>
      </c>
      <c r="AO372" s="324">
        <f t="shared" ca="1" si="489"/>
        <v>0.37912311843449759</v>
      </c>
      <c r="AP372" s="324">
        <f t="shared" ca="1" si="489"/>
        <v>0.34413671661777473</v>
      </c>
      <c r="AQ372" s="324">
        <f t="shared" ca="1" si="489"/>
        <v>0.296694581025024</v>
      </c>
      <c r="AR372" s="324">
        <f t="shared" ca="1" si="489"/>
        <v>0.27456389579611795</v>
      </c>
      <c r="AS372" s="324">
        <f t="shared" ca="1" si="489"/>
        <v>0.21710163582373357</v>
      </c>
      <c r="AT372" s="324">
        <f t="shared" ca="1" si="489"/>
        <v>0.17213443438587667</v>
      </c>
      <c r="AU372" s="324">
        <f t="shared" ca="1" si="489"/>
        <v>0.13691438209131274</v>
      </c>
      <c r="AV372" s="324" t="e">
        <f t="shared" si="489"/>
        <v>#DIV/0!</v>
      </c>
      <c r="AX372" s="201">
        <f>AI372</f>
        <v>0.25</v>
      </c>
      <c r="AY372" s="324">
        <f t="shared" ref="AY372:BK383" ca="1" si="490">1/((IF(AY307&gt;0,AY307/$F$3,-AY307/$G$3))^2+(IF(AY323&gt;0,AY323/$F$3,-AY323/$G$3))^2)^0.5</f>
        <v>0.37584157579813643</v>
      </c>
      <c r="AZ372" s="324">
        <f t="shared" ca="1" si="490"/>
        <v>0.40810539807726198</v>
      </c>
      <c r="BA372" s="324">
        <f t="shared" ca="1" si="490"/>
        <v>0.42488448731045603</v>
      </c>
      <c r="BB372" s="324">
        <f t="shared" ca="1" si="490"/>
        <v>0.44008373195288381</v>
      </c>
      <c r="BC372" s="324">
        <f t="shared" ca="1" si="490"/>
        <v>0.44750432269060986</v>
      </c>
      <c r="BD372" s="324">
        <f t="shared" ca="1" si="490"/>
        <v>0.44534996526521425</v>
      </c>
      <c r="BE372" s="324">
        <f t="shared" ca="1" si="490"/>
        <v>0.42434654067677036</v>
      </c>
      <c r="BF372" s="324">
        <f t="shared" ca="1" si="490"/>
        <v>0.37949668167994627</v>
      </c>
      <c r="BG372" s="324">
        <f t="shared" ca="1" si="490"/>
        <v>0.35495900342676534</v>
      </c>
      <c r="BH372" s="324">
        <f t="shared" ca="1" si="490"/>
        <v>0.28497653910572518</v>
      </c>
      <c r="BI372" s="324">
        <f t="shared" ca="1" si="490"/>
        <v>0.22655882433931293</v>
      </c>
      <c r="BJ372" s="324">
        <f t="shared" ca="1" si="490"/>
        <v>0.17983980892255702</v>
      </c>
      <c r="BK372" s="324" t="e">
        <f t="shared" si="490"/>
        <v>#DIV/0!</v>
      </c>
      <c r="BM372" s="201">
        <f>AX372</f>
        <v>0.25</v>
      </c>
      <c r="BN372" s="324">
        <f t="shared" ref="BN372:BZ383" ca="1" si="491">1/((IF(BN307&gt;0,BN307/$F$3,-BN307/$G$3))^2+(IF(BN323&gt;0,BN323/$F$3,-BN323/$G$3))^2)^0.5</f>
        <v>0.36384075714095593</v>
      </c>
      <c r="BO372" s="324">
        <f t="shared" ca="1" si="491"/>
        <v>0.39143132267104125</v>
      </c>
      <c r="BP372" s="324">
        <f t="shared" ca="1" si="491"/>
        <v>0.40461240189607944</v>
      </c>
      <c r="BQ372" s="324">
        <f t="shared" ca="1" si="491"/>
        <v>0.41468655811375571</v>
      </c>
      <c r="BR372" s="324">
        <f t="shared" ca="1" si="491"/>
        <v>0.41461453797044678</v>
      </c>
      <c r="BS372" s="324">
        <f t="shared" ca="1" si="491"/>
        <v>0.40935610452199039</v>
      </c>
      <c r="BT372" s="324">
        <f t="shared" ca="1" si="491"/>
        <v>0.38197146093445961</v>
      </c>
      <c r="BU372" s="324">
        <f t="shared" ca="1" si="491"/>
        <v>0.33466289499523899</v>
      </c>
      <c r="BV372" s="324">
        <f t="shared" ca="1" si="491"/>
        <v>0.31070806972271137</v>
      </c>
      <c r="BW372" s="324">
        <f t="shared" ca="1" si="491"/>
        <v>0.24591653064909585</v>
      </c>
      <c r="BX372" s="324">
        <f t="shared" ca="1" si="491"/>
        <v>0.19415048403455179</v>
      </c>
      <c r="BY372" s="324">
        <f t="shared" ca="1" si="491"/>
        <v>0.15360079567817192</v>
      </c>
      <c r="BZ372" s="324" t="e">
        <f t="shared" si="491"/>
        <v>#DIV/0!</v>
      </c>
      <c r="CB372" s="201">
        <f>BM372</f>
        <v>0.25</v>
      </c>
      <c r="CC372" s="324">
        <f t="shared" ref="CC372:CO383" ca="1" si="492">1/((IF(CC307&gt;0,CC307/$F$3,-CC307/$G$3))^2+(IF(CC323&gt;0,CC323/$F$3,-CC323/$G$3))^2)^0.5</f>
        <v>0.56427075645465152</v>
      </c>
      <c r="CD372" s="324">
        <f t="shared" ca="1" si="492"/>
        <v>0.64215315031481612</v>
      </c>
      <c r="CE372" s="324">
        <f t="shared" ca="1" si="492"/>
        <v>0.67762091820662995</v>
      </c>
      <c r="CF372" s="324">
        <f t="shared" ca="1" si="492"/>
        <v>0.69959563752049914</v>
      </c>
      <c r="CG372" s="324">
        <f t="shared" ca="1" si="492"/>
        <v>0.68783716717979138</v>
      </c>
      <c r="CH372" s="324">
        <f t="shared" ca="1" si="492"/>
        <v>0.67032462332353204</v>
      </c>
      <c r="CI372" s="324">
        <f t="shared" ca="1" si="492"/>
        <v>0.60226136732484026</v>
      </c>
      <c r="CJ372" s="324">
        <f t="shared" ca="1" si="492"/>
        <v>0.50993362343102155</v>
      </c>
      <c r="CK372" s="324">
        <f t="shared" ca="1" si="492"/>
        <v>0.46850341899066805</v>
      </c>
      <c r="CL372" s="324">
        <f t="shared" ca="1" si="492"/>
        <v>0.36531271529555948</v>
      </c>
      <c r="CM372" s="324">
        <f t="shared" ca="1" si="492"/>
        <v>0.28780099896360167</v>
      </c>
      <c r="CN372" s="324">
        <f t="shared" ca="1" si="492"/>
        <v>0.22833486412889967</v>
      </c>
      <c r="CO372" s="324" t="e">
        <f t="shared" si="492"/>
        <v>#DIV/0!</v>
      </c>
      <c r="CQ372" s="201">
        <f>CB372</f>
        <v>0.25</v>
      </c>
      <c r="CR372" s="324">
        <f t="shared" ref="CR372:DD383" ca="1" si="493">1/((IF(CR307&gt;0,CR307/$F$3,-CR307/$G$3))^2+(IF(CR323&gt;0,CR323/$F$3,-CR323/$G$3))^2)^0.5</f>
        <v>0.21262989110691893</v>
      </c>
      <c r="CS372" s="324">
        <f t="shared" ca="1" si="493"/>
        <v>0.26182866000740307</v>
      </c>
      <c r="CT372" s="324">
        <f t="shared" ca="1" si="493"/>
        <v>0.29586382550054169</v>
      </c>
      <c r="CU372" s="324">
        <f t="shared" ca="1" si="493"/>
        <v>0.33935106363359935</v>
      </c>
      <c r="CV372" s="324">
        <f t="shared" ca="1" si="493"/>
        <v>0.39501956843384833</v>
      </c>
      <c r="CW372" s="324">
        <f t="shared" ca="1" si="493"/>
        <v>0.41620741358475727</v>
      </c>
      <c r="CX372" s="324">
        <f t="shared" ca="1" si="493"/>
        <v>0.45820268766218386</v>
      </c>
      <c r="CY372" s="324">
        <f t="shared" ca="1" si="493"/>
        <v>0.47528285084561755</v>
      </c>
      <c r="CZ372" s="324">
        <f t="shared" ca="1" si="493"/>
        <v>0.47167727921150565</v>
      </c>
      <c r="DA372" s="324">
        <f t="shared" ca="1" si="493"/>
        <v>0.43158097740428208</v>
      </c>
      <c r="DB372" s="324">
        <f t="shared" ca="1" si="493"/>
        <v>0.37150217849451223</v>
      </c>
      <c r="DC372" s="324">
        <f t="shared" ca="1" si="493"/>
        <v>0.34315704168190964</v>
      </c>
      <c r="DD372" s="324" t="e">
        <f t="shared" si="493"/>
        <v>#DIV/0!</v>
      </c>
      <c r="DF372" s="201">
        <f>CQ372</f>
        <v>0.25</v>
      </c>
      <c r="DG372" s="324">
        <f t="shared" ref="DG372:DS383" ca="1" si="494">1/((IF(DG307&gt;0,DG307/$F$3,-DG307/$G$3))^2+(IF(DG323&gt;0,DG323/$F$3,-DG323/$G$3))^2)^0.5</f>
        <v>0.30222713501206633</v>
      </c>
      <c r="DH372" s="324">
        <f t="shared" ca="1" si="494"/>
        <v>0.3566875607152899</v>
      </c>
      <c r="DI372" s="324">
        <f t="shared" ca="1" si="494"/>
        <v>0.38711387525667523</v>
      </c>
      <c r="DJ372" s="324">
        <f t="shared" ca="1" si="494"/>
        <v>0.41499866421265558</v>
      </c>
      <c r="DK372" s="324">
        <f t="shared" ca="1" si="494"/>
        <v>0.42818762557981516</v>
      </c>
      <c r="DL372" s="324">
        <f t="shared" ca="1" si="494"/>
        <v>0.42483531765715415</v>
      </c>
      <c r="DM372" s="324">
        <f t="shared" ca="1" si="494"/>
        <v>0.39574898601508057</v>
      </c>
      <c r="DN372" s="324">
        <f t="shared" ca="1" si="494"/>
        <v>0.3432785223355902</v>
      </c>
      <c r="DO372" s="324">
        <f t="shared" ca="1" si="494"/>
        <v>0.31753441148168454</v>
      </c>
      <c r="DP372" s="324">
        <f t="shared" ca="1" si="494"/>
        <v>0.25026769314471597</v>
      </c>
      <c r="DQ372" s="324">
        <f t="shared" ca="1" si="494"/>
        <v>0.19800451891291307</v>
      </c>
      <c r="DR372" s="324">
        <f t="shared" ca="1" si="494"/>
        <v>0.17298818309758504</v>
      </c>
      <c r="DS372" s="324" t="e">
        <f t="shared" si="494"/>
        <v>#DIV/0!</v>
      </c>
      <c r="DU372" s="201">
        <f>DF372</f>
        <v>0.25</v>
      </c>
      <c r="DV372" s="324">
        <f t="shared" ref="DV372:EH383" ca="1" si="495">1/((IF(DV307&gt;0,DV307/$F$3,-DV307/$G$3))^2+(IF(DV323&gt;0,DV323/$F$3,-DV323/$G$3))^2)^0.5</f>
        <v>0.27011396675508836</v>
      </c>
      <c r="DW372" s="324">
        <f t="shared" ca="1" si="495"/>
        <v>0.27919474526549259</v>
      </c>
      <c r="DX372" s="324">
        <f t="shared" ca="1" si="495"/>
        <v>0.28501814731739594</v>
      </c>
      <c r="DY372" s="324">
        <f t="shared" ca="1" si="495"/>
        <v>0.29170867421377206</v>
      </c>
      <c r="DZ372" s="324">
        <f t="shared" ca="1" si="495"/>
        <v>0.29838331186439165</v>
      </c>
      <c r="EA372" s="324">
        <f t="shared" ca="1" si="495"/>
        <v>0.29999944015947583</v>
      </c>
      <c r="EB372" s="324">
        <f t="shared" ca="1" si="495"/>
        <v>0.29955169546501581</v>
      </c>
      <c r="EC372" s="324">
        <f t="shared" ca="1" si="495"/>
        <v>0.29005754483220603</v>
      </c>
      <c r="ED372" s="324">
        <f t="shared" ca="1" si="495"/>
        <v>0.28272210939216236</v>
      </c>
      <c r="EE372" s="324">
        <f t="shared" ca="1" si="495"/>
        <v>0.25473404980819581</v>
      </c>
      <c r="EF372" s="324">
        <f t="shared" ca="1" si="495"/>
        <v>0.22269054065424126</v>
      </c>
      <c r="EG372" s="324">
        <f t="shared" ca="1" si="495"/>
        <v>0.19043021507134392</v>
      </c>
      <c r="EH372" s="324" t="e">
        <f t="shared" si="495"/>
        <v>#DIV/0!</v>
      </c>
      <c r="EJ372" s="201">
        <f>DU372</f>
        <v>0.25</v>
      </c>
      <c r="EK372" s="324">
        <f t="shared" ref="EK372:EW383" ca="1" si="496">1/((IF(EK307&gt;0,EK307/$F$3,-EK307/$G$3))^2+(IF(EK323&gt;0,EK323/$F$3,-EK323/$G$3))^2)^0.5</f>
        <v>0.27011396675508836</v>
      </c>
      <c r="EL372" s="324">
        <f t="shared" ca="1" si="496"/>
        <v>0.27919474526549259</v>
      </c>
      <c r="EM372" s="324">
        <f t="shared" ca="1" si="496"/>
        <v>0.28501814731739594</v>
      </c>
      <c r="EN372" s="324">
        <f t="shared" ca="1" si="496"/>
        <v>0.29170867421377206</v>
      </c>
      <c r="EO372" s="324">
        <f t="shared" ca="1" si="496"/>
        <v>0.29838331186439165</v>
      </c>
      <c r="EP372" s="324">
        <f t="shared" ca="1" si="496"/>
        <v>0.29999944015947583</v>
      </c>
      <c r="EQ372" s="324">
        <f t="shared" ca="1" si="496"/>
        <v>0.29955169546501581</v>
      </c>
      <c r="ER372" s="324">
        <f t="shared" ca="1" si="496"/>
        <v>0.29005754483220603</v>
      </c>
      <c r="ES372" s="324">
        <f t="shared" ca="1" si="496"/>
        <v>0.28272210939216236</v>
      </c>
      <c r="ET372" s="324">
        <f t="shared" ca="1" si="496"/>
        <v>0.25473404980819581</v>
      </c>
      <c r="EU372" s="324">
        <f t="shared" ca="1" si="496"/>
        <v>0.22269054065424126</v>
      </c>
      <c r="EV372" s="324">
        <f t="shared" ca="1" si="496"/>
        <v>0.19043021507134392</v>
      </c>
      <c r="EW372" s="324" t="e">
        <f t="shared" si="496"/>
        <v>#DIV/0!</v>
      </c>
    </row>
    <row r="373" spans="8:185" ht="13" customHeight="1">
      <c r="P373" s="323">
        <f ca="1">1/((IF(U341&gt;0,U341/$F$2,-U341/$G$2)^2+(IF(U356&gt;0,U356/$F$2,-U356/$G$2))^2)^0.5)</f>
        <v>10.39179451977129</v>
      </c>
      <c r="T373" s="201">
        <f t="shared" si="478"/>
        <v>0.2857142857142857</v>
      </c>
      <c r="U373" s="324">
        <f t="shared" ca="1" si="488"/>
        <v>0.42232492672294075</v>
      </c>
      <c r="V373" s="324">
        <f t="shared" ca="1" si="488"/>
        <v>0.4203077682644849</v>
      </c>
      <c r="W373" s="324">
        <f t="shared" ca="1" si="488"/>
        <v>0.4155210196742487</v>
      </c>
      <c r="X373" s="324">
        <f t="shared" ca="1" si="488"/>
        <v>0.4043842325805232</v>
      </c>
      <c r="Y373" s="324">
        <f t="shared" ca="1" si="488"/>
        <v>0.37909560834177491</v>
      </c>
      <c r="Z373" s="324">
        <f t="shared" ca="1" si="488"/>
        <v>0.36474075759449492</v>
      </c>
      <c r="AA373" s="324">
        <f t="shared" ca="1" si="488"/>
        <v>0.32006869112121411</v>
      </c>
      <c r="AB373" s="324">
        <f t="shared" ca="1" si="488"/>
        <v>0.26448643950083905</v>
      </c>
      <c r="AC373" s="324">
        <f t="shared" ca="1" si="488"/>
        <v>0.23983984601880187</v>
      </c>
      <c r="AD373" s="324">
        <f t="shared" ca="1" si="488"/>
        <v>0.17860439359146491</v>
      </c>
      <c r="AE373" s="324">
        <f t="shared" ca="1" si="488"/>
        <v>0.13287185918214056</v>
      </c>
      <c r="AF373" s="324" t="e">
        <f t="shared" si="488"/>
        <v>#DIV/0!</v>
      </c>
      <c r="AG373" s="324" t="e">
        <f t="shared" si="488"/>
        <v>#DIV/0!</v>
      </c>
      <c r="AH373" s="21" t="e">
        <v>#DIV/0!</v>
      </c>
      <c r="AI373" s="201">
        <f t="shared" ref="AI373:AI383" si="497">T373</f>
        <v>0.2857142857142857</v>
      </c>
      <c r="AJ373" s="324">
        <f t="shared" ca="1" si="489"/>
        <v>0.41583884272442972</v>
      </c>
      <c r="AK373" s="324">
        <f t="shared" ca="1" si="489"/>
        <v>0.41202315880365503</v>
      </c>
      <c r="AL373" s="324">
        <f t="shared" ca="1" si="489"/>
        <v>0.40632838232993412</v>
      </c>
      <c r="AM373" s="324">
        <f t="shared" ca="1" si="489"/>
        <v>0.39459134042525668</v>
      </c>
      <c r="AN373" s="324">
        <f t="shared" ca="1" si="489"/>
        <v>0.36977810731825322</v>
      </c>
      <c r="AO373" s="324">
        <f t="shared" ca="1" si="489"/>
        <v>0.35609229051070285</v>
      </c>
      <c r="AP373" s="324">
        <f t="shared" ca="1" si="489"/>
        <v>0.31406966048833806</v>
      </c>
      <c r="AQ373" s="324">
        <f t="shared" ca="1" si="489"/>
        <v>0.26184339873156443</v>
      </c>
      <c r="AR373" s="324">
        <f t="shared" ca="1" si="489"/>
        <v>0.23850021380486305</v>
      </c>
      <c r="AS373" s="324">
        <f t="shared" ca="1" si="489"/>
        <v>0.179714400166437</v>
      </c>
      <c r="AT373" s="324">
        <f t="shared" ca="1" si="489"/>
        <v>0.13493409662112185</v>
      </c>
      <c r="AU373" s="324" t="e">
        <f t="shared" si="489"/>
        <v>#DIV/0!</v>
      </c>
      <c r="AV373" s="324" t="e">
        <f t="shared" si="489"/>
        <v>#DIV/0!</v>
      </c>
      <c r="AW373" s="21" t="e">
        <v>#DIV/0!</v>
      </c>
      <c r="AX373" s="201">
        <f t="shared" ref="AX373:AX383" si="498">AI373</f>
        <v>0.2857142857142857</v>
      </c>
      <c r="AY373" s="324">
        <f t="shared" ca="1" si="490"/>
        <v>0.3845476130327018</v>
      </c>
      <c r="AZ373" s="324">
        <f t="shared" ca="1" si="490"/>
        <v>0.41398394484381501</v>
      </c>
      <c r="BA373" s="324">
        <f t="shared" ca="1" si="490"/>
        <v>0.42731306585280637</v>
      </c>
      <c r="BB373" s="324">
        <f t="shared" ca="1" si="490"/>
        <v>0.43635871894051326</v>
      </c>
      <c r="BC373" s="324">
        <f t="shared" ca="1" si="490"/>
        <v>0.432904376231942</v>
      </c>
      <c r="BD373" s="324">
        <f t="shared" ca="1" si="490"/>
        <v>0.42559606429670516</v>
      </c>
      <c r="BE373" s="324">
        <f t="shared" ca="1" si="490"/>
        <v>0.39171018578619865</v>
      </c>
      <c r="BF373" s="324">
        <f t="shared" ca="1" si="490"/>
        <v>0.33621182729724175</v>
      </c>
      <c r="BG373" s="324">
        <f t="shared" ca="1" si="490"/>
        <v>0.30860346859494414</v>
      </c>
      <c r="BH373" s="324">
        <f t="shared" ca="1" si="490"/>
        <v>0.23472320504027686</v>
      </c>
      <c r="BI373" s="324">
        <f t="shared" ca="1" si="490"/>
        <v>0.17622117221535896</v>
      </c>
      <c r="BJ373" s="324" t="e">
        <f t="shared" si="490"/>
        <v>#DIV/0!</v>
      </c>
      <c r="BK373" s="324" t="e">
        <f t="shared" si="490"/>
        <v>#DIV/0!</v>
      </c>
      <c r="BL373" s="21" t="e">
        <v>#DIV/0!</v>
      </c>
      <c r="BM373" s="201">
        <f t="shared" ref="BM373:BM383" si="499">AX373</f>
        <v>0.2857142857142857</v>
      </c>
      <c r="BN373" s="324">
        <f t="shared" ca="1" si="491"/>
        <v>0.36953097975054083</v>
      </c>
      <c r="BO373" s="324">
        <f t="shared" ca="1" si="491"/>
        <v>0.39336650098643405</v>
      </c>
      <c r="BP373" s="324">
        <f t="shared" ca="1" si="491"/>
        <v>0.4026672298475748</v>
      </c>
      <c r="BQ373" s="324">
        <f t="shared" ca="1" si="491"/>
        <v>0.40643360971626452</v>
      </c>
      <c r="BR373" s="324">
        <f t="shared" ca="1" si="491"/>
        <v>0.39630281738952589</v>
      </c>
      <c r="BS373" s="324">
        <f t="shared" ca="1" si="491"/>
        <v>0.38665227483565623</v>
      </c>
      <c r="BT373" s="324">
        <f t="shared" ca="1" si="491"/>
        <v>0.34924821740934903</v>
      </c>
      <c r="BU373" s="324">
        <f t="shared" ca="1" si="491"/>
        <v>0.29480142249037872</v>
      </c>
      <c r="BV373" s="324">
        <f t="shared" ca="1" si="491"/>
        <v>0.26907131662272915</v>
      </c>
      <c r="BW373" s="324">
        <f t="shared" ca="1" si="491"/>
        <v>0.20258714228203745</v>
      </c>
      <c r="BX373" s="324">
        <f t="shared" ca="1" si="491"/>
        <v>0.15141441257332364</v>
      </c>
      <c r="BY373" s="324" t="e">
        <f t="shared" si="491"/>
        <v>#DIV/0!</v>
      </c>
      <c r="BZ373" s="324" t="e">
        <f t="shared" si="491"/>
        <v>#DIV/0!</v>
      </c>
      <c r="CA373" s="21" t="e">
        <v>#DIV/0!</v>
      </c>
      <c r="CB373" s="201">
        <f t="shared" ref="CB373:CB383" si="500">BM373</f>
        <v>0.2857142857142857</v>
      </c>
      <c r="CC373" s="324">
        <f t="shared" ca="1" si="492"/>
        <v>0.56125066426736925</v>
      </c>
      <c r="CD373" s="324">
        <f t="shared" ca="1" si="492"/>
        <v>0.63552774540331525</v>
      </c>
      <c r="CE373" s="324">
        <f t="shared" ca="1" si="492"/>
        <v>0.66747724452995261</v>
      </c>
      <c r="CF373" s="324">
        <f t="shared" ca="1" si="492"/>
        <v>0.68386300269894684</v>
      </c>
      <c r="CG373" s="324">
        <f t="shared" ca="1" si="492"/>
        <v>0.66356398861779242</v>
      </c>
      <c r="CH373" s="324">
        <f t="shared" ca="1" si="492"/>
        <v>0.64245588738703396</v>
      </c>
      <c r="CI373" s="324">
        <f t="shared" ca="1" si="492"/>
        <v>0.56622439355219445</v>
      </c>
      <c r="CJ373" s="324">
        <f t="shared" ca="1" si="492"/>
        <v>0.46729011257198194</v>
      </c>
      <c r="CK373" s="324">
        <f t="shared" ca="1" si="492"/>
        <v>0.42366944671424217</v>
      </c>
      <c r="CL373" s="324">
        <f t="shared" ca="1" si="492"/>
        <v>0.31627356947650459</v>
      </c>
      <c r="CM373" s="324">
        <f t="shared" ca="1" si="492"/>
        <v>0.23643136277770679</v>
      </c>
      <c r="CN373" s="324" t="e">
        <f t="shared" si="492"/>
        <v>#DIV/0!</v>
      </c>
      <c r="CO373" s="324" t="e">
        <f t="shared" si="492"/>
        <v>#DIV/0!</v>
      </c>
      <c r="CP373" s="21" t="e">
        <v>#DIV/0!</v>
      </c>
      <c r="CQ373" s="201">
        <f t="shared" ref="CQ373:CQ383" si="501">CB373</f>
        <v>0.2857142857142857</v>
      </c>
      <c r="CR373" s="324">
        <f t="shared" ca="1" si="493"/>
        <v>0.21273454430855063</v>
      </c>
      <c r="CS373" s="324">
        <f t="shared" ca="1" si="493"/>
        <v>0.26175402585764196</v>
      </c>
      <c r="CT373" s="324">
        <f t="shared" ca="1" si="493"/>
        <v>0.29546316731947725</v>
      </c>
      <c r="CU373" s="324">
        <f t="shared" ca="1" si="493"/>
        <v>0.33809325617228631</v>
      </c>
      <c r="CV373" s="324">
        <f t="shared" ca="1" si="493"/>
        <v>0.39122538837928272</v>
      </c>
      <c r="CW373" s="324">
        <f t="shared" ca="1" si="493"/>
        <v>0.41060331251445548</v>
      </c>
      <c r="CX373" s="324">
        <f t="shared" ca="1" si="493"/>
        <v>0.44515042278281863</v>
      </c>
      <c r="CY373" s="324">
        <f t="shared" ca="1" si="493"/>
        <v>0.44895847940883776</v>
      </c>
      <c r="CZ373" s="324">
        <f t="shared" ca="1" si="493"/>
        <v>0.438163291759052</v>
      </c>
      <c r="DA373" s="324">
        <f t="shared" ca="1" si="493"/>
        <v>0.37837687456218433</v>
      </c>
      <c r="DB373" s="324">
        <f t="shared" ca="1" si="493"/>
        <v>0.30458093156498411</v>
      </c>
      <c r="DC373" s="324" t="e">
        <f t="shared" si="493"/>
        <v>#DIV/0!</v>
      </c>
      <c r="DD373" s="324" t="e">
        <f t="shared" si="493"/>
        <v>#DIV/0!</v>
      </c>
      <c r="DE373" s="21" t="e">
        <v>#DIV/0!</v>
      </c>
      <c r="DF373" s="201">
        <f t="shared" ref="DF373:DF383" si="502">CQ373</f>
        <v>0.2857142857142857</v>
      </c>
      <c r="DG373" s="324">
        <f t="shared" ca="1" si="494"/>
        <v>0.30061922750029424</v>
      </c>
      <c r="DH373" s="324">
        <f t="shared" ca="1" si="494"/>
        <v>0.35325445597349653</v>
      </c>
      <c r="DI373" s="324">
        <f t="shared" ca="1" si="494"/>
        <v>0.3817812408109767</v>
      </c>
      <c r="DJ373" s="324">
        <f t="shared" ca="1" si="494"/>
        <v>0.40636776025765825</v>
      </c>
      <c r="DK373" s="324">
        <f t="shared" ca="1" si="494"/>
        <v>0.41383656550064757</v>
      </c>
      <c r="DL373" s="324">
        <f t="shared" ca="1" si="494"/>
        <v>0.40784221167152118</v>
      </c>
      <c r="DM373" s="324">
        <f t="shared" ca="1" si="494"/>
        <v>0.37232820331703242</v>
      </c>
      <c r="DN373" s="324">
        <f t="shared" ca="1" si="494"/>
        <v>0.31440224232201819</v>
      </c>
      <c r="DO373" s="324">
        <f t="shared" ca="1" si="494"/>
        <v>0.2868533141883054</v>
      </c>
      <c r="DP373" s="324">
        <f t="shared" ca="1" si="494"/>
        <v>0.21623208920426815</v>
      </c>
      <c r="DQ373" s="324">
        <f t="shared" ca="1" si="494"/>
        <v>0.16223902326770043</v>
      </c>
      <c r="DR373" s="324" t="e">
        <f t="shared" si="494"/>
        <v>#DIV/0!</v>
      </c>
      <c r="DS373" s="324" t="e">
        <f t="shared" si="494"/>
        <v>#DIV/0!</v>
      </c>
      <c r="DT373" s="21" t="e">
        <v>#DIV/0!</v>
      </c>
      <c r="DU373" s="201">
        <f t="shared" ref="DU373:DU383" si="503">DF373</f>
        <v>0.2857142857142857</v>
      </c>
      <c r="DV373" s="324">
        <f t="shared" ca="1" si="495"/>
        <v>0.30217607996308854</v>
      </c>
      <c r="DW373" s="324">
        <f t="shared" ca="1" si="495"/>
        <v>0.31099241152724855</v>
      </c>
      <c r="DX373" s="324">
        <f t="shared" ca="1" si="495"/>
        <v>0.31652415973650888</v>
      </c>
      <c r="DY373" s="324">
        <f t="shared" ca="1" si="495"/>
        <v>0.32263740349098124</v>
      </c>
      <c r="DZ373" s="324">
        <f t="shared" ca="1" si="495"/>
        <v>0.32796226596843275</v>
      </c>
      <c r="EA373" s="324">
        <f t="shared" ca="1" si="495"/>
        <v>0.32871844101355446</v>
      </c>
      <c r="EB373" s="324">
        <f t="shared" ca="1" si="495"/>
        <v>0.32496388216482458</v>
      </c>
      <c r="EC373" s="324">
        <f t="shared" ca="1" si="495"/>
        <v>0.30953175819372725</v>
      </c>
      <c r="ED373" s="324">
        <f t="shared" ca="1" si="495"/>
        <v>0.29869940390571359</v>
      </c>
      <c r="EE373" s="324">
        <f t="shared" ca="1" si="495"/>
        <v>0.25897015970545451</v>
      </c>
      <c r="EF373" s="324">
        <f t="shared" ca="1" si="495"/>
        <v>0.21473940213190393</v>
      </c>
      <c r="EG373" s="324" t="e">
        <f t="shared" si="495"/>
        <v>#DIV/0!</v>
      </c>
      <c r="EH373" s="324" t="e">
        <f t="shared" si="495"/>
        <v>#DIV/0!</v>
      </c>
      <c r="EI373" s="21" t="e">
        <v>#DIV/0!</v>
      </c>
      <c r="EJ373" s="201">
        <f t="shared" ref="EJ373:EJ383" si="504">DU373</f>
        <v>0.2857142857142857</v>
      </c>
      <c r="EK373" s="324">
        <f t="shared" ca="1" si="496"/>
        <v>0.30217607996308854</v>
      </c>
      <c r="EL373" s="324">
        <f t="shared" ca="1" si="496"/>
        <v>0.31099241152724855</v>
      </c>
      <c r="EM373" s="324">
        <f t="shared" ca="1" si="496"/>
        <v>0.31652415973650888</v>
      </c>
      <c r="EN373" s="324">
        <f t="shared" ca="1" si="496"/>
        <v>0.32263740349098124</v>
      </c>
      <c r="EO373" s="324">
        <f t="shared" ca="1" si="496"/>
        <v>0.32796226596843275</v>
      </c>
      <c r="EP373" s="324">
        <f t="shared" ca="1" si="496"/>
        <v>0.32871844101355446</v>
      </c>
      <c r="EQ373" s="324">
        <f t="shared" ca="1" si="496"/>
        <v>0.32496388216482458</v>
      </c>
      <c r="ER373" s="324">
        <f t="shared" ca="1" si="496"/>
        <v>0.30953175819372725</v>
      </c>
      <c r="ES373" s="324">
        <f t="shared" ca="1" si="496"/>
        <v>0.29869940390571359</v>
      </c>
      <c r="ET373" s="324">
        <f t="shared" ca="1" si="496"/>
        <v>0.25897015970545451</v>
      </c>
      <c r="EU373" s="324">
        <f t="shared" ca="1" si="496"/>
        <v>0.21473940213190393</v>
      </c>
      <c r="EV373" s="324" t="e">
        <f t="shared" si="496"/>
        <v>#DIV/0!</v>
      </c>
      <c r="EW373" s="324" t="e">
        <f t="shared" si="496"/>
        <v>#DIV/0!</v>
      </c>
      <c r="EX373" s="21" t="e">
        <v>#DIV/0!</v>
      </c>
    </row>
    <row r="374" spans="8:185">
      <c r="T374" s="201">
        <f t="shared" si="478"/>
        <v>0.33333333333333331</v>
      </c>
      <c r="U374" s="324">
        <f t="shared" ca="1" si="488"/>
        <v>0.41525709061771371</v>
      </c>
      <c r="V374" s="324">
        <f t="shared" ca="1" si="488"/>
        <v>0.40480347329176014</v>
      </c>
      <c r="W374" s="324">
        <f t="shared" ca="1" si="488"/>
        <v>0.39407638682891177</v>
      </c>
      <c r="X374" s="324">
        <f t="shared" ca="1" si="488"/>
        <v>0.37541417174205677</v>
      </c>
      <c r="Y374" s="324">
        <f t="shared" ca="1" si="488"/>
        <v>0.34097545942705693</v>
      </c>
      <c r="Z374" s="324">
        <f t="shared" ca="1" si="488"/>
        <v>0.32338344391194013</v>
      </c>
      <c r="AA374" s="324">
        <f t="shared" ca="1" si="488"/>
        <v>0.27279629092023006</v>
      </c>
      <c r="AB374" s="324">
        <f t="shared" ca="1" si="488"/>
        <v>0.2145173154172802</v>
      </c>
      <c r="AC374" s="324">
        <f t="shared" ca="1" si="488"/>
        <v>0.18961545039413058</v>
      </c>
      <c r="AD374" s="324">
        <f t="shared" ca="1" si="488"/>
        <v>0.12923847754273182</v>
      </c>
      <c r="AE374" s="324" t="e">
        <f t="shared" si="488"/>
        <v>#DIV/0!</v>
      </c>
      <c r="AF374" s="324" t="e">
        <f t="shared" si="488"/>
        <v>#DIV/0!</v>
      </c>
      <c r="AG374" s="324" t="e">
        <f t="shared" si="488"/>
        <v>#DIV/0!</v>
      </c>
      <c r="AH374" s="17"/>
      <c r="AI374" s="201">
        <f t="shared" si="497"/>
        <v>0.33333333333333331</v>
      </c>
      <c r="AJ374" s="324">
        <f t="shared" ca="1" si="489"/>
        <v>0.41012181648739343</v>
      </c>
      <c r="AK374" s="324">
        <f t="shared" ca="1" si="489"/>
        <v>0.39857611071513083</v>
      </c>
      <c r="AL374" s="324">
        <f t="shared" ca="1" si="489"/>
        <v>0.38744053771617026</v>
      </c>
      <c r="AM374" s="324">
        <f t="shared" ca="1" si="489"/>
        <v>0.36875391519319245</v>
      </c>
      <c r="AN374" s="324">
        <f t="shared" ca="1" si="489"/>
        <v>0.33524269848365923</v>
      </c>
      <c r="AO374" s="324">
        <f t="shared" ca="1" si="489"/>
        <v>0.31833860864747476</v>
      </c>
      <c r="AP374" s="324">
        <f t="shared" ca="1" si="489"/>
        <v>0.26993740892874174</v>
      </c>
      <c r="AQ374" s="324">
        <f t="shared" ca="1" si="489"/>
        <v>0.21394032139396829</v>
      </c>
      <c r="AR374" s="324">
        <f t="shared" ca="1" si="489"/>
        <v>0.18981258898617456</v>
      </c>
      <c r="AS374" s="324">
        <f t="shared" ca="1" si="489"/>
        <v>0.13062638353318554</v>
      </c>
      <c r="AT374" s="324" t="e">
        <f t="shared" si="489"/>
        <v>#DIV/0!</v>
      </c>
      <c r="AU374" s="324" t="e">
        <f t="shared" si="489"/>
        <v>#DIV/0!</v>
      </c>
      <c r="AV374" s="324" t="e">
        <f t="shared" si="489"/>
        <v>#DIV/0!</v>
      </c>
      <c r="AW374" s="17"/>
      <c r="AX374" s="201">
        <f t="shared" si="498"/>
        <v>0.33333333333333331</v>
      </c>
      <c r="AY374" s="324">
        <f t="shared" ca="1" si="490"/>
        <v>0.38717505883417397</v>
      </c>
      <c r="AZ374" s="324">
        <f t="shared" ca="1" si="490"/>
        <v>0.41085638898353144</v>
      </c>
      <c r="BA374" s="324">
        <f t="shared" ca="1" si="490"/>
        <v>0.41853836157450403</v>
      </c>
      <c r="BB374" s="324">
        <f t="shared" ca="1" si="490"/>
        <v>0.41861322041196702</v>
      </c>
      <c r="BC374" s="324">
        <f t="shared" ca="1" si="490"/>
        <v>0.4011268396680942</v>
      </c>
      <c r="BD374" s="324">
        <f t="shared" ca="1" si="490"/>
        <v>0.38776604089738043</v>
      </c>
      <c r="BE374" s="324">
        <f t="shared" ca="1" si="490"/>
        <v>0.34022943146131057</v>
      </c>
      <c r="BF374" s="324">
        <f t="shared" ca="1" si="490"/>
        <v>0.27519975783416162</v>
      </c>
      <c r="BG374" s="324">
        <f t="shared" ca="1" si="490"/>
        <v>0.24528962832973608</v>
      </c>
      <c r="BH374" s="324">
        <f t="shared" ca="1" si="490"/>
        <v>0.16943864920218213</v>
      </c>
      <c r="BI374" s="324" t="e">
        <f t="shared" si="490"/>
        <v>#DIV/0!</v>
      </c>
      <c r="BJ374" s="324" t="e">
        <f t="shared" si="490"/>
        <v>#DIV/0!</v>
      </c>
      <c r="BK374" s="324" t="e">
        <f t="shared" si="490"/>
        <v>#DIV/0!</v>
      </c>
      <c r="BL374" s="17"/>
      <c r="BM374" s="201">
        <f t="shared" si="499"/>
        <v>0.33333333333333331</v>
      </c>
      <c r="BN374" s="324">
        <f t="shared" ca="1" si="491"/>
        <v>0.36844804554664751</v>
      </c>
      <c r="BO374" s="324">
        <f t="shared" ca="1" si="491"/>
        <v>0.38579118323076428</v>
      </c>
      <c r="BP374" s="324">
        <f t="shared" ca="1" si="491"/>
        <v>0.38936104074497496</v>
      </c>
      <c r="BQ374" s="324">
        <f t="shared" ca="1" si="491"/>
        <v>0.38470308324558433</v>
      </c>
      <c r="BR374" s="324">
        <f t="shared" ca="1" si="491"/>
        <v>0.36258122609236032</v>
      </c>
      <c r="BS374" s="324">
        <f t="shared" ca="1" si="491"/>
        <v>0.34814517682615276</v>
      </c>
      <c r="BT374" s="324">
        <f t="shared" ca="1" si="491"/>
        <v>0.30081554294654733</v>
      </c>
      <c r="BU374" s="324">
        <f t="shared" ca="1" si="491"/>
        <v>0.2403744658871452</v>
      </c>
      <c r="BV374" s="324">
        <f t="shared" ca="1" si="491"/>
        <v>0.21344080533103993</v>
      </c>
      <c r="BW374" s="324">
        <f t="shared" ca="1" si="491"/>
        <v>0.14652200034813603</v>
      </c>
      <c r="BX374" s="324" t="e">
        <f t="shared" si="491"/>
        <v>#DIV/0!</v>
      </c>
      <c r="BY374" s="324" t="e">
        <f t="shared" si="491"/>
        <v>#DIV/0!</v>
      </c>
      <c r="BZ374" s="324" t="e">
        <f t="shared" si="491"/>
        <v>#DIV/0!</v>
      </c>
      <c r="CA374" s="17"/>
      <c r="CB374" s="201">
        <f t="shared" si="500"/>
        <v>0.33333333333333331</v>
      </c>
      <c r="CC374" s="324">
        <f t="shared" ca="1" si="492"/>
        <v>0.55382034629771393</v>
      </c>
      <c r="CD374" s="324">
        <f t="shared" ca="1" si="492"/>
        <v>0.62101378979710842</v>
      </c>
      <c r="CE374" s="324">
        <f t="shared" ca="1" si="492"/>
        <v>0.64661461208245341</v>
      </c>
      <c r="CF374" s="324">
        <f t="shared" ca="1" si="492"/>
        <v>0.6536359996131319</v>
      </c>
      <c r="CG374" s="324">
        <f t="shared" ca="1" si="492"/>
        <v>0.62027495903227881</v>
      </c>
      <c r="CH374" s="324">
        <f t="shared" ca="1" si="492"/>
        <v>0.59404579307288574</v>
      </c>
      <c r="CI374" s="324">
        <f t="shared" ca="1" si="492"/>
        <v>0.50694645714714948</v>
      </c>
      <c r="CJ374" s="324">
        <f t="shared" ca="1" si="492"/>
        <v>0.40001365762407637</v>
      </c>
      <c r="CK374" s="324">
        <f t="shared" ca="1" si="492"/>
        <v>0.35391239498475868</v>
      </c>
      <c r="CL374" s="324">
        <f t="shared" ca="1" si="492"/>
        <v>0.24203557070552084</v>
      </c>
      <c r="CM374" s="324" t="e">
        <f t="shared" si="492"/>
        <v>#DIV/0!</v>
      </c>
      <c r="CN374" s="324" t="e">
        <f t="shared" si="492"/>
        <v>#DIV/0!</v>
      </c>
      <c r="CO374" s="324" t="e">
        <f t="shared" si="492"/>
        <v>#DIV/0!</v>
      </c>
      <c r="CP374" s="17"/>
      <c r="CQ374" s="201">
        <f t="shared" si="501"/>
        <v>0.33333333333333331</v>
      </c>
      <c r="CR374" s="324">
        <f t="shared" ca="1" si="493"/>
        <v>0.21258645059337722</v>
      </c>
      <c r="CS374" s="324">
        <f t="shared" ca="1" si="493"/>
        <v>0.26112228804670451</v>
      </c>
      <c r="CT374" s="324">
        <f t="shared" ca="1" si="493"/>
        <v>0.29413605643638713</v>
      </c>
      <c r="CU374" s="324">
        <f t="shared" ca="1" si="493"/>
        <v>0.33510285365390846</v>
      </c>
      <c r="CV374" s="324">
        <f t="shared" ca="1" si="493"/>
        <v>0.38358546796821769</v>
      </c>
      <c r="CW374" s="324">
        <f t="shared" ca="1" si="493"/>
        <v>0.39972307594228124</v>
      </c>
      <c r="CX374" s="324">
        <f t="shared" ca="1" si="493"/>
        <v>0.42127586969362274</v>
      </c>
      <c r="CY374" s="324">
        <f t="shared" ca="1" si="493"/>
        <v>0.40320982704824243</v>
      </c>
      <c r="CZ374" s="324">
        <f t="shared" ca="1" si="493"/>
        <v>0.38132059916984212</v>
      </c>
      <c r="DA374" s="324">
        <f t="shared" ca="1" si="493"/>
        <v>0.29426586756967543</v>
      </c>
      <c r="DB374" s="324" t="e">
        <f t="shared" si="493"/>
        <v>#DIV/0!</v>
      </c>
      <c r="DC374" s="324" t="e">
        <f t="shared" si="493"/>
        <v>#DIV/0!</v>
      </c>
      <c r="DD374" s="324" t="e">
        <f t="shared" si="493"/>
        <v>#DIV/0!</v>
      </c>
      <c r="DE374" s="17"/>
      <c r="DF374" s="201">
        <f t="shared" si="502"/>
        <v>0.33333333333333331</v>
      </c>
      <c r="DG374" s="324">
        <f t="shared" ca="1" si="494"/>
        <v>0.29754189686206595</v>
      </c>
      <c r="DH374" s="324">
        <f t="shared" ca="1" si="494"/>
        <v>0.34685685406006611</v>
      </c>
      <c r="DI374" s="324">
        <f t="shared" ca="1" si="494"/>
        <v>0.37203809500865115</v>
      </c>
      <c r="DJ374" s="324">
        <f t="shared" ca="1" si="494"/>
        <v>0.39102486746727055</v>
      </c>
      <c r="DK374" s="324">
        <f t="shared" ca="1" si="494"/>
        <v>0.38931616395664581</v>
      </c>
      <c r="DL374" s="324">
        <f t="shared" ca="1" si="494"/>
        <v>0.37929358597872209</v>
      </c>
      <c r="DM374" s="324">
        <f t="shared" ca="1" si="494"/>
        <v>0.33452890664551044</v>
      </c>
      <c r="DN374" s="324">
        <f t="shared" ca="1" si="494"/>
        <v>0.26941537917791419</v>
      </c>
      <c r="DO374" s="324">
        <f t="shared" ca="1" si="494"/>
        <v>0.23964912822526702</v>
      </c>
      <c r="DP374" s="324">
        <f t="shared" ca="1" si="494"/>
        <v>0.16519050899504062</v>
      </c>
      <c r="DQ374" s="324" t="e">
        <f t="shared" si="494"/>
        <v>#DIV/0!</v>
      </c>
      <c r="DR374" s="324" t="e">
        <f t="shared" si="494"/>
        <v>#DIV/0!</v>
      </c>
      <c r="DS374" s="324" t="e">
        <f t="shared" si="494"/>
        <v>#DIV/0!</v>
      </c>
      <c r="DT374" s="17"/>
      <c r="DU374" s="201">
        <f t="shared" si="503"/>
        <v>0.33333333333333331</v>
      </c>
      <c r="DV374" s="324">
        <f t="shared" ca="1" si="495"/>
        <v>0.34485777227247794</v>
      </c>
      <c r="DW374" s="324">
        <f t="shared" ca="1" si="495"/>
        <v>0.35322929759553096</v>
      </c>
      <c r="DX374" s="324">
        <f t="shared" ca="1" si="495"/>
        <v>0.35826151929143846</v>
      </c>
      <c r="DY374" s="324">
        <f t="shared" ca="1" si="495"/>
        <v>0.36336613119476568</v>
      </c>
      <c r="DZ374" s="324">
        <f t="shared" ca="1" si="495"/>
        <v>0.36626114207760352</v>
      </c>
      <c r="EA374" s="324">
        <f t="shared" ca="1" si="495"/>
        <v>0.36543131378766547</v>
      </c>
      <c r="EB374" s="324">
        <f t="shared" ca="1" si="495"/>
        <v>0.35539781926746217</v>
      </c>
      <c r="EC374" s="324">
        <f t="shared" ca="1" si="495"/>
        <v>0.32828967867838116</v>
      </c>
      <c r="ED374" s="324">
        <f t="shared" ca="1" si="495"/>
        <v>0.31047551539309004</v>
      </c>
      <c r="EE374" s="324">
        <f t="shared" ca="1" si="495"/>
        <v>0.2474015856184715</v>
      </c>
      <c r="EF374" s="324" t="e">
        <f t="shared" si="495"/>
        <v>#DIV/0!</v>
      </c>
      <c r="EG374" s="324" t="e">
        <f t="shared" si="495"/>
        <v>#DIV/0!</v>
      </c>
      <c r="EH374" s="324" t="e">
        <f t="shared" si="495"/>
        <v>#DIV/0!</v>
      </c>
      <c r="EI374" s="17"/>
      <c r="EJ374" s="201">
        <f t="shared" si="504"/>
        <v>0.33333333333333331</v>
      </c>
      <c r="EK374" s="324">
        <f t="shared" ca="1" si="496"/>
        <v>0.34485777227247794</v>
      </c>
      <c r="EL374" s="324">
        <f t="shared" ca="1" si="496"/>
        <v>0.35322929759553096</v>
      </c>
      <c r="EM374" s="324">
        <f t="shared" ca="1" si="496"/>
        <v>0.35826151929143846</v>
      </c>
      <c r="EN374" s="324">
        <f t="shared" ca="1" si="496"/>
        <v>0.36336613119476568</v>
      </c>
      <c r="EO374" s="324">
        <f t="shared" ca="1" si="496"/>
        <v>0.36626114207760352</v>
      </c>
      <c r="EP374" s="324">
        <f t="shared" ca="1" si="496"/>
        <v>0.36543131378766547</v>
      </c>
      <c r="EQ374" s="324">
        <f t="shared" ca="1" si="496"/>
        <v>0.35539781926746217</v>
      </c>
      <c r="ER374" s="324">
        <f t="shared" ca="1" si="496"/>
        <v>0.32828967867838116</v>
      </c>
      <c r="ES374" s="324">
        <f t="shared" ca="1" si="496"/>
        <v>0.31047551539309004</v>
      </c>
      <c r="ET374" s="324">
        <f t="shared" ca="1" si="496"/>
        <v>0.2474015856184715</v>
      </c>
      <c r="EU374" s="324" t="e">
        <f t="shared" si="496"/>
        <v>#DIV/0!</v>
      </c>
      <c r="EV374" s="324" t="e">
        <f t="shared" si="496"/>
        <v>#DIV/0!</v>
      </c>
      <c r="EW374" s="324" t="e">
        <f t="shared" si="496"/>
        <v>#DIV/0!</v>
      </c>
      <c r="EX374" s="17"/>
    </row>
    <row r="375" spans="8:185">
      <c r="T375" s="201">
        <f t="shared" si="478"/>
        <v>0.4</v>
      </c>
      <c r="U375" s="324">
        <f t="shared" ca="1" si="488"/>
        <v>0.38550417411692167</v>
      </c>
      <c r="V375" s="324">
        <f t="shared" ca="1" si="488"/>
        <v>0.36573282481378472</v>
      </c>
      <c r="W375" s="324">
        <f t="shared" ca="1" si="488"/>
        <v>0.34885318469997662</v>
      </c>
      <c r="X375" s="324">
        <f t="shared" ca="1" si="488"/>
        <v>0.32288912723148139</v>
      </c>
      <c r="Y375" s="324">
        <f t="shared" ca="1" si="488"/>
        <v>0.28038747980985795</v>
      </c>
      <c r="Z375" s="324">
        <f t="shared" ca="1" si="488"/>
        <v>0.2602056430116958</v>
      </c>
      <c r="AA375" s="324">
        <f t="shared" ca="1" si="488"/>
        <v>0.20547639131176162</v>
      </c>
      <c r="AB375" s="324">
        <f t="shared" ca="1" si="488"/>
        <v>0.14611040599439706</v>
      </c>
      <c r="AC375" s="324">
        <f t="shared" ca="1" si="488"/>
        <v>0.12148463796047508</v>
      </c>
      <c r="AD375" s="324" t="e">
        <f t="shared" si="488"/>
        <v>#DIV/0!</v>
      </c>
      <c r="AE375" s="324" t="e">
        <f t="shared" si="488"/>
        <v>#DIV/0!</v>
      </c>
      <c r="AF375" s="324" t="e">
        <f t="shared" si="488"/>
        <v>#DIV/0!</v>
      </c>
      <c r="AG375" s="324" t="e">
        <f t="shared" si="488"/>
        <v>#DIV/0!</v>
      </c>
      <c r="AH375" s="17"/>
      <c r="AI375" s="201">
        <f t="shared" si="497"/>
        <v>0.4</v>
      </c>
      <c r="AJ375" s="324">
        <f t="shared" ca="1" si="489"/>
        <v>0.38212484280407627</v>
      </c>
      <c r="AK375" s="324">
        <f t="shared" ca="1" si="489"/>
        <v>0.36191870158276762</v>
      </c>
      <c r="AL375" s="324">
        <f t="shared" ca="1" si="489"/>
        <v>0.34501586531878142</v>
      </c>
      <c r="AM375" s="324">
        <f t="shared" ca="1" si="489"/>
        <v>0.31936512772368408</v>
      </c>
      <c r="AN375" s="324">
        <f t="shared" ca="1" si="489"/>
        <v>0.27782633397628098</v>
      </c>
      <c r="AO375" s="324">
        <f t="shared" ca="1" si="489"/>
        <v>0.2581783658549493</v>
      </c>
      <c r="AP375" s="324">
        <f t="shared" ca="1" si="489"/>
        <v>0.20485416811877002</v>
      </c>
      <c r="AQ375" s="324">
        <f t="shared" ca="1" si="489"/>
        <v>0.14661539742553395</v>
      </c>
      <c r="AR375" s="324">
        <f t="shared" ca="1" si="489"/>
        <v>0.12226631258739049</v>
      </c>
      <c r="AS375" s="324" t="e">
        <f t="shared" si="489"/>
        <v>#DIV/0!</v>
      </c>
      <c r="AT375" s="324" t="e">
        <f t="shared" si="489"/>
        <v>#DIV/0!</v>
      </c>
      <c r="AU375" s="324" t="e">
        <f t="shared" si="489"/>
        <v>#DIV/0!</v>
      </c>
      <c r="AV375" s="324" t="e">
        <f t="shared" si="489"/>
        <v>#DIV/0!</v>
      </c>
      <c r="AW375" s="17"/>
      <c r="AX375" s="201">
        <f t="shared" si="498"/>
        <v>0.4</v>
      </c>
      <c r="AY375" s="324">
        <f t="shared" ca="1" si="490"/>
        <v>0.3761938971558047</v>
      </c>
      <c r="AZ375" s="324">
        <f t="shared" ca="1" si="490"/>
        <v>0.38881225326117314</v>
      </c>
      <c r="BA375" s="324">
        <f t="shared" ca="1" si="490"/>
        <v>0.38745099898406049</v>
      </c>
      <c r="BB375" s="324">
        <f t="shared" ca="1" si="490"/>
        <v>0.37490131582409836</v>
      </c>
      <c r="BC375" s="324">
        <f t="shared" ca="1" si="490"/>
        <v>0.34044890063466565</v>
      </c>
      <c r="BD375" s="324">
        <f t="shared" ca="1" si="490"/>
        <v>0.32061805896209816</v>
      </c>
      <c r="BE375" s="324">
        <f t="shared" ca="1" si="490"/>
        <v>0.26031023817002907</v>
      </c>
      <c r="BF375" s="324">
        <f t="shared" ca="1" si="490"/>
        <v>0.18834867383727952</v>
      </c>
      <c r="BG375" s="324">
        <f t="shared" ca="1" si="490"/>
        <v>0.15731913706976489</v>
      </c>
      <c r="BH375" s="324" t="e">
        <f t="shared" si="490"/>
        <v>#DIV/0!</v>
      </c>
      <c r="BI375" s="324" t="e">
        <f t="shared" si="490"/>
        <v>#DIV/0!</v>
      </c>
      <c r="BJ375" s="324" t="e">
        <f t="shared" si="490"/>
        <v>#DIV/0!</v>
      </c>
      <c r="BK375" s="324" t="e">
        <f t="shared" si="490"/>
        <v>#DIV/0!</v>
      </c>
      <c r="BL375" s="17"/>
      <c r="BM375" s="201">
        <f t="shared" si="499"/>
        <v>0.4</v>
      </c>
      <c r="BN375" s="324">
        <f t="shared" ca="1" si="491"/>
        <v>0.35324303920535327</v>
      </c>
      <c r="BO375" s="324">
        <f t="shared" ca="1" si="491"/>
        <v>0.35962558636706382</v>
      </c>
      <c r="BP375" s="324">
        <f t="shared" ca="1" si="491"/>
        <v>0.35492177879631026</v>
      </c>
      <c r="BQ375" s="324">
        <f t="shared" ca="1" si="491"/>
        <v>0.33945653529524411</v>
      </c>
      <c r="BR375" s="324">
        <f t="shared" ca="1" si="491"/>
        <v>0.30397404603888672</v>
      </c>
      <c r="BS375" s="324">
        <f t="shared" ca="1" si="491"/>
        <v>0.28478902311790499</v>
      </c>
      <c r="BT375" s="324">
        <f t="shared" ca="1" si="491"/>
        <v>0.2287667279546711</v>
      </c>
      <c r="BU375" s="324">
        <f t="shared" ca="1" si="491"/>
        <v>0.16431833114167463</v>
      </c>
      <c r="BV375" s="324">
        <f t="shared" ca="1" si="491"/>
        <v>0.13697275431384823</v>
      </c>
      <c r="BW375" s="324" t="e">
        <f t="shared" si="491"/>
        <v>#DIV/0!</v>
      </c>
      <c r="BX375" s="324" t="e">
        <f t="shared" si="491"/>
        <v>#DIV/0!</v>
      </c>
      <c r="BY375" s="324" t="e">
        <f t="shared" si="491"/>
        <v>#DIV/0!</v>
      </c>
      <c r="BZ375" s="324" t="e">
        <f t="shared" si="491"/>
        <v>#DIV/0!</v>
      </c>
      <c r="CA375" s="17"/>
      <c r="CB375" s="201">
        <f t="shared" si="500"/>
        <v>0.4</v>
      </c>
      <c r="CC375" s="324">
        <f t="shared" ca="1" si="492"/>
        <v>0.53698550650461718</v>
      </c>
      <c r="CD375" s="324">
        <f t="shared" ca="1" si="492"/>
        <v>0.59003178896960717</v>
      </c>
      <c r="CE375" s="324">
        <f t="shared" ca="1" si="492"/>
        <v>0.60384921025859228</v>
      </c>
      <c r="CF375" s="324">
        <f t="shared" ca="1" si="492"/>
        <v>0.59473650057403504</v>
      </c>
      <c r="CG375" s="324">
        <f t="shared" ca="1" si="492"/>
        <v>0.54104262663804736</v>
      </c>
      <c r="CH375" s="324">
        <f t="shared" ca="1" si="492"/>
        <v>0.50749820419514857</v>
      </c>
      <c r="CI375" s="324">
        <f t="shared" ca="1" si="492"/>
        <v>0.40614724532543267</v>
      </c>
      <c r="CJ375" s="324">
        <f t="shared" ca="1" si="492"/>
        <v>0.28999856243558736</v>
      </c>
      <c r="CK375" s="324">
        <f t="shared" ca="1" si="492"/>
        <v>0.24131887971702526</v>
      </c>
      <c r="CL375" s="324" t="e">
        <f t="shared" si="492"/>
        <v>#DIV/0!</v>
      </c>
      <c r="CM375" s="324" t="e">
        <f t="shared" si="492"/>
        <v>#DIV/0!</v>
      </c>
      <c r="CN375" s="324" t="e">
        <f t="shared" si="492"/>
        <v>#DIV/0!</v>
      </c>
      <c r="CO375" s="324" t="e">
        <f t="shared" si="492"/>
        <v>#DIV/0!</v>
      </c>
      <c r="CP375" s="17"/>
      <c r="CQ375" s="201">
        <f t="shared" si="501"/>
        <v>0.4</v>
      </c>
      <c r="CR375" s="324">
        <f t="shared" ca="1" si="493"/>
        <v>0.21187547596529208</v>
      </c>
      <c r="CS375" s="324">
        <f t="shared" ca="1" si="493"/>
        <v>0.2591876411415393</v>
      </c>
      <c r="CT375" s="324">
        <f t="shared" ca="1" si="493"/>
        <v>0.29058243509743759</v>
      </c>
      <c r="CU375" s="324">
        <f t="shared" ca="1" si="493"/>
        <v>0.32783191866904182</v>
      </c>
      <c r="CV375" s="324">
        <f t="shared" ca="1" si="493"/>
        <v>0.36624007630687283</v>
      </c>
      <c r="CW375" s="324">
        <f t="shared" ca="1" si="493"/>
        <v>0.37550990544762819</v>
      </c>
      <c r="CX375" s="324">
        <f t="shared" ca="1" si="493"/>
        <v>0.37077111703573595</v>
      </c>
      <c r="CY375" s="324">
        <f t="shared" ca="1" si="493"/>
        <v>0.31359332499334652</v>
      </c>
      <c r="CZ375" s="324">
        <f t="shared" ca="1" si="493"/>
        <v>0.27453065095303403</v>
      </c>
      <c r="DA375" s="324" t="e">
        <f t="shared" si="493"/>
        <v>#DIV/0!</v>
      </c>
      <c r="DB375" s="324" t="e">
        <f t="shared" si="493"/>
        <v>#DIV/0!</v>
      </c>
      <c r="DC375" s="324" t="e">
        <f t="shared" si="493"/>
        <v>#DIV/0!</v>
      </c>
      <c r="DD375" s="324" t="e">
        <f t="shared" si="493"/>
        <v>#DIV/0!</v>
      </c>
      <c r="DE375" s="17"/>
      <c r="DF375" s="201">
        <f t="shared" si="502"/>
        <v>0.4</v>
      </c>
      <c r="DG375" s="324">
        <f t="shared" ca="1" si="494"/>
        <v>0.29118780108730286</v>
      </c>
      <c r="DH375" s="324">
        <f t="shared" ca="1" si="494"/>
        <v>0.33392463667987016</v>
      </c>
      <c r="DI375" s="324">
        <f t="shared" ca="1" si="494"/>
        <v>0.35272484718140173</v>
      </c>
      <c r="DJ375" s="324">
        <f t="shared" ca="1" si="494"/>
        <v>0.36153550848039701</v>
      </c>
      <c r="DK375" s="324">
        <f t="shared" ca="1" si="494"/>
        <v>0.34441470941226476</v>
      </c>
      <c r="DL375" s="324">
        <f t="shared" ca="1" si="494"/>
        <v>0.32810722404582005</v>
      </c>
      <c r="DM375" s="324">
        <f t="shared" ca="1" si="494"/>
        <v>0.27005080190937342</v>
      </c>
      <c r="DN375" s="324">
        <f t="shared" ca="1" si="494"/>
        <v>0.19587132288331444</v>
      </c>
      <c r="DO375" s="324">
        <f t="shared" ca="1" si="494"/>
        <v>0.16360151656249466</v>
      </c>
      <c r="DP375" s="324" t="e">
        <f t="shared" si="494"/>
        <v>#DIV/0!</v>
      </c>
      <c r="DQ375" s="324" t="e">
        <f t="shared" si="494"/>
        <v>#DIV/0!</v>
      </c>
      <c r="DR375" s="324" t="e">
        <f t="shared" si="494"/>
        <v>#DIV/0!</v>
      </c>
      <c r="DS375" s="324" t="e">
        <f t="shared" si="494"/>
        <v>#DIV/0!</v>
      </c>
      <c r="DT375" s="17"/>
      <c r="DU375" s="201">
        <f t="shared" si="503"/>
        <v>0.4</v>
      </c>
      <c r="DV375" s="324">
        <f t="shared" ca="1" si="495"/>
        <v>0.40442425448085362</v>
      </c>
      <c r="DW375" s="324">
        <f t="shared" ca="1" si="495"/>
        <v>0.41190535076977641</v>
      </c>
      <c r="DX375" s="324">
        <f t="shared" ca="1" si="495"/>
        <v>0.41590671215817759</v>
      </c>
      <c r="DY375" s="324">
        <f t="shared" ca="1" si="495"/>
        <v>0.41885841482383451</v>
      </c>
      <c r="DZ375" s="324">
        <f t="shared" ca="1" si="495"/>
        <v>0.41629791683854722</v>
      </c>
      <c r="EA375" s="324">
        <f t="shared" ca="1" si="495"/>
        <v>0.41176119998094163</v>
      </c>
      <c r="EB375" s="324">
        <f t="shared" ca="1" si="495"/>
        <v>0.3863588924421521</v>
      </c>
      <c r="EC375" s="324">
        <f t="shared" ca="1" si="495"/>
        <v>0.32940488048589039</v>
      </c>
      <c r="ED375" s="324">
        <f t="shared" ca="1" si="495"/>
        <v>0.29372983932247226</v>
      </c>
      <c r="EE375" s="324" t="e">
        <f t="shared" si="495"/>
        <v>#DIV/0!</v>
      </c>
      <c r="EF375" s="324" t="e">
        <f t="shared" si="495"/>
        <v>#DIV/0!</v>
      </c>
      <c r="EG375" s="324" t="e">
        <f t="shared" si="495"/>
        <v>#DIV/0!</v>
      </c>
      <c r="EH375" s="324" t="e">
        <f t="shared" si="495"/>
        <v>#DIV/0!</v>
      </c>
      <c r="EI375" s="17"/>
      <c r="EJ375" s="201">
        <f t="shared" si="504"/>
        <v>0.4</v>
      </c>
      <c r="EK375" s="324">
        <f t="shared" ca="1" si="496"/>
        <v>0.40442425448085362</v>
      </c>
      <c r="EL375" s="324">
        <f t="shared" ca="1" si="496"/>
        <v>0.41190535076977641</v>
      </c>
      <c r="EM375" s="324">
        <f t="shared" ca="1" si="496"/>
        <v>0.41590671215817759</v>
      </c>
      <c r="EN375" s="324">
        <f t="shared" ca="1" si="496"/>
        <v>0.41885841482383451</v>
      </c>
      <c r="EO375" s="324">
        <f t="shared" ca="1" si="496"/>
        <v>0.41629791683854722</v>
      </c>
      <c r="EP375" s="324">
        <f t="shared" ca="1" si="496"/>
        <v>0.41176119998094163</v>
      </c>
      <c r="EQ375" s="324">
        <f t="shared" ca="1" si="496"/>
        <v>0.3863588924421521</v>
      </c>
      <c r="ER375" s="324">
        <f t="shared" ca="1" si="496"/>
        <v>0.32940488048589039</v>
      </c>
      <c r="ES375" s="324">
        <f t="shared" ca="1" si="496"/>
        <v>0.29372983932247226</v>
      </c>
      <c r="ET375" s="324" t="e">
        <f t="shared" si="496"/>
        <v>#DIV/0!</v>
      </c>
      <c r="EU375" s="324" t="e">
        <f t="shared" si="496"/>
        <v>#DIV/0!</v>
      </c>
      <c r="EV375" s="324" t="e">
        <f t="shared" si="496"/>
        <v>#DIV/0!</v>
      </c>
      <c r="EW375" s="324" t="e">
        <f t="shared" si="496"/>
        <v>#DIV/0!</v>
      </c>
      <c r="EX375" s="17"/>
    </row>
    <row r="376" spans="8:185">
      <c r="T376" s="201">
        <f t="shared" si="478"/>
        <v>0.42857142857142855</v>
      </c>
      <c r="U376" s="324">
        <f t="shared" ca="1" si="488"/>
        <v>0.36769782515265631</v>
      </c>
      <c r="V376" s="324">
        <f t="shared" ca="1" si="488"/>
        <v>0.34485289222725646</v>
      </c>
      <c r="W376" s="324">
        <f t="shared" ca="1" si="488"/>
        <v>0.32604224020575434</v>
      </c>
      <c r="X376" s="324">
        <f t="shared" ca="1" si="488"/>
        <v>0.29790221250004151</v>
      </c>
      <c r="Y376" s="324">
        <f t="shared" ca="1" si="488"/>
        <v>0.25318823439011384</v>
      </c>
      <c r="Z376" s="324">
        <f t="shared" ca="1" si="488"/>
        <v>0.23236143206275728</v>
      </c>
      <c r="AA376" s="324">
        <f t="shared" ca="1" si="488"/>
        <v>0.17676761588619536</v>
      </c>
      <c r="AB376" s="324">
        <f t="shared" ca="1" si="488"/>
        <v>0.11745176516828536</v>
      </c>
      <c r="AC376" s="324" t="e">
        <f t="shared" si="488"/>
        <v>#DIV/0!</v>
      </c>
      <c r="AD376" s="324" t="e">
        <f t="shared" si="488"/>
        <v>#DIV/0!</v>
      </c>
      <c r="AE376" s="324" t="e">
        <f t="shared" si="488"/>
        <v>#DIV/0!</v>
      </c>
      <c r="AF376" s="324" t="e">
        <f t="shared" si="488"/>
        <v>#DIV/0!</v>
      </c>
      <c r="AG376" s="324" t="e">
        <f t="shared" si="488"/>
        <v>#DIV/0!</v>
      </c>
      <c r="AH376" s="17"/>
      <c r="AI376" s="201">
        <f t="shared" si="497"/>
        <v>0.42857142857142855</v>
      </c>
      <c r="AJ376" s="324">
        <f t="shared" ca="1" si="489"/>
        <v>0.36495089975803363</v>
      </c>
      <c r="AK376" s="324">
        <f t="shared" ca="1" si="489"/>
        <v>0.34184992349736187</v>
      </c>
      <c r="AL376" s="324">
        <f t="shared" ca="1" si="489"/>
        <v>0.3231006535592057</v>
      </c>
      <c r="AM376" s="324">
        <f t="shared" ca="1" si="489"/>
        <v>0.29531753367094893</v>
      </c>
      <c r="AN376" s="324">
        <f t="shared" ca="1" si="489"/>
        <v>0.25148487127056562</v>
      </c>
      <c r="AO376" s="324">
        <f t="shared" ca="1" si="489"/>
        <v>0.23110916535734322</v>
      </c>
      <c r="AP376" s="324">
        <f t="shared" ca="1" si="489"/>
        <v>0.17661826461419458</v>
      </c>
      <c r="AQ376" s="324">
        <f t="shared" ca="1" si="489"/>
        <v>0.11805706994228712</v>
      </c>
      <c r="AR376" s="324" t="e">
        <f t="shared" si="489"/>
        <v>#DIV/0!</v>
      </c>
      <c r="AS376" s="324" t="e">
        <f t="shared" si="489"/>
        <v>#DIV/0!</v>
      </c>
      <c r="AT376" s="324" t="e">
        <f t="shared" si="489"/>
        <v>#DIV/0!</v>
      </c>
      <c r="AU376" s="324" t="e">
        <f t="shared" si="489"/>
        <v>#DIV/0!</v>
      </c>
      <c r="AV376" s="324" t="e">
        <f t="shared" si="489"/>
        <v>#DIV/0!</v>
      </c>
      <c r="AW376" s="17"/>
      <c r="AX376" s="201">
        <f t="shared" si="498"/>
        <v>0.42857142857142855</v>
      </c>
      <c r="AY376" s="324">
        <f t="shared" ca="1" si="490"/>
        <v>0.36689226943463787</v>
      </c>
      <c r="AZ376" s="324">
        <f t="shared" ca="1" si="490"/>
        <v>0.37403909618152847</v>
      </c>
      <c r="BA376" s="324">
        <f t="shared" ca="1" si="490"/>
        <v>0.3686932910470801</v>
      </c>
      <c r="BB376" s="324">
        <f t="shared" ca="1" si="490"/>
        <v>0.35109016827467343</v>
      </c>
      <c r="BC376" s="324">
        <f t="shared" ca="1" si="490"/>
        <v>0.31062572831809404</v>
      </c>
      <c r="BD376" s="324">
        <f t="shared" ca="1" si="490"/>
        <v>0.2887333079320894</v>
      </c>
      <c r="BE376" s="324">
        <f t="shared" ca="1" si="490"/>
        <v>0.22482604195589967</v>
      </c>
      <c r="BF376" s="324">
        <f t="shared" ca="1" si="490"/>
        <v>0.15144497734574761</v>
      </c>
      <c r="BG376" s="324" t="e">
        <f t="shared" si="490"/>
        <v>#DIV/0!</v>
      </c>
      <c r="BH376" s="324" t="e">
        <f t="shared" si="490"/>
        <v>#DIV/0!</v>
      </c>
      <c r="BI376" s="324" t="e">
        <f t="shared" si="490"/>
        <v>#DIV/0!</v>
      </c>
      <c r="BJ376" s="324" t="e">
        <f t="shared" si="490"/>
        <v>#DIV/0!</v>
      </c>
      <c r="BK376" s="324" t="e">
        <f t="shared" si="490"/>
        <v>#DIV/0!</v>
      </c>
      <c r="BL376" s="17"/>
      <c r="BM376" s="201">
        <f t="shared" si="499"/>
        <v>0.42857142857142855</v>
      </c>
      <c r="BN376" s="324">
        <f t="shared" ca="1" si="491"/>
        <v>0.34257992253545194</v>
      </c>
      <c r="BO376" s="324">
        <f t="shared" ca="1" si="491"/>
        <v>0.34393696256041018</v>
      </c>
      <c r="BP376" s="324">
        <f t="shared" ca="1" si="491"/>
        <v>0.33582699533032134</v>
      </c>
      <c r="BQ376" s="324">
        <f t="shared" ca="1" si="491"/>
        <v>0.31629538310884003</v>
      </c>
      <c r="BR376" s="324">
        <f t="shared" ca="1" si="491"/>
        <v>0.27632592240110471</v>
      </c>
      <c r="BS376" s="324">
        <f t="shared" ca="1" si="491"/>
        <v>0.25569907220891458</v>
      </c>
      <c r="BT376" s="324">
        <f t="shared" ca="1" si="491"/>
        <v>0.19733858394133447</v>
      </c>
      <c r="BU376" s="324">
        <f t="shared" ca="1" si="491"/>
        <v>0.13217043520793578</v>
      </c>
      <c r="BV376" s="324" t="e">
        <f t="shared" si="491"/>
        <v>#DIV/0!</v>
      </c>
      <c r="BW376" s="324" t="e">
        <f t="shared" si="491"/>
        <v>#DIV/0!</v>
      </c>
      <c r="BX376" s="324" t="e">
        <f t="shared" si="491"/>
        <v>#DIV/0!</v>
      </c>
      <c r="BY376" s="324" t="e">
        <f t="shared" si="491"/>
        <v>#DIV/0!</v>
      </c>
      <c r="BZ376" s="324" t="e">
        <f t="shared" si="491"/>
        <v>#DIV/0!</v>
      </c>
      <c r="CA376" s="17"/>
      <c r="CB376" s="201">
        <f t="shared" si="500"/>
        <v>0.42857142857142855</v>
      </c>
      <c r="CC376" s="324">
        <f t="shared" ca="1" si="492"/>
        <v>0.52722164645286163</v>
      </c>
      <c r="CD376" s="324">
        <f t="shared" ca="1" si="492"/>
        <v>0.57266870253375368</v>
      </c>
      <c r="CE376" s="324">
        <f t="shared" ca="1" si="492"/>
        <v>0.58049518271686906</v>
      </c>
      <c r="CF376" s="324">
        <f t="shared" ca="1" si="492"/>
        <v>0.56364579139929838</v>
      </c>
      <c r="CG376" s="324">
        <f t="shared" ca="1" si="492"/>
        <v>0.5009706439157755</v>
      </c>
      <c r="CH376" s="324">
        <f t="shared" ca="1" si="492"/>
        <v>0.46442095461601696</v>
      </c>
      <c r="CI376" s="324">
        <f t="shared" ca="1" si="492"/>
        <v>0.35763363043602586</v>
      </c>
      <c r="CJ376" s="324">
        <f t="shared" ca="1" si="492"/>
        <v>0.23838278434326365</v>
      </c>
      <c r="CK376" s="324" t="e">
        <f t="shared" si="492"/>
        <v>#DIV/0!</v>
      </c>
      <c r="CL376" s="324" t="e">
        <f t="shared" si="492"/>
        <v>#DIV/0!</v>
      </c>
      <c r="CM376" s="324" t="e">
        <f t="shared" si="492"/>
        <v>#DIV/0!</v>
      </c>
      <c r="CN376" s="324" t="e">
        <f t="shared" si="492"/>
        <v>#DIV/0!</v>
      </c>
      <c r="CO376" s="324" t="e">
        <f t="shared" si="492"/>
        <v>#DIV/0!</v>
      </c>
      <c r="CP376" s="17"/>
      <c r="CQ376" s="201">
        <f t="shared" si="501"/>
        <v>0.42857142857142855</v>
      </c>
      <c r="CR376" s="324">
        <f t="shared" ca="1" si="493"/>
        <v>0.21136939509360572</v>
      </c>
      <c r="CS376" s="324">
        <f t="shared" ca="1" si="493"/>
        <v>0.25789810877785446</v>
      </c>
      <c r="CT376" s="324">
        <f t="shared" ca="1" si="493"/>
        <v>0.2882743794646303</v>
      </c>
      <c r="CU376" s="324">
        <f t="shared" ca="1" si="493"/>
        <v>0.32320619821335766</v>
      </c>
      <c r="CV376" s="324">
        <f t="shared" ca="1" si="493"/>
        <v>0.35542188000011554</v>
      </c>
      <c r="CW376" s="324">
        <f t="shared" ca="1" si="493"/>
        <v>0.36056002773056528</v>
      </c>
      <c r="CX376" s="324">
        <f t="shared" ca="1" si="493"/>
        <v>0.3408950801534929</v>
      </c>
      <c r="CY376" s="324">
        <f t="shared" ca="1" si="493"/>
        <v>0.26469815925784018</v>
      </c>
      <c r="CZ376" s="324" t="e">
        <f t="shared" si="493"/>
        <v>#DIV/0!</v>
      </c>
      <c r="DA376" s="324" t="e">
        <f t="shared" si="493"/>
        <v>#DIV/0!</v>
      </c>
      <c r="DB376" s="324" t="e">
        <f t="shared" si="493"/>
        <v>#DIV/0!</v>
      </c>
      <c r="DC376" s="324" t="e">
        <f t="shared" si="493"/>
        <v>#DIV/0!</v>
      </c>
      <c r="DD376" s="324" t="e">
        <f t="shared" si="493"/>
        <v>#DIV/0!</v>
      </c>
      <c r="DE376" s="17"/>
      <c r="DF376" s="201">
        <f t="shared" si="502"/>
        <v>0.42857142857142855</v>
      </c>
      <c r="DG376" s="324">
        <f t="shared" ca="1" si="494"/>
        <v>0.28755328130907776</v>
      </c>
      <c r="DH376" s="324">
        <f t="shared" ca="1" si="494"/>
        <v>0.32664800768647517</v>
      </c>
      <c r="DI376" s="324">
        <f t="shared" ca="1" si="494"/>
        <v>0.34203599563601556</v>
      </c>
      <c r="DJ376" s="324">
        <f t="shared" ca="1" si="494"/>
        <v>0.34564605816719185</v>
      </c>
      <c r="DK376" s="324">
        <f t="shared" ca="1" si="494"/>
        <v>0.32121138102741731</v>
      </c>
      <c r="DL376" s="324">
        <f t="shared" ca="1" si="494"/>
        <v>0.30212333723015794</v>
      </c>
      <c r="DM376" s="324">
        <f t="shared" ca="1" si="494"/>
        <v>0.23862669496812386</v>
      </c>
      <c r="DN376" s="324">
        <f t="shared" ca="1" si="494"/>
        <v>0.16119445866721246</v>
      </c>
      <c r="DO376" s="324" t="e">
        <f t="shared" si="494"/>
        <v>#DIV/0!</v>
      </c>
      <c r="DP376" s="324" t="e">
        <f t="shared" si="494"/>
        <v>#DIV/0!</v>
      </c>
      <c r="DQ376" s="324" t="e">
        <f t="shared" si="494"/>
        <v>#DIV/0!</v>
      </c>
      <c r="DR376" s="324" t="e">
        <f t="shared" si="494"/>
        <v>#DIV/0!</v>
      </c>
      <c r="DS376" s="324" t="e">
        <f t="shared" si="494"/>
        <v>#DIV/0!</v>
      </c>
      <c r="DT376" s="17"/>
      <c r="DU376" s="201">
        <f t="shared" si="503"/>
        <v>0.42857142857142855</v>
      </c>
      <c r="DV376" s="324">
        <f t="shared" ca="1" si="495"/>
        <v>0.42985554232927864</v>
      </c>
      <c r="DW376" s="324">
        <f t="shared" ca="1" si="495"/>
        <v>0.4368096782842118</v>
      </c>
      <c r="DX376" s="324">
        <f t="shared" ca="1" si="495"/>
        <v>0.4401832408026794</v>
      </c>
      <c r="DY376" s="324">
        <f t="shared" ca="1" si="495"/>
        <v>0.4417815593321347</v>
      </c>
      <c r="DZ376" s="324">
        <f t="shared" ca="1" si="495"/>
        <v>0.43562715227194582</v>
      </c>
      <c r="EA376" s="324">
        <f t="shared" ca="1" si="495"/>
        <v>0.42855975874839913</v>
      </c>
      <c r="EB376" s="324">
        <f t="shared" ca="1" si="495"/>
        <v>0.39227166740998309</v>
      </c>
      <c r="EC376" s="324">
        <f t="shared" ca="1" si="495"/>
        <v>0.31385378661271407</v>
      </c>
      <c r="ED376" s="324" t="e">
        <f t="shared" si="495"/>
        <v>#DIV/0!</v>
      </c>
      <c r="EE376" s="324" t="e">
        <f t="shared" si="495"/>
        <v>#DIV/0!</v>
      </c>
      <c r="EF376" s="324" t="e">
        <f t="shared" si="495"/>
        <v>#DIV/0!</v>
      </c>
      <c r="EG376" s="324" t="e">
        <f t="shared" si="495"/>
        <v>#DIV/0!</v>
      </c>
      <c r="EH376" s="324" t="e">
        <f t="shared" si="495"/>
        <v>#DIV/0!</v>
      </c>
      <c r="EI376" s="17"/>
      <c r="EJ376" s="201">
        <f t="shared" si="504"/>
        <v>0.42857142857142855</v>
      </c>
      <c r="EK376" s="324">
        <f t="shared" ca="1" si="496"/>
        <v>0.42985554232927864</v>
      </c>
      <c r="EL376" s="324">
        <f t="shared" ca="1" si="496"/>
        <v>0.4368096782842118</v>
      </c>
      <c r="EM376" s="324">
        <f t="shared" ca="1" si="496"/>
        <v>0.4401832408026794</v>
      </c>
      <c r="EN376" s="324">
        <f t="shared" ca="1" si="496"/>
        <v>0.4417815593321347</v>
      </c>
      <c r="EO376" s="324">
        <f t="shared" ca="1" si="496"/>
        <v>0.43562715227194582</v>
      </c>
      <c r="EP376" s="324">
        <f t="shared" ca="1" si="496"/>
        <v>0.42855975874839913</v>
      </c>
      <c r="EQ376" s="324">
        <f t="shared" ca="1" si="496"/>
        <v>0.39227166740998309</v>
      </c>
      <c r="ER376" s="324">
        <f t="shared" ca="1" si="496"/>
        <v>0.31385378661271407</v>
      </c>
      <c r="ES376" s="324" t="e">
        <f t="shared" si="496"/>
        <v>#DIV/0!</v>
      </c>
      <c r="ET376" s="324" t="e">
        <f t="shared" si="496"/>
        <v>#DIV/0!</v>
      </c>
      <c r="EU376" s="324" t="e">
        <f t="shared" si="496"/>
        <v>#DIV/0!</v>
      </c>
      <c r="EV376" s="324" t="e">
        <f t="shared" si="496"/>
        <v>#DIV/0!</v>
      </c>
      <c r="EW376" s="324" t="e">
        <f t="shared" si="496"/>
        <v>#DIV/0!</v>
      </c>
      <c r="EX376" s="17"/>
    </row>
    <row r="377" spans="8:185">
      <c r="T377" s="201">
        <f t="shared" si="478"/>
        <v>0.5</v>
      </c>
      <c r="U377" s="324">
        <f t="shared" ca="1" si="488"/>
        <v>0.31471692635516868</v>
      </c>
      <c r="V377" s="324">
        <f t="shared" ca="1" si="488"/>
        <v>0.28623132831385706</v>
      </c>
      <c r="W377" s="324">
        <f t="shared" ca="1" si="488"/>
        <v>0.26402823914400847</v>
      </c>
      <c r="X377" s="324">
        <f t="shared" ca="1" si="488"/>
        <v>0.23224335584389369</v>
      </c>
      <c r="Y377" s="324">
        <f t="shared" ca="1" si="488"/>
        <v>0.18412758105099061</v>
      </c>
      <c r="Z377" s="324">
        <f t="shared" ca="1" si="488"/>
        <v>0.16242554722736716</v>
      </c>
      <c r="AA377" s="324">
        <f t="shared" ca="1" si="488"/>
        <v>0.10600435715226751</v>
      </c>
      <c r="AB377" s="324" t="e">
        <f t="shared" si="488"/>
        <v>#DIV/0!</v>
      </c>
      <c r="AC377" s="324" t="e">
        <f t="shared" si="488"/>
        <v>#DIV/0!</v>
      </c>
      <c r="AD377" s="324" t="e">
        <f t="shared" si="488"/>
        <v>#DIV/0!</v>
      </c>
      <c r="AE377" s="324" t="e">
        <f t="shared" si="488"/>
        <v>#DIV/0!</v>
      </c>
      <c r="AF377" s="324" t="e">
        <f t="shared" si="488"/>
        <v>#DIV/0!</v>
      </c>
      <c r="AG377" s="324" t="e">
        <f t="shared" si="488"/>
        <v>#DIV/0!</v>
      </c>
      <c r="AH377" s="17"/>
      <c r="AI377" s="201">
        <f t="shared" si="497"/>
        <v>0.5</v>
      </c>
      <c r="AJ377" s="324">
        <f t="shared" ca="1" si="489"/>
        <v>0.31319018453148889</v>
      </c>
      <c r="AK377" s="324">
        <f t="shared" ca="1" si="489"/>
        <v>0.28470752215066208</v>
      </c>
      <c r="AL377" s="324">
        <f t="shared" ca="1" si="489"/>
        <v>0.26265348275246875</v>
      </c>
      <c r="AM377" s="324">
        <f t="shared" ca="1" si="489"/>
        <v>0.23120601707396887</v>
      </c>
      <c r="AN377" s="324">
        <f t="shared" ca="1" si="489"/>
        <v>0.1836941519922678</v>
      </c>
      <c r="AO377" s="324">
        <f t="shared" ca="1" si="489"/>
        <v>0.16224854809885642</v>
      </c>
      <c r="AP377" s="324">
        <f t="shared" ca="1" si="489"/>
        <v>0.10631225247302825</v>
      </c>
      <c r="AQ377" s="324" t="e">
        <f t="shared" si="489"/>
        <v>#DIV/0!</v>
      </c>
      <c r="AR377" s="324" t="e">
        <f t="shared" si="489"/>
        <v>#DIV/0!</v>
      </c>
      <c r="AS377" s="324" t="e">
        <f t="shared" si="489"/>
        <v>#DIV/0!</v>
      </c>
      <c r="AT377" s="324" t="e">
        <f t="shared" si="489"/>
        <v>#DIV/0!</v>
      </c>
      <c r="AU377" s="324" t="e">
        <f t="shared" si="489"/>
        <v>#DIV/0!</v>
      </c>
      <c r="AV377" s="324" t="e">
        <f t="shared" si="489"/>
        <v>#DIV/0!</v>
      </c>
      <c r="AW377" s="17"/>
      <c r="AX377" s="201">
        <f t="shared" si="498"/>
        <v>0.5</v>
      </c>
      <c r="AY377" s="324">
        <f t="shared" ca="1" si="490"/>
        <v>0.33286036360039772</v>
      </c>
      <c r="AZ377" s="324">
        <f t="shared" ca="1" si="490"/>
        <v>0.32556336807027331</v>
      </c>
      <c r="BA377" s="324">
        <f t="shared" ca="1" si="490"/>
        <v>0.31076631520395392</v>
      </c>
      <c r="BB377" s="324">
        <f t="shared" ca="1" si="490"/>
        <v>0.2822279723006697</v>
      </c>
      <c r="BC377" s="324">
        <f t="shared" ca="1" si="490"/>
        <v>0.23020552508084366</v>
      </c>
      <c r="BD377" s="324">
        <f t="shared" ca="1" si="490"/>
        <v>0.20476090146260106</v>
      </c>
      <c r="BE377" s="324">
        <f t="shared" ca="1" si="490"/>
        <v>0.1354806817020939</v>
      </c>
      <c r="BF377" s="324" t="e">
        <f t="shared" si="490"/>
        <v>#DIV/0!</v>
      </c>
      <c r="BG377" s="324" t="e">
        <f t="shared" si="490"/>
        <v>#DIV/0!</v>
      </c>
      <c r="BH377" s="324" t="e">
        <f t="shared" si="490"/>
        <v>#DIV/0!</v>
      </c>
      <c r="BI377" s="324" t="e">
        <f t="shared" si="490"/>
        <v>#DIV/0!</v>
      </c>
      <c r="BJ377" s="324" t="e">
        <f t="shared" si="490"/>
        <v>#DIV/0!</v>
      </c>
      <c r="BK377" s="324" t="e">
        <f t="shared" si="490"/>
        <v>#DIV/0!</v>
      </c>
      <c r="BL377" s="17"/>
      <c r="BM377" s="201">
        <f t="shared" si="499"/>
        <v>0.5</v>
      </c>
      <c r="BN377" s="324">
        <f t="shared" ca="1" si="491"/>
        <v>0.30660023454749363</v>
      </c>
      <c r="BO377" s="324">
        <f t="shared" ca="1" si="491"/>
        <v>0.29549484637637419</v>
      </c>
      <c r="BP377" s="324">
        <f t="shared" ca="1" si="491"/>
        <v>0.27973904009151612</v>
      </c>
      <c r="BQ377" s="324">
        <f t="shared" ca="1" si="491"/>
        <v>0.2518170524502894</v>
      </c>
      <c r="BR377" s="324">
        <f t="shared" ca="1" si="491"/>
        <v>0.20354417233509142</v>
      </c>
      <c r="BS377" s="324">
        <f t="shared" ca="1" si="491"/>
        <v>0.1805162677950983</v>
      </c>
      <c r="BT377" s="324">
        <f t="shared" ca="1" si="491"/>
        <v>0.11881373121195131</v>
      </c>
      <c r="BU377" s="324" t="e">
        <f t="shared" si="491"/>
        <v>#DIV/0!</v>
      </c>
      <c r="BV377" s="324" t="e">
        <f t="shared" si="491"/>
        <v>#DIV/0!</v>
      </c>
      <c r="BW377" s="324" t="e">
        <f t="shared" si="491"/>
        <v>#DIV/0!</v>
      </c>
      <c r="BX377" s="324" t="e">
        <f t="shared" si="491"/>
        <v>#DIV/0!</v>
      </c>
      <c r="BY377" s="324" t="e">
        <f t="shared" si="491"/>
        <v>#DIV/0!</v>
      </c>
      <c r="BZ377" s="324" t="e">
        <f t="shared" si="491"/>
        <v>#DIV/0!</v>
      </c>
      <c r="CA377" s="17"/>
      <c r="CB377" s="201">
        <f t="shared" si="500"/>
        <v>0.5</v>
      </c>
      <c r="CC377" s="324">
        <f t="shared" ca="1" si="492"/>
        <v>0.49446065896520064</v>
      </c>
      <c r="CD377" s="324">
        <f t="shared" ca="1" si="492"/>
        <v>0.51677752834781743</v>
      </c>
      <c r="CE377" s="324">
        <f t="shared" ca="1" si="492"/>
        <v>0.50761318672947042</v>
      </c>
      <c r="CF377" s="324">
        <f t="shared" ca="1" si="492"/>
        <v>0.47034559218719829</v>
      </c>
      <c r="CG377" s="324">
        <f t="shared" ca="1" si="492"/>
        <v>0.38615742801965153</v>
      </c>
      <c r="CH377" s="324">
        <f t="shared" ca="1" si="492"/>
        <v>0.34299896540711722</v>
      </c>
      <c r="CI377" s="324">
        <f t="shared" ca="1" si="492"/>
        <v>0.22527151195995174</v>
      </c>
      <c r="CJ377" s="324" t="e">
        <f t="shared" si="492"/>
        <v>#DIV/0!</v>
      </c>
      <c r="CK377" s="324" t="e">
        <f t="shared" si="492"/>
        <v>#DIV/0!</v>
      </c>
      <c r="CL377" s="324" t="e">
        <f t="shared" si="492"/>
        <v>#DIV/0!</v>
      </c>
      <c r="CM377" s="324" t="e">
        <f t="shared" si="492"/>
        <v>#DIV/0!</v>
      </c>
      <c r="CN377" s="324" t="e">
        <f t="shared" si="492"/>
        <v>#DIV/0!</v>
      </c>
      <c r="CO377" s="324" t="e">
        <f t="shared" si="492"/>
        <v>#DIV/0!</v>
      </c>
      <c r="CP377" s="17"/>
      <c r="CQ377" s="201">
        <f t="shared" si="501"/>
        <v>0.5</v>
      </c>
      <c r="CR377" s="324">
        <f t="shared" ca="1" si="493"/>
        <v>0.20935877352950377</v>
      </c>
      <c r="CS377" s="324">
        <f t="shared" ca="1" si="493"/>
        <v>0.25284040615072445</v>
      </c>
      <c r="CT377" s="324">
        <f t="shared" ca="1" si="493"/>
        <v>0.27925273962720815</v>
      </c>
      <c r="CU377" s="324">
        <f t="shared" ca="1" si="493"/>
        <v>0.30519085145398439</v>
      </c>
      <c r="CV377" s="324">
        <f t="shared" ca="1" si="493"/>
        <v>0.31404449552539926</v>
      </c>
      <c r="CW377" s="324">
        <f t="shared" ca="1" si="493"/>
        <v>0.30438311475718632</v>
      </c>
      <c r="CX377" s="324">
        <f t="shared" ca="1" si="493"/>
        <v>0.23753439389216907</v>
      </c>
      <c r="CY377" s="324" t="e">
        <f t="shared" si="493"/>
        <v>#DIV/0!</v>
      </c>
      <c r="CZ377" s="324" t="e">
        <f t="shared" si="493"/>
        <v>#DIV/0!</v>
      </c>
      <c r="DA377" s="324" t="e">
        <f t="shared" si="493"/>
        <v>#DIV/0!</v>
      </c>
      <c r="DB377" s="324" t="e">
        <f t="shared" si="493"/>
        <v>#DIV/0!</v>
      </c>
      <c r="DC377" s="324" t="e">
        <f t="shared" si="493"/>
        <v>#DIV/0!</v>
      </c>
      <c r="DD377" s="324" t="e">
        <f t="shared" si="493"/>
        <v>#DIV/0!</v>
      </c>
      <c r="DE377" s="17"/>
      <c r="DF377" s="201">
        <f t="shared" si="502"/>
        <v>0.5</v>
      </c>
      <c r="DG377" s="324">
        <f t="shared" ca="1" si="494"/>
        <v>0.27510753698622786</v>
      </c>
      <c r="DH377" s="324">
        <f t="shared" ca="1" si="494"/>
        <v>0.30235505185879796</v>
      </c>
      <c r="DI377" s="324">
        <f t="shared" ca="1" si="494"/>
        <v>0.30722174589213624</v>
      </c>
      <c r="DJ377" s="324">
        <f t="shared" ca="1" si="494"/>
        <v>0.29582227024459196</v>
      </c>
      <c r="DK377" s="324">
        <f t="shared" ca="1" si="494"/>
        <v>0.25232046628186089</v>
      </c>
      <c r="DL377" s="324">
        <f t="shared" ca="1" si="494"/>
        <v>0.22663137385899676</v>
      </c>
      <c r="DM377" s="324">
        <f t="shared" ca="1" si="494"/>
        <v>0.15145428240425574</v>
      </c>
      <c r="DN377" s="324" t="e">
        <f t="shared" si="494"/>
        <v>#DIV/0!</v>
      </c>
      <c r="DO377" s="324" t="e">
        <f t="shared" si="494"/>
        <v>#DIV/0!</v>
      </c>
      <c r="DP377" s="324" t="e">
        <f t="shared" si="494"/>
        <v>#DIV/0!</v>
      </c>
      <c r="DQ377" s="324" t="e">
        <f t="shared" si="494"/>
        <v>#DIV/0!</v>
      </c>
      <c r="DR377" s="324" t="e">
        <f t="shared" si="494"/>
        <v>#DIV/0!</v>
      </c>
      <c r="DS377" s="324" t="e">
        <f t="shared" si="494"/>
        <v>#DIV/0!</v>
      </c>
      <c r="DT377" s="17"/>
      <c r="DU377" s="201">
        <f t="shared" si="503"/>
        <v>0.5</v>
      </c>
      <c r="DV377" s="324">
        <f t="shared" ca="1" si="495"/>
        <v>0.4930139525525265</v>
      </c>
      <c r="DW377" s="324">
        <f t="shared" ca="1" si="495"/>
        <v>0.49797547118914154</v>
      </c>
      <c r="DX377" s="324">
        <f t="shared" ca="1" si="495"/>
        <v>0.49887083133831484</v>
      </c>
      <c r="DY377" s="324">
        <f t="shared" ca="1" si="495"/>
        <v>0.49486285553880283</v>
      </c>
      <c r="DZ377" s="324">
        <f t="shared" ca="1" si="495"/>
        <v>0.47273903725671779</v>
      </c>
      <c r="EA377" s="324">
        <f t="shared" ca="1" si="495"/>
        <v>0.45385890311804561</v>
      </c>
      <c r="EB377" s="324">
        <f t="shared" ca="1" si="495"/>
        <v>0.36510770120274139</v>
      </c>
      <c r="EC377" s="324" t="e">
        <f t="shared" si="495"/>
        <v>#DIV/0!</v>
      </c>
      <c r="ED377" s="324" t="e">
        <f t="shared" si="495"/>
        <v>#DIV/0!</v>
      </c>
      <c r="EE377" s="324" t="e">
        <f t="shared" si="495"/>
        <v>#DIV/0!</v>
      </c>
      <c r="EF377" s="324" t="e">
        <f t="shared" si="495"/>
        <v>#DIV/0!</v>
      </c>
      <c r="EG377" s="324" t="e">
        <f t="shared" si="495"/>
        <v>#DIV/0!</v>
      </c>
      <c r="EH377" s="324" t="e">
        <f t="shared" si="495"/>
        <v>#DIV/0!</v>
      </c>
      <c r="EI377" s="17"/>
      <c r="EJ377" s="201">
        <f t="shared" si="504"/>
        <v>0.5</v>
      </c>
      <c r="EK377" s="324">
        <f t="shared" ca="1" si="496"/>
        <v>0.4930139525525265</v>
      </c>
      <c r="EL377" s="324">
        <f t="shared" ca="1" si="496"/>
        <v>0.49797547118914154</v>
      </c>
      <c r="EM377" s="324">
        <f t="shared" ca="1" si="496"/>
        <v>0.49887083133831484</v>
      </c>
      <c r="EN377" s="324">
        <f t="shared" ca="1" si="496"/>
        <v>0.49486285553880283</v>
      </c>
      <c r="EO377" s="324">
        <f t="shared" ca="1" si="496"/>
        <v>0.47273903725671779</v>
      </c>
      <c r="EP377" s="324">
        <f t="shared" ca="1" si="496"/>
        <v>0.45385890311804561</v>
      </c>
      <c r="EQ377" s="324">
        <f t="shared" ca="1" si="496"/>
        <v>0.36510770120274139</v>
      </c>
      <c r="ER377" s="324" t="e">
        <f t="shared" si="496"/>
        <v>#DIV/0!</v>
      </c>
      <c r="ES377" s="324" t="e">
        <f t="shared" si="496"/>
        <v>#DIV/0!</v>
      </c>
      <c r="ET377" s="324" t="e">
        <f t="shared" si="496"/>
        <v>#DIV/0!</v>
      </c>
      <c r="EU377" s="324" t="e">
        <f t="shared" si="496"/>
        <v>#DIV/0!</v>
      </c>
      <c r="EV377" s="324" t="e">
        <f t="shared" si="496"/>
        <v>#DIV/0!</v>
      </c>
      <c r="EW377" s="324" t="e">
        <f t="shared" si="496"/>
        <v>#DIV/0!</v>
      </c>
      <c r="EX377" s="17"/>
    </row>
    <row r="378" spans="8:185">
      <c r="T378" s="201">
        <f t="shared" si="478"/>
        <v>0.5714285714285714</v>
      </c>
      <c r="U378" s="324">
        <f t="shared" ca="1" si="488"/>
        <v>0.25439780740665369</v>
      </c>
      <c r="V378" s="324">
        <f t="shared" ca="1" si="488"/>
        <v>0.22248053202983267</v>
      </c>
      <c r="W378" s="324">
        <f t="shared" ca="1" si="488"/>
        <v>0.19834588851586901</v>
      </c>
      <c r="X378" s="324">
        <f t="shared" ca="1" si="488"/>
        <v>0.16464803907567557</v>
      </c>
      <c r="Y378" s="324">
        <f t="shared" ca="1" si="488"/>
        <v>0.11504677080011866</v>
      </c>
      <c r="Z378" s="324">
        <f t="shared" ca="1" si="488"/>
        <v>9.3093189157514286E-2</v>
      </c>
      <c r="AA378" s="324" t="e">
        <f t="shared" si="488"/>
        <v>#DIV/0!</v>
      </c>
      <c r="AB378" s="324" t="e">
        <f t="shared" si="488"/>
        <v>#DIV/0!</v>
      </c>
      <c r="AC378" s="324" t="e">
        <f t="shared" si="488"/>
        <v>#DIV/0!</v>
      </c>
      <c r="AD378" s="324" t="e">
        <f t="shared" si="488"/>
        <v>#DIV/0!</v>
      </c>
      <c r="AE378" s="324" t="e">
        <f t="shared" si="488"/>
        <v>#DIV/0!</v>
      </c>
      <c r="AF378" s="324" t="e">
        <f t="shared" si="488"/>
        <v>#DIV/0!</v>
      </c>
      <c r="AG378" s="324" t="e">
        <f t="shared" si="488"/>
        <v>#DIV/0!</v>
      </c>
      <c r="AH378" s="17"/>
      <c r="AI378" s="201">
        <f t="shared" si="497"/>
        <v>0.5714285714285714</v>
      </c>
      <c r="AJ378" s="324">
        <f t="shared" ca="1" si="489"/>
        <v>0.2536410968758458</v>
      </c>
      <c r="AK378" s="324">
        <f t="shared" ca="1" si="489"/>
        <v>0.22181811013153879</v>
      </c>
      <c r="AL378" s="324">
        <f t="shared" ca="1" si="489"/>
        <v>0.19782579613606424</v>
      </c>
      <c r="AM378" s="324">
        <f t="shared" ca="1" si="489"/>
        <v>0.16436802496339095</v>
      </c>
      <c r="AN378" s="324">
        <f t="shared" ca="1" si="489"/>
        <v>0.11509222268839894</v>
      </c>
      <c r="AO378" s="324">
        <f t="shared" ca="1" si="489"/>
        <v>9.3238175105532756E-2</v>
      </c>
      <c r="AP378" s="324" t="e">
        <f t="shared" si="489"/>
        <v>#DIV/0!</v>
      </c>
      <c r="AQ378" s="324" t="e">
        <f t="shared" si="489"/>
        <v>#DIV/0!</v>
      </c>
      <c r="AR378" s="324" t="e">
        <f t="shared" si="489"/>
        <v>#DIV/0!</v>
      </c>
      <c r="AS378" s="324" t="e">
        <f t="shared" si="489"/>
        <v>#DIV/0!</v>
      </c>
      <c r="AT378" s="324" t="e">
        <f t="shared" si="489"/>
        <v>#DIV/0!</v>
      </c>
      <c r="AU378" s="324" t="e">
        <f t="shared" si="489"/>
        <v>#DIV/0!</v>
      </c>
      <c r="AV378" s="324" t="e">
        <f t="shared" si="489"/>
        <v>#DIV/0!</v>
      </c>
      <c r="AW378" s="17"/>
      <c r="AX378" s="201">
        <f t="shared" si="498"/>
        <v>0.5714285714285714</v>
      </c>
      <c r="AY378" s="324">
        <f t="shared" ca="1" si="490"/>
        <v>0.28470987017438976</v>
      </c>
      <c r="AZ378" s="324">
        <f t="shared" ca="1" si="490"/>
        <v>0.26355843774988119</v>
      </c>
      <c r="BA378" s="324">
        <f t="shared" ca="1" si="490"/>
        <v>0.24091894621466303</v>
      </c>
      <c r="BB378" s="324">
        <f t="shared" ca="1" si="490"/>
        <v>0.20440768052834959</v>
      </c>
      <c r="BC378" s="324">
        <f t="shared" ca="1" si="490"/>
        <v>0.14536470270785948</v>
      </c>
      <c r="BD378" s="324">
        <f t="shared" ca="1" si="490"/>
        <v>0.1181676754408968</v>
      </c>
      <c r="BE378" s="324" t="e">
        <f t="shared" si="490"/>
        <v>#DIV/0!</v>
      </c>
      <c r="BF378" s="324" t="e">
        <f t="shared" si="490"/>
        <v>#DIV/0!</v>
      </c>
      <c r="BG378" s="324" t="e">
        <f t="shared" si="490"/>
        <v>#DIV/0!</v>
      </c>
      <c r="BH378" s="324" t="e">
        <f t="shared" si="490"/>
        <v>#DIV/0!</v>
      </c>
      <c r="BI378" s="324" t="e">
        <f t="shared" si="490"/>
        <v>#DIV/0!</v>
      </c>
      <c r="BJ378" s="324" t="e">
        <f t="shared" si="490"/>
        <v>#DIV/0!</v>
      </c>
      <c r="BK378" s="324" t="e">
        <f t="shared" si="490"/>
        <v>#DIV/0!</v>
      </c>
      <c r="BL378" s="17"/>
      <c r="BM378" s="201">
        <f t="shared" si="499"/>
        <v>0.5714285714285714</v>
      </c>
      <c r="BN378" s="324">
        <f t="shared" ca="1" si="491"/>
        <v>0.25895153023805945</v>
      </c>
      <c r="BO378" s="324">
        <f t="shared" ca="1" si="491"/>
        <v>0.23672672729303507</v>
      </c>
      <c r="BP378" s="324">
        <f t="shared" ca="1" si="491"/>
        <v>0.21501046702729812</v>
      </c>
      <c r="BQ378" s="324">
        <f t="shared" ca="1" si="491"/>
        <v>0.18128261213319261</v>
      </c>
      <c r="BR378" s="324">
        <f t="shared" ca="1" si="491"/>
        <v>0.1281757143893528</v>
      </c>
      <c r="BS378" s="324">
        <f t="shared" ca="1" si="491"/>
        <v>0.10401985151104266</v>
      </c>
      <c r="BT378" s="324" t="e">
        <f t="shared" si="491"/>
        <v>#DIV/0!</v>
      </c>
      <c r="BU378" s="324" t="e">
        <f t="shared" si="491"/>
        <v>#DIV/0!</v>
      </c>
      <c r="BV378" s="324" t="e">
        <f t="shared" si="491"/>
        <v>#DIV/0!</v>
      </c>
      <c r="BW378" s="324" t="e">
        <f t="shared" si="491"/>
        <v>#DIV/0!</v>
      </c>
      <c r="BX378" s="324" t="e">
        <f t="shared" si="491"/>
        <v>#DIV/0!</v>
      </c>
      <c r="BY378" s="324" t="e">
        <f t="shared" si="491"/>
        <v>#DIV/0!</v>
      </c>
      <c r="BZ378" s="324" t="e">
        <f t="shared" si="491"/>
        <v>#DIV/0!</v>
      </c>
      <c r="CA378" s="17"/>
      <c r="CB378" s="201">
        <f t="shared" si="500"/>
        <v>0.5714285714285714</v>
      </c>
      <c r="CC378" s="324">
        <f t="shared" ca="1" si="492"/>
        <v>0.44585788373553736</v>
      </c>
      <c r="CD378" s="324">
        <f t="shared" ca="1" si="492"/>
        <v>0.43956881790404873</v>
      </c>
      <c r="CE378" s="324">
        <f t="shared" ca="1" si="492"/>
        <v>0.41186020006619761</v>
      </c>
      <c r="CF378" s="324">
        <f t="shared" ca="1" si="492"/>
        <v>0.35487315598607155</v>
      </c>
      <c r="CG378" s="324">
        <f t="shared" ca="1" si="492"/>
        <v>0.25307052797870344</v>
      </c>
      <c r="CH378" s="324">
        <f t="shared" ca="1" si="492"/>
        <v>0.20529426695152786</v>
      </c>
      <c r="CI378" s="324" t="e">
        <f t="shared" si="492"/>
        <v>#DIV/0!</v>
      </c>
      <c r="CJ378" s="324" t="e">
        <f t="shared" si="492"/>
        <v>#DIV/0!</v>
      </c>
      <c r="CK378" s="324" t="e">
        <f t="shared" si="492"/>
        <v>#DIV/0!</v>
      </c>
      <c r="CL378" s="324" t="e">
        <f t="shared" si="492"/>
        <v>#DIV/0!</v>
      </c>
      <c r="CM378" s="324" t="e">
        <f t="shared" si="492"/>
        <v>#DIV/0!</v>
      </c>
      <c r="CN378" s="324" t="e">
        <f t="shared" si="492"/>
        <v>#DIV/0!</v>
      </c>
      <c r="CO378" s="324" t="e">
        <f t="shared" si="492"/>
        <v>#DIV/0!</v>
      </c>
      <c r="CP378" s="17"/>
      <c r="CQ378" s="201">
        <f t="shared" si="501"/>
        <v>0.5714285714285714</v>
      </c>
      <c r="CR378" s="324">
        <f t="shared" ca="1" si="493"/>
        <v>0.20553471994561365</v>
      </c>
      <c r="CS378" s="324">
        <f t="shared" ca="1" si="493"/>
        <v>0.24309332721951335</v>
      </c>
      <c r="CT378" s="324">
        <f t="shared" ca="1" si="493"/>
        <v>0.26175447099789295</v>
      </c>
      <c r="CU378" s="324">
        <f t="shared" ca="1" si="493"/>
        <v>0.27044776174211516</v>
      </c>
      <c r="CV378" s="324">
        <f t="shared" ca="1" si="493"/>
        <v>0.23898674586211979</v>
      </c>
      <c r="CW378" s="324">
        <f t="shared" ca="1" si="493"/>
        <v>0.20765434863509441</v>
      </c>
      <c r="CX378" s="324" t="e">
        <f t="shared" si="493"/>
        <v>#DIV/0!</v>
      </c>
      <c r="CY378" s="324" t="e">
        <f t="shared" si="493"/>
        <v>#DIV/0!</v>
      </c>
      <c r="CZ378" s="324" t="e">
        <f t="shared" si="493"/>
        <v>#DIV/0!</v>
      </c>
      <c r="DA378" s="324" t="e">
        <f t="shared" si="493"/>
        <v>#DIV/0!</v>
      </c>
      <c r="DB378" s="324" t="e">
        <f t="shared" si="493"/>
        <v>#DIV/0!</v>
      </c>
      <c r="DC378" s="324" t="e">
        <f t="shared" si="493"/>
        <v>#DIV/0!</v>
      </c>
      <c r="DD378" s="324" t="e">
        <f t="shared" si="493"/>
        <v>#DIV/0!</v>
      </c>
      <c r="DE378" s="17"/>
      <c r="DF378" s="201">
        <f t="shared" si="502"/>
        <v>0.5714285714285714</v>
      </c>
      <c r="DG378" s="324">
        <f t="shared" ca="1" si="494"/>
        <v>0.27688920483903007</v>
      </c>
      <c r="DH378" s="324">
        <f t="shared" ca="1" si="494"/>
        <v>0.26596851787170173</v>
      </c>
      <c r="DI378" s="324">
        <f t="shared" ca="1" si="494"/>
        <v>0.25750393925308546</v>
      </c>
      <c r="DJ378" s="324">
        <f t="shared" ca="1" si="494"/>
        <v>0.22933522826509556</v>
      </c>
      <c r="DK378" s="324">
        <f t="shared" ca="1" si="494"/>
        <v>0.16815809402329318</v>
      </c>
      <c r="DL378" s="324">
        <f t="shared" ca="1" si="494"/>
        <v>0.13735222471321029</v>
      </c>
      <c r="DM378" s="324" t="e">
        <f t="shared" si="494"/>
        <v>#DIV/0!</v>
      </c>
      <c r="DN378" s="324" t="e">
        <f t="shared" si="494"/>
        <v>#DIV/0!</v>
      </c>
      <c r="DO378" s="324" t="e">
        <f t="shared" si="494"/>
        <v>#DIV/0!</v>
      </c>
      <c r="DP378" s="324" t="e">
        <f t="shared" si="494"/>
        <v>#DIV/0!</v>
      </c>
      <c r="DQ378" s="324" t="e">
        <f t="shared" si="494"/>
        <v>#DIV/0!</v>
      </c>
      <c r="DR378" s="324" t="e">
        <f t="shared" si="494"/>
        <v>#DIV/0!</v>
      </c>
      <c r="DS378" s="324" t="e">
        <f t="shared" si="494"/>
        <v>#DIV/0!</v>
      </c>
      <c r="DT378" s="17"/>
      <c r="DU378" s="201">
        <f t="shared" si="503"/>
        <v>0.5714285714285714</v>
      </c>
      <c r="DV378" s="324">
        <f t="shared" ca="1" si="495"/>
        <v>0.55505925082783059</v>
      </c>
      <c r="DW378" s="324">
        <f t="shared" ca="1" si="495"/>
        <v>0.55603943444790005</v>
      </c>
      <c r="DX378" s="324">
        <f t="shared" ca="1" si="495"/>
        <v>0.55157506335188078</v>
      </c>
      <c r="DY378" s="324">
        <f t="shared" ca="1" si="495"/>
        <v>0.53433206206174955</v>
      </c>
      <c r="DZ378" s="324">
        <f t="shared" ca="1" si="495"/>
        <v>0.46999036440798159</v>
      </c>
      <c r="EA378" s="324">
        <f t="shared" ca="1" si="495"/>
        <v>0.41825534959722038</v>
      </c>
      <c r="EB378" s="324" t="e">
        <f t="shared" si="495"/>
        <v>#DIV/0!</v>
      </c>
      <c r="EC378" s="324" t="e">
        <f t="shared" si="495"/>
        <v>#DIV/0!</v>
      </c>
      <c r="ED378" s="324" t="e">
        <f t="shared" si="495"/>
        <v>#DIV/0!</v>
      </c>
      <c r="EE378" s="324" t="e">
        <f t="shared" si="495"/>
        <v>#DIV/0!</v>
      </c>
      <c r="EF378" s="324" t="e">
        <f t="shared" si="495"/>
        <v>#DIV/0!</v>
      </c>
      <c r="EG378" s="324" t="e">
        <f t="shared" si="495"/>
        <v>#DIV/0!</v>
      </c>
      <c r="EH378" s="324" t="e">
        <f t="shared" si="495"/>
        <v>#DIV/0!</v>
      </c>
      <c r="EI378" s="17"/>
      <c r="EJ378" s="201">
        <f t="shared" si="504"/>
        <v>0.5714285714285714</v>
      </c>
      <c r="EK378" s="324">
        <f t="shared" ca="1" si="496"/>
        <v>0.55505925082783059</v>
      </c>
      <c r="EL378" s="324">
        <f t="shared" ca="1" si="496"/>
        <v>0.55603943444790005</v>
      </c>
      <c r="EM378" s="324">
        <f t="shared" ca="1" si="496"/>
        <v>0.55157506335188078</v>
      </c>
      <c r="EN378" s="324">
        <f t="shared" ca="1" si="496"/>
        <v>0.53433206206174955</v>
      </c>
      <c r="EO378" s="324">
        <f t="shared" ca="1" si="496"/>
        <v>0.46999036440798159</v>
      </c>
      <c r="EP378" s="324">
        <f t="shared" ca="1" si="496"/>
        <v>0.41825534959722038</v>
      </c>
      <c r="EQ378" s="324" t="e">
        <f t="shared" si="496"/>
        <v>#DIV/0!</v>
      </c>
      <c r="ER378" s="324" t="e">
        <f t="shared" si="496"/>
        <v>#DIV/0!</v>
      </c>
      <c r="ES378" s="324" t="e">
        <f t="shared" si="496"/>
        <v>#DIV/0!</v>
      </c>
      <c r="ET378" s="324" t="e">
        <f t="shared" si="496"/>
        <v>#DIV/0!</v>
      </c>
      <c r="EU378" s="324" t="e">
        <f t="shared" si="496"/>
        <v>#DIV/0!</v>
      </c>
      <c r="EV378" s="324" t="e">
        <f t="shared" si="496"/>
        <v>#DIV/0!</v>
      </c>
      <c r="EW378" s="324" t="e">
        <f t="shared" si="496"/>
        <v>#DIV/0!</v>
      </c>
      <c r="EX378" s="17"/>
    </row>
    <row r="379" spans="8:185">
      <c r="T379" s="201">
        <f t="shared" si="478"/>
        <v>0.6</v>
      </c>
      <c r="U379" s="324">
        <f t="shared" ca="1" si="488"/>
        <v>0.22912130503473913</v>
      </c>
      <c r="V379" s="324">
        <f t="shared" ca="1" si="488"/>
        <v>0.19627120968236511</v>
      </c>
      <c r="W379" s="324">
        <f t="shared" ca="1" si="488"/>
        <v>0.17164039097562303</v>
      </c>
      <c r="X379" s="324">
        <f t="shared" ca="1" si="488"/>
        <v>0.1374898644595865</v>
      </c>
      <c r="Y379" s="324">
        <f t="shared" ca="1" si="488"/>
        <v>8.7617830961913598E-2</v>
      </c>
      <c r="Z379" s="324" t="e">
        <f t="shared" si="488"/>
        <v>#DIV/0!</v>
      </c>
      <c r="AA379" s="324" t="e">
        <f t="shared" si="488"/>
        <v>#DIV/0!</v>
      </c>
      <c r="AB379" s="324" t="e">
        <f t="shared" si="488"/>
        <v>#DIV/0!</v>
      </c>
      <c r="AC379" s="324" t="e">
        <f t="shared" si="488"/>
        <v>#DIV/0!</v>
      </c>
      <c r="AD379" s="324" t="e">
        <f t="shared" si="488"/>
        <v>#DIV/0!</v>
      </c>
      <c r="AE379" s="324" t="e">
        <f t="shared" si="488"/>
        <v>#DIV/0!</v>
      </c>
      <c r="AF379" s="324" t="e">
        <f t="shared" si="488"/>
        <v>#DIV/0!</v>
      </c>
      <c r="AG379" s="324" t="e">
        <f t="shared" si="488"/>
        <v>#DIV/0!</v>
      </c>
      <c r="AH379" s="17"/>
      <c r="AI379" s="201">
        <f t="shared" si="497"/>
        <v>0.6</v>
      </c>
      <c r="AJ379" s="324">
        <f t="shared" ca="1" si="489"/>
        <v>0.22857410288423827</v>
      </c>
      <c r="AK379" s="324">
        <f t="shared" ca="1" si="489"/>
        <v>0.19582792439643221</v>
      </c>
      <c r="AL379" s="324">
        <f t="shared" ca="1" si="489"/>
        <v>0.17132438364830863</v>
      </c>
      <c r="AM379" s="324">
        <f t="shared" ca="1" si="489"/>
        <v>0.13736878202225333</v>
      </c>
      <c r="AN379" s="324">
        <f t="shared" ca="1" si="489"/>
        <v>8.7721758672959504E-2</v>
      </c>
      <c r="AO379" s="324" t="e">
        <f t="shared" si="489"/>
        <v>#DIV/0!</v>
      </c>
      <c r="AP379" s="324" t="e">
        <f t="shared" si="489"/>
        <v>#DIV/0!</v>
      </c>
      <c r="AQ379" s="324" t="e">
        <f t="shared" si="489"/>
        <v>#DIV/0!</v>
      </c>
      <c r="AR379" s="324" t="e">
        <f t="shared" si="489"/>
        <v>#DIV/0!</v>
      </c>
      <c r="AS379" s="324" t="e">
        <f t="shared" si="489"/>
        <v>#DIV/0!</v>
      </c>
      <c r="AT379" s="324" t="e">
        <f t="shared" si="489"/>
        <v>#DIV/0!</v>
      </c>
      <c r="AU379" s="324" t="e">
        <f t="shared" si="489"/>
        <v>#DIV/0!</v>
      </c>
      <c r="AV379" s="324" t="e">
        <f t="shared" si="489"/>
        <v>#DIV/0!</v>
      </c>
      <c r="AW379" s="17"/>
      <c r="AX379" s="201">
        <f t="shared" si="498"/>
        <v>0.6</v>
      </c>
      <c r="AY379" s="324">
        <f t="shared" ca="1" si="490"/>
        <v>0.26182019840613047</v>
      </c>
      <c r="AZ379" s="324">
        <f t="shared" ca="1" si="490"/>
        <v>0.235724917947469</v>
      </c>
      <c r="BA379" s="324">
        <f t="shared" ca="1" si="490"/>
        <v>0.21056583615697269</v>
      </c>
      <c r="BB379" s="324">
        <f t="shared" ca="1" si="490"/>
        <v>0.17173402660241593</v>
      </c>
      <c r="BC379" s="324">
        <f t="shared" ca="1" si="490"/>
        <v>0.11095998838779138</v>
      </c>
      <c r="BD379" s="324" t="e">
        <f t="shared" si="490"/>
        <v>#DIV/0!</v>
      </c>
      <c r="BE379" s="324" t="e">
        <f t="shared" si="490"/>
        <v>#DIV/0!</v>
      </c>
      <c r="BF379" s="324" t="e">
        <f t="shared" si="490"/>
        <v>#DIV/0!</v>
      </c>
      <c r="BG379" s="324" t="e">
        <f t="shared" si="490"/>
        <v>#DIV/0!</v>
      </c>
      <c r="BH379" s="324" t="e">
        <f t="shared" si="490"/>
        <v>#DIV/0!</v>
      </c>
      <c r="BI379" s="324" t="e">
        <f t="shared" si="490"/>
        <v>#DIV/0!</v>
      </c>
      <c r="BJ379" s="324" t="e">
        <f t="shared" si="490"/>
        <v>#DIV/0!</v>
      </c>
      <c r="BK379" s="324" t="e">
        <f t="shared" si="490"/>
        <v>#DIV/0!</v>
      </c>
      <c r="BL379" s="17"/>
      <c r="BM379" s="201">
        <f t="shared" si="499"/>
        <v>0.6</v>
      </c>
      <c r="BN379" s="324">
        <f t="shared" ca="1" si="491"/>
        <v>0.23702995161332377</v>
      </c>
      <c r="BO379" s="324">
        <f t="shared" ca="1" si="491"/>
        <v>0.2110030180345332</v>
      </c>
      <c r="BP379" s="324">
        <f t="shared" ca="1" si="491"/>
        <v>0.18743719737596512</v>
      </c>
      <c r="BQ379" s="324">
        <f t="shared" ca="1" si="491"/>
        <v>0.15206634906633495</v>
      </c>
      <c r="BR379" s="324">
        <f t="shared" ca="1" si="491"/>
        <v>9.7799063117665674E-2</v>
      </c>
      <c r="BS379" s="324" t="e">
        <f t="shared" si="491"/>
        <v>#DIV/0!</v>
      </c>
      <c r="BT379" s="324" t="e">
        <f t="shared" si="491"/>
        <v>#DIV/0!</v>
      </c>
      <c r="BU379" s="324" t="e">
        <f t="shared" si="491"/>
        <v>#DIV/0!</v>
      </c>
      <c r="BV379" s="324" t="e">
        <f t="shared" si="491"/>
        <v>#DIV/0!</v>
      </c>
      <c r="BW379" s="324" t="e">
        <f t="shared" si="491"/>
        <v>#DIV/0!</v>
      </c>
      <c r="BX379" s="324" t="e">
        <f t="shared" si="491"/>
        <v>#DIV/0!</v>
      </c>
      <c r="BY379" s="324" t="e">
        <f t="shared" si="491"/>
        <v>#DIV/0!</v>
      </c>
      <c r="BZ379" s="324" t="e">
        <f t="shared" si="491"/>
        <v>#DIV/0!</v>
      </c>
      <c r="CA379" s="17"/>
      <c r="CB379" s="201">
        <f t="shared" si="500"/>
        <v>0.6</v>
      </c>
      <c r="CC379" s="324">
        <f t="shared" ca="1" si="492"/>
        <v>0.42053651278795978</v>
      </c>
      <c r="CD379" s="324">
        <f t="shared" ca="1" si="492"/>
        <v>0.40171497043487814</v>
      </c>
      <c r="CE379" s="324">
        <f t="shared" ca="1" si="492"/>
        <v>0.36674244374435155</v>
      </c>
      <c r="CF379" s="324">
        <f t="shared" ca="1" si="492"/>
        <v>0.30281897081062858</v>
      </c>
      <c r="CG379" s="324">
        <f t="shared" ca="1" si="492"/>
        <v>0.19570774093214185</v>
      </c>
      <c r="CH379" s="324" t="e">
        <f t="shared" si="492"/>
        <v>#DIV/0!</v>
      </c>
      <c r="CI379" s="324" t="e">
        <f t="shared" si="492"/>
        <v>#DIV/0!</v>
      </c>
      <c r="CJ379" s="324" t="e">
        <f t="shared" si="492"/>
        <v>#DIV/0!</v>
      </c>
      <c r="CK379" s="324" t="e">
        <f t="shared" si="492"/>
        <v>#DIV/0!</v>
      </c>
      <c r="CL379" s="324" t="e">
        <f t="shared" si="492"/>
        <v>#DIV/0!</v>
      </c>
      <c r="CM379" s="324" t="e">
        <f t="shared" si="492"/>
        <v>#DIV/0!</v>
      </c>
      <c r="CN379" s="324" t="e">
        <f t="shared" si="492"/>
        <v>#DIV/0!</v>
      </c>
      <c r="CO379" s="324" t="e">
        <f t="shared" si="492"/>
        <v>#DIV/0!</v>
      </c>
      <c r="CP379" s="17"/>
      <c r="CQ379" s="201">
        <f t="shared" si="501"/>
        <v>0.6</v>
      </c>
      <c r="CR379" s="324">
        <f t="shared" ca="1" si="493"/>
        <v>0.20308065679531742</v>
      </c>
      <c r="CS379" s="324">
        <f t="shared" ca="1" si="493"/>
        <v>0.23673672443019506</v>
      </c>
      <c r="CT379" s="324">
        <f t="shared" ca="1" si="493"/>
        <v>0.25031874398990966</v>
      </c>
      <c r="CU379" s="324">
        <f t="shared" ca="1" si="493"/>
        <v>0.24819175895743806</v>
      </c>
      <c r="CV379" s="324">
        <f t="shared" ca="1" si="493"/>
        <v>0.19513555486085718</v>
      </c>
      <c r="CW379" s="324" t="e">
        <f t="shared" si="493"/>
        <v>#DIV/0!</v>
      </c>
      <c r="CX379" s="324" t="e">
        <f t="shared" si="493"/>
        <v>#DIV/0!</v>
      </c>
      <c r="CY379" s="324" t="e">
        <f t="shared" si="493"/>
        <v>#DIV/0!</v>
      </c>
      <c r="CZ379" s="324" t="e">
        <f t="shared" si="493"/>
        <v>#DIV/0!</v>
      </c>
      <c r="DA379" s="324" t="e">
        <f t="shared" si="493"/>
        <v>#DIV/0!</v>
      </c>
      <c r="DB379" s="324" t="e">
        <f t="shared" si="493"/>
        <v>#DIV/0!</v>
      </c>
      <c r="DC379" s="324" t="e">
        <f t="shared" si="493"/>
        <v>#DIV/0!</v>
      </c>
      <c r="DD379" s="324" t="e">
        <f t="shared" si="493"/>
        <v>#DIV/0!</v>
      </c>
      <c r="DE379" s="17"/>
      <c r="DF379" s="201">
        <f t="shared" si="502"/>
        <v>0.6</v>
      </c>
      <c r="DG379" s="324">
        <f t="shared" ca="1" si="494"/>
        <v>0.24454117821121515</v>
      </c>
      <c r="DH379" s="324">
        <f t="shared" ca="1" si="494"/>
        <v>0.24682697167402332</v>
      </c>
      <c r="DI379" s="324">
        <f t="shared" ca="1" si="494"/>
        <v>0.23246091545808936</v>
      </c>
      <c r="DJ379" s="324">
        <f t="shared" ca="1" si="494"/>
        <v>0.19770127002288237</v>
      </c>
      <c r="DK379" s="324">
        <f t="shared" ca="1" si="494"/>
        <v>0.13071169322120785</v>
      </c>
      <c r="DL379" s="324" t="e">
        <f t="shared" si="494"/>
        <v>#DIV/0!</v>
      </c>
      <c r="DM379" s="324" t="e">
        <f t="shared" si="494"/>
        <v>#DIV/0!</v>
      </c>
      <c r="DN379" s="324" t="e">
        <f t="shared" si="494"/>
        <v>#DIV/0!</v>
      </c>
      <c r="DO379" s="324" t="e">
        <f t="shared" si="494"/>
        <v>#DIV/0!</v>
      </c>
      <c r="DP379" s="324" t="e">
        <f t="shared" si="494"/>
        <v>#DIV/0!</v>
      </c>
      <c r="DQ379" s="324" t="e">
        <f t="shared" si="494"/>
        <v>#DIV/0!</v>
      </c>
      <c r="DR379" s="324" t="e">
        <f t="shared" si="494"/>
        <v>#DIV/0!</v>
      </c>
      <c r="DS379" s="324" t="e">
        <f t="shared" si="494"/>
        <v>#DIV/0!</v>
      </c>
      <c r="DT379" s="17"/>
      <c r="DU379" s="201">
        <f t="shared" si="503"/>
        <v>0.6</v>
      </c>
      <c r="DV379" s="324">
        <f t="shared" ca="1" si="495"/>
        <v>0.57927319882970674</v>
      </c>
      <c r="DW379" s="324">
        <f t="shared" ca="1" si="495"/>
        <v>0.57745223453297279</v>
      </c>
      <c r="DX379" s="324">
        <f t="shared" ca="1" si="495"/>
        <v>0.56895164172085244</v>
      </c>
      <c r="DY379" s="324">
        <f t="shared" ca="1" si="495"/>
        <v>0.54100627450035488</v>
      </c>
      <c r="DZ379" s="324">
        <f t="shared" ca="1" si="495"/>
        <v>0.44027381178392466</v>
      </c>
      <c r="EA379" s="324" t="e">
        <f t="shared" si="495"/>
        <v>#DIV/0!</v>
      </c>
      <c r="EB379" s="324" t="e">
        <f t="shared" si="495"/>
        <v>#DIV/0!</v>
      </c>
      <c r="EC379" s="324" t="e">
        <f t="shared" si="495"/>
        <v>#DIV/0!</v>
      </c>
      <c r="ED379" s="324" t="e">
        <f t="shared" si="495"/>
        <v>#DIV/0!</v>
      </c>
      <c r="EE379" s="324" t="e">
        <f t="shared" si="495"/>
        <v>#DIV/0!</v>
      </c>
      <c r="EF379" s="324" t="e">
        <f t="shared" si="495"/>
        <v>#DIV/0!</v>
      </c>
      <c r="EG379" s="324" t="e">
        <f t="shared" si="495"/>
        <v>#DIV/0!</v>
      </c>
      <c r="EH379" s="324" t="e">
        <f t="shared" si="495"/>
        <v>#DIV/0!</v>
      </c>
      <c r="EI379" s="17"/>
      <c r="EJ379" s="201">
        <f t="shared" si="504"/>
        <v>0.6</v>
      </c>
      <c r="EK379" s="324">
        <f t="shared" ca="1" si="496"/>
        <v>0.57927319882970674</v>
      </c>
      <c r="EL379" s="324">
        <f t="shared" ca="1" si="496"/>
        <v>0.57745223453297279</v>
      </c>
      <c r="EM379" s="324">
        <f t="shared" ca="1" si="496"/>
        <v>0.56895164172085244</v>
      </c>
      <c r="EN379" s="324">
        <f t="shared" ca="1" si="496"/>
        <v>0.54100627450035488</v>
      </c>
      <c r="EO379" s="324">
        <f t="shared" ca="1" si="496"/>
        <v>0.44027381178392466</v>
      </c>
      <c r="EP379" s="324" t="e">
        <f t="shared" si="496"/>
        <v>#DIV/0!</v>
      </c>
      <c r="EQ379" s="324" t="e">
        <f t="shared" si="496"/>
        <v>#DIV/0!</v>
      </c>
      <c r="ER379" s="324" t="e">
        <f t="shared" si="496"/>
        <v>#DIV/0!</v>
      </c>
      <c r="ES379" s="324" t="e">
        <f t="shared" si="496"/>
        <v>#DIV/0!</v>
      </c>
      <c r="ET379" s="324" t="e">
        <f t="shared" si="496"/>
        <v>#DIV/0!</v>
      </c>
      <c r="EU379" s="324" t="e">
        <f t="shared" si="496"/>
        <v>#DIV/0!</v>
      </c>
      <c r="EV379" s="324" t="e">
        <f t="shared" si="496"/>
        <v>#DIV/0!</v>
      </c>
      <c r="EW379" s="324" t="e">
        <f t="shared" si="496"/>
        <v>#DIV/0!</v>
      </c>
      <c r="EX379" s="17"/>
    </row>
    <row r="380" spans="8:185">
      <c r="T380" s="201">
        <f t="shared" si="478"/>
        <v>0.66666666666666663</v>
      </c>
      <c r="U380" s="324">
        <f t="shared" ca="1" si="488"/>
        <v>0.1687756991779662</v>
      </c>
      <c r="V380" s="324">
        <f t="shared" ca="1" si="488"/>
        <v>0.13443232373183706</v>
      </c>
      <c r="W380" s="324">
        <f t="shared" ca="1" si="488"/>
        <v>0.10905718353596991</v>
      </c>
      <c r="X380" s="324">
        <f t="shared" ca="1" si="488"/>
        <v>7.4300568234341766E-2</v>
      </c>
      <c r="Y380" s="324" t="e">
        <f t="shared" si="488"/>
        <v>#DIV/0!</v>
      </c>
      <c r="Z380" s="324" t="e">
        <f t="shared" si="488"/>
        <v>#DIV/0!</v>
      </c>
      <c r="AA380" s="324" t="e">
        <f t="shared" si="488"/>
        <v>#DIV/0!</v>
      </c>
      <c r="AB380" s="324" t="e">
        <f t="shared" si="488"/>
        <v>#DIV/0!</v>
      </c>
      <c r="AC380" s="324" t="e">
        <f t="shared" si="488"/>
        <v>#DIV/0!</v>
      </c>
      <c r="AD380" s="324" t="e">
        <f t="shared" si="488"/>
        <v>#DIV/0!</v>
      </c>
      <c r="AE380" s="324" t="e">
        <f t="shared" si="488"/>
        <v>#DIV/0!</v>
      </c>
      <c r="AF380" s="324" t="e">
        <f t="shared" si="488"/>
        <v>#DIV/0!</v>
      </c>
      <c r="AG380" s="324" t="e">
        <f t="shared" si="488"/>
        <v>#DIV/0!</v>
      </c>
      <c r="AH380" s="17"/>
      <c r="AI380" s="201">
        <f t="shared" si="497"/>
        <v>0.66666666666666663</v>
      </c>
      <c r="AJ380" s="324">
        <f t="shared" ca="1" si="489"/>
        <v>0.16855596569628395</v>
      </c>
      <c r="AK380" s="324">
        <f t="shared" ca="1" si="489"/>
        <v>0.13430515535147952</v>
      </c>
      <c r="AL380" s="324">
        <f t="shared" ca="1" si="489"/>
        <v>0.10901022780137089</v>
      </c>
      <c r="AM380" s="324">
        <f t="shared" ca="1" si="489"/>
        <v>7.4343460438156442E-2</v>
      </c>
      <c r="AN380" s="324" t="e">
        <f t="shared" si="489"/>
        <v>#DIV/0!</v>
      </c>
      <c r="AO380" s="324" t="e">
        <f t="shared" si="489"/>
        <v>#DIV/0!</v>
      </c>
      <c r="AP380" s="324" t="e">
        <f t="shared" si="489"/>
        <v>#DIV/0!</v>
      </c>
      <c r="AQ380" s="324" t="e">
        <f t="shared" si="489"/>
        <v>#DIV/0!</v>
      </c>
      <c r="AR380" s="324" t="e">
        <f t="shared" si="489"/>
        <v>#DIV/0!</v>
      </c>
      <c r="AS380" s="324" t="e">
        <f t="shared" si="489"/>
        <v>#DIV/0!</v>
      </c>
      <c r="AT380" s="324" t="e">
        <f t="shared" si="489"/>
        <v>#DIV/0!</v>
      </c>
      <c r="AU380" s="324" t="e">
        <f t="shared" si="489"/>
        <v>#DIV/0!</v>
      </c>
      <c r="AV380" s="324" t="e">
        <f t="shared" si="489"/>
        <v>#DIV/0!</v>
      </c>
      <c r="AW380" s="17"/>
      <c r="AX380" s="201">
        <f t="shared" si="498"/>
        <v>0.66666666666666663</v>
      </c>
      <c r="AY380" s="324">
        <f t="shared" ca="1" si="490"/>
        <v>0.20120796532287055</v>
      </c>
      <c r="AZ380" s="324">
        <f t="shared" ca="1" si="490"/>
        <v>0.16562965653161202</v>
      </c>
      <c r="BA380" s="324">
        <f t="shared" ca="1" si="490"/>
        <v>0.13610666573440092</v>
      </c>
      <c r="BB380" s="324">
        <f t="shared" ca="1" si="490"/>
        <v>9.3654976278706475E-2</v>
      </c>
      <c r="BC380" s="324" t="e">
        <f t="shared" si="490"/>
        <v>#DIV/0!</v>
      </c>
      <c r="BD380" s="324" t="e">
        <f t="shared" si="490"/>
        <v>#DIV/0!</v>
      </c>
      <c r="BE380" s="324" t="e">
        <f t="shared" si="490"/>
        <v>#DIV/0!</v>
      </c>
      <c r="BF380" s="324" t="e">
        <f t="shared" si="490"/>
        <v>#DIV/0!</v>
      </c>
      <c r="BG380" s="324" t="e">
        <f t="shared" si="490"/>
        <v>#DIV/0!</v>
      </c>
      <c r="BH380" s="324" t="e">
        <f t="shared" si="490"/>
        <v>#DIV/0!</v>
      </c>
      <c r="BI380" s="324" t="e">
        <f t="shared" si="490"/>
        <v>#DIV/0!</v>
      </c>
      <c r="BJ380" s="324" t="e">
        <f t="shared" si="490"/>
        <v>#DIV/0!</v>
      </c>
      <c r="BK380" s="324" t="e">
        <f t="shared" si="490"/>
        <v>#DIV/0!</v>
      </c>
      <c r="BL380" s="17"/>
      <c r="BM380" s="201">
        <f t="shared" si="499"/>
        <v>0.66666666666666663</v>
      </c>
      <c r="BN380" s="324">
        <f t="shared" ca="1" si="491"/>
        <v>0.18043800567271892</v>
      </c>
      <c r="BO380" s="324">
        <f t="shared" ca="1" si="491"/>
        <v>0.14734276483072056</v>
      </c>
      <c r="BP380" s="324">
        <f t="shared" ca="1" si="491"/>
        <v>0.12064584836726054</v>
      </c>
      <c r="BQ380" s="324">
        <f t="shared" ca="1" si="491"/>
        <v>8.2758292575916437E-2</v>
      </c>
      <c r="BR380" s="324" t="e">
        <f t="shared" si="491"/>
        <v>#DIV/0!</v>
      </c>
      <c r="BS380" s="324" t="e">
        <f t="shared" si="491"/>
        <v>#DIV/0!</v>
      </c>
      <c r="BT380" s="324" t="e">
        <f t="shared" si="491"/>
        <v>#DIV/0!</v>
      </c>
      <c r="BU380" s="324" t="e">
        <f t="shared" si="491"/>
        <v>#DIV/0!</v>
      </c>
      <c r="BV380" s="324" t="e">
        <f t="shared" si="491"/>
        <v>#DIV/0!</v>
      </c>
      <c r="BW380" s="324" t="e">
        <f t="shared" si="491"/>
        <v>#DIV/0!</v>
      </c>
      <c r="BX380" s="324" t="e">
        <f t="shared" si="491"/>
        <v>#DIV/0!</v>
      </c>
      <c r="BY380" s="324" t="e">
        <f t="shared" si="491"/>
        <v>#DIV/0!</v>
      </c>
      <c r="BZ380" s="324" t="e">
        <f t="shared" si="491"/>
        <v>#DIV/0!</v>
      </c>
      <c r="CA380" s="17"/>
      <c r="CB380" s="201">
        <f t="shared" si="500"/>
        <v>0.66666666666666663</v>
      </c>
      <c r="CC380" s="324">
        <f t="shared" ca="1" si="492"/>
        <v>0.34465226285344697</v>
      </c>
      <c r="CD380" s="324">
        <f t="shared" ca="1" si="492"/>
        <v>0.29650939836976031</v>
      </c>
      <c r="CE380" s="324">
        <f t="shared" ca="1" si="492"/>
        <v>0.24672478866691341</v>
      </c>
      <c r="CF380" s="324">
        <f t="shared" ca="1" si="492"/>
        <v>0.17036855499734346</v>
      </c>
      <c r="CG380" s="324" t="e">
        <f t="shared" si="492"/>
        <v>#DIV/0!</v>
      </c>
      <c r="CH380" s="324" t="e">
        <f t="shared" si="492"/>
        <v>#DIV/0!</v>
      </c>
      <c r="CI380" s="324" t="e">
        <f t="shared" si="492"/>
        <v>#DIV/0!</v>
      </c>
      <c r="CJ380" s="324" t="e">
        <f t="shared" si="492"/>
        <v>#DIV/0!</v>
      </c>
      <c r="CK380" s="324" t="e">
        <f t="shared" si="492"/>
        <v>#DIV/0!</v>
      </c>
      <c r="CL380" s="324" t="e">
        <f t="shared" si="492"/>
        <v>#DIV/0!</v>
      </c>
      <c r="CM380" s="324" t="e">
        <f t="shared" si="492"/>
        <v>#DIV/0!</v>
      </c>
      <c r="CN380" s="324" t="e">
        <f t="shared" si="492"/>
        <v>#DIV/0!</v>
      </c>
      <c r="CO380" s="324" t="e">
        <f t="shared" si="492"/>
        <v>#DIV/0!</v>
      </c>
      <c r="CP380" s="17"/>
      <c r="CQ380" s="201">
        <f t="shared" si="501"/>
        <v>0.66666666666666663</v>
      </c>
      <c r="CR380" s="324">
        <f t="shared" ca="1" si="493"/>
        <v>0.19310778138910545</v>
      </c>
      <c r="CS380" s="324">
        <f t="shared" ca="1" si="493"/>
        <v>0.21061708440677138</v>
      </c>
      <c r="CT380" s="324">
        <f t="shared" ca="1" si="493"/>
        <v>0.20420488673356116</v>
      </c>
      <c r="CU380" s="324">
        <f t="shared" ca="1" si="493"/>
        <v>0.16495177996769256</v>
      </c>
      <c r="CV380" s="324" t="e">
        <f t="shared" si="493"/>
        <v>#DIV/0!</v>
      </c>
      <c r="CW380" s="324" t="e">
        <f t="shared" si="493"/>
        <v>#DIV/0!</v>
      </c>
      <c r="CX380" s="324" t="e">
        <f t="shared" si="493"/>
        <v>#DIV/0!</v>
      </c>
      <c r="CY380" s="324" t="e">
        <f t="shared" si="493"/>
        <v>#DIV/0!</v>
      </c>
      <c r="CZ380" s="324" t="e">
        <f t="shared" si="493"/>
        <v>#DIV/0!</v>
      </c>
      <c r="DA380" s="324" t="e">
        <f t="shared" si="493"/>
        <v>#DIV/0!</v>
      </c>
      <c r="DB380" s="324" t="e">
        <f t="shared" si="493"/>
        <v>#DIV/0!</v>
      </c>
      <c r="DC380" s="324" t="e">
        <f t="shared" si="493"/>
        <v>#DIV/0!</v>
      </c>
      <c r="DD380" s="324" t="e">
        <f t="shared" si="493"/>
        <v>#DIV/0!</v>
      </c>
      <c r="DE380" s="17"/>
      <c r="DF380" s="201">
        <f t="shared" si="502"/>
        <v>0.66666666666666663</v>
      </c>
      <c r="DG380" s="324">
        <f t="shared" ca="1" si="494"/>
        <v>0.20895832062977801</v>
      </c>
      <c r="DH380" s="324">
        <f t="shared" ca="1" si="494"/>
        <v>0.18914615183349318</v>
      </c>
      <c r="DI380" s="324">
        <f t="shared" ca="1" si="494"/>
        <v>0.16116486141932604</v>
      </c>
      <c r="DJ380" s="324">
        <f t="shared" ca="1" si="494"/>
        <v>0.11337646879447839</v>
      </c>
      <c r="DK380" s="324" t="e">
        <f t="shared" si="494"/>
        <v>#DIV/0!</v>
      </c>
      <c r="DL380" s="324" t="e">
        <f t="shared" si="494"/>
        <v>#DIV/0!</v>
      </c>
      <c r="DM380" s="324" t="e">
        <f t="shared" si="494"/>
        <v>#DIV/0!</v>
      </c>
      <c r="DN380" s="324" t="e">
        <f t="shared" si="494"/>
        <v>#DIV/0!</v>
      </c>
      <c r="DO380" s="324" t="e">
        <f t="shared" si="494"/>
        <v>#DIV/0!</v>
      </c>
      <c r="DP380" s="324" t="e">
        <f t="shared" si="494"/>
        <v>#DIV/0!</v>
      </c>
      <c r="DQ380" s="324" t="e">
        <f t="shared" si="494"/>
        <v>#DIV/0!</v>
      </c>
      <c r="DR380" s="324" t="e">
        <f t="shared" si="494"/>
        <v>#DIV/0!</v>
      </c>
      <c r="DS380" s="324" t="e">
        <f t="shared" si="494"/>
        <v>#DIV/0!</v>
      </c>
      <c r="DT380" s="17"/>
      <c r="DU380" s="201">
        <f t="shared" si="503"/>
        <v>0.66666666666666663</v>
      </c>
      <c r="DV380" s="324">
        <f t="shared" ca="1" si="495"/>
        <v>0.63270593365239702</v>
      </c>
      <c r="DW380" s="324">
        <f t="shared" ca="1" si="495"/>
        <v>0.61708287475885049</v>
      </c>
      <c r="DX380" s="324">
        <f t="shared" ca="1" si="495"/>
        <v>0.58643131800324522</v>
      </c>
      <c r="DY380" s="324">
        <f t="shared" ca="1" si="495"/>
        <v>0.49418554783540958</v>
      </c>
      <c r="DZ380" s="324" t="e">
        <f t="shared" si="495"/>
        <v>#DIV/0!</v>
      </c>
      <c r="EA380" s="324" t="e">
        <f t="shared" si="495"/>
        <v>#DIV/0!</v>
      </c>
      <c r="EB380" s="324" t="e">
        <f t="shared" si="495"/>
        <v>#DIV/0!</v>
      </c>
      <c r="EC380" s="324" t="e">
        <f t="shared" si="495"/>
        <v>#DIV/0!</v>
      </c>
      <c r="ED380" s="324" t="e">
        <f t="shared" si="495"/>
        <v>#DIV/0!</v>
      </c>
      <c r="EE380" s="324" t="e">
        <f t="shared" si="495"/>
        <v>#DIV/0!</v>
      </c>
      <c r="EF380" s="324" t="e">
        <f t="shared" si="495"/>
        <v>#DIV/0!</v>
      </c>
      <c r="EG380" s="324" t="e">
        <f t="shared" si="495"/>
        <v>#DIV/0!</v>
      </c>
      <c r="EH380" s="324" t="e">
        <f t="shared" si="495"/>
        <v>#DIV/0!</v>
      </c>
      <c r="EI380" s="17"/>
      <c r="EJ380" s="201">
        <f t="shared" si="504"/>
        <v>0.66666666666666663</v>
      </c>
      <c r="EK380" s="324">
        <f t="shared" ca="1" si="496"/>
        <v>0.63270593365239702</v>
      </c>
      <c r="EL380" s="324">
        <f t="shared" ca="1" si="496"/>
        <v>0.61708287475885049</v>
      </c>
      <c r="EM380" s="324">
        <f t="shared" ca="1" si="496"/>
        <v>0.58643131800324522</v>
      </c>
      <c r="EN380" s="324">
        <f t="shared" ca="1" si="496"/>
        <v>0.49418554783540958</v>
      </c>
      <c r="EO380" s="324" t="e">
        <f t="shared" si="496"/>
        <v>#DIV/0!</v>
      </c>
      <c r="EP380" s="324" t="e">
        <f t="shared" si="496"/>
        <v>#DIV/0!</v>
      </c>
      <c r="EQ380" s="324" t="e">
        <f t="shared" si="496"/>
        <v>#DIV/0!</v>
      </c>
      <c r="ER380" s="324" t="e">
        <f t="shared" si="496"/>
        <v>#DIV/0!</v>
      </c>
      <c r="ES380" s="324" t="e">
        <f t="shared" si="496"/>
        <v>#DIV/0!</v>
      </c>
      <c r="ET380" s="324" t="e">
        <f t="shared" si="496"/>
        <v>#DIV/0!</v>
      </c>
      <c r="EU380" s="324" t="e">
        <f t="shared" si="496"/>
        <v>#DIV/0!</v>
      </c>
      <c r="EV380" s="324" t="e">
        <f t="shared" si="496"/>
        <v>#DIV/0!</v>
      </c>
      <c r="EW380" s="324" t="e">
        <f t="shared" si="496"/>
        <v>#DIV/0!</v>
      </c>
      <c r="EX380" s="17"/>
    </row>
    <row r="381" spans="8:185">
      <c r="N381" s="100"/>
      <c r="O381" s="52"/>
      <c r="T381" s="201">
        <f t="shared" si="478"/>
        <v>0.7142857142857143</v>
      </c>
      <c r="U381" s="324">
        <f t="shared" ca="1" si="488"/>
        <v>0.12504319301621561</v>
      </c>
      <c r="V381" s="324">
        <f t="shared" ca="1" si="488"/>
        <v>9.0060826641290073E-2</v>
      </c>
      <c r="W381" s="324">
        <f t="shared" ca="1" si="488"/>
        <v>6.4405670853135435E-2</v>
      </c>
      <c r="X381" s="324" t="e">
        <f t="shared" si="488"/>
        <v>#DIV/0!</v>
      </c>
      <c r="Y381" s="324" t="e">
        <f t="shared" si="488"/>
        <v>#DIV/0!</v>
      </c>
      <c r="Z381" s="324" t="e">
        <f t="shared" si="488"/>
        <v>#DIV/0!</v>
      </c>
      <c r="AA381" s="324" t="e">
        <f t="shared" si="488"/>
        <v>#DIV/0!</v>
      </c>
      <c r="AB381" s="324" t="e">
        <f t="shared" si="488"/>
        <v>#DIV/0!</v>
      </c>
      <c r="AC381" s="324" t="e">
        <f t="shared" si="488"/>
        <v>#DIV/0!</v>
      </c>
      <c r="AD381" s="324" t="e">
        <f t="shared" si="488"/>
        <v>#DIV/0!</v>
      </c>
      <c r="AE381" s="324" t="e">
        <f t="shared" si="488"/>
        <v>#DIV/0!</v>
      </c>
      <c r="AF381" s="324" t="e">
        <f t="shared" si="488"/>
        <v>#DIV/0!</v>
      </c>
      <c r="AG381" s="324" t="e">
        <f t="shared" si="488"/>
        <v>#DIV/0!</v>
      </c>
      <c r="AH381" s="17"/>
      <c r="AI381" s="201">
        <f t="shared" si="497"/>
        <v>0.7142857142857143</v>
      </c>
      <c r="AJ381" s="324">
        <f t="shared" ca="1" si="489"/>
        <v>0.1249535107642883</v>
      </c>
      <c r="AK381" s="324">
        <f t="shared" ca="1" si="489"/>
        <v>9.0038178594965296E-2</v>
      </c>
      <c r="AL381" s="324">
        <f t="shared" ca="1" si="489"/>
        <v>6.4425380973656909E-2</v>
      </c>
      <c r="AM381" s="324" t="e">
        <f t="shared" si="489"/>
        <v>#DIV/0!</v>
      </c>
      <c r="AN381" s="324" t="e">
        <f t="shared" si="489"/>
        <v>#DIV/0!</v>
      </c>
      <c r="AO381" s="324" t="e">
        <f t="shared" si="489"/>
        <v>#DIV/0!</v>
      </c>
      <c r="AP381" s="324" t="e">
        <f t="shared" si="489"/>
        <v>#DIV/0!</v>
      </c>
      <c r="AQ381" s="324" t="e">
        <f t="shared" si="489"/>
        <v>#DIV/0!</v>
      </c>
      <c r="AR381" s="324" t="e">
        <f t="shared" si="489"/>
        <v>#DIV/0!</v>
      </c>
      <c r="AS381" s="324" t="e">
        <f t="shared" si="489"/>
        <v>#DIV/0!</v>
      </c>
      <c r="AT381" s="324" t="e">
        <f t="shared" si="489"/>
        <v>#DIV/0!</v>
      </c>
      <c r="AU381" s="324" t="e">
        <f t="shared" si="489"/>
        <v>#DIV/0!</v>
      </c>
      <c r="AV381" s="324" t="e">
        <f t="shared" si="489"/>
        <v>#DIV/0!</v>
      </c>
      <c r="AW381" s="17"/>
      <c r="AX381" s="201">
        <f t="shared" si="498"/>
        <v>0.7142857142857143</v>
      </c>
      <c r="AY381" s="324">
        <f t="shared" ca="1" si="490"/>
        <v>0.15261646376310128</v>
      </c>
      <c r="AZ381" s="324">
        <f t="shared" ca="1" si="490"/>
        <v>0.11232923606497504</v>
      </c>
      <c r="BA381" s="324">
        <f t="shared" ca="1" si="490"/>
        <v>8.0952362769622213E-2</v>
      </c>
      <c r="BB381" s="324" t="e">
        <f t="shared" si="490"/>
        <v>#DIV/0!</v>
      </c>
      <c r="BC381" s="324" t="e">
        <f t="shared" si="490"/>
        <v>#DIV/0!</v>
      </c>
      <c r="BD381" s="324" t="e">
        <f t="shared" si="490"/>
        <v>#DIV/0!</v>
      </c>
      <c r="BE381" s="324" t="e">
        <f t="shared" si="490"/>
        <v>#DIV/0!</v>
      </c>
      <c r="BF381" s="324" t="e">
        <f t="shared" si="490"/>
        <v>#DIV/0!</v>
      </c>
      <c r="BG381" s="324" t="e">
        <f t="shared" si="490"/>
        <v>#DIV/0!</v>
      </c>
      <c r="BH381" s="324" t="e">
        <f t="shared" si="490"/>
        <v>#DIV/0!</v>
      </c>
      <c r="BI381" s="324" t="e">
        <f t="shared" si="490"/>
        <v>#DIV/0!</v>
      </c>
      <c r="BJ381" s="324" t="e">
        <f t="shared" si="490"/>
        <v>#DIV/0!</v>
      </c>
      <c r="BK381" s="324" t="e">
        <f t="shared" si="490"/>
        <v>#DIV/0!</v>
      </c>
      <c r="BL381" s="17"/>
      <c r="BM381" s="201">
        <f t="shared" si="499"/>
        <v>0.7142857142857143</v>
      </c>
      <c r="BN381" s="324">
        <f t="shared" ca="1" si="491"/>
        <v>0.13614113949664886</v>
      </c>
      <c r="BO381" s="324">
        <f t="shared" ca="1" si="491"/>
        <v>9.9643147741046531E-2</v>
      </c>
      <c r="BP381" s="324">
        <f t="shared" ca="1" si="491"/>
        <v>7.1644676299234017E-2</v>
      </c>
      <c r="BQ381" s="324" t="e">
        <f t="shared" si="491"/>
        <v>#DIV/0!</v>
      </c>
      <c r="BR381" s="324" t="e">
        <f t="shared" si="491"/>
        <v>#DIV/0!</v>
      </c>
      <c r="BS381" s="324" t="e">
        <f t="shared" si="491"/>
        <v>#DIV/0!</v>
      </c>
      <c r="BT381" s="324" t="e">
        <f t="shared" si="491"/>
        <v>#DIV/0!</v>
      </c>
      <c r="BU381" s="324" t="e">
        <f t="shared" si="491"/>
        <v>#DIV/0!</v>
      </c>
      <c r="BV381" s="324" t="e">
        <f t="shared" si="491"/>
        <v>#DIV/0!</v>
      </c>
      <c r="BW381" s="324" t="e">
        <f t="shared" si="491"/>
        <v>#DIV/0!</v>
      </c>
      <c r="BX381" s="324" t="e">
        <f t="shared" si="491"/>
        <v>#DIV/0!</v>
      </c>
      <c r="BY381" s="324" t="e">
        <f t="shared" si="491"/>
        <v>#DIV/0!</v>
      </c>
      <c r="BZ381" s="324" t="e">
        <f t="shared" si="491"/>
        <v>#DIV/0!</v>
      </c>
      <c r="CA381" s="17"/>
      <c r="CB381" s="201">
        <f t="shared" si="500"/>
        <v>0.7142857142857143</v>
      </c>
      <c r="CC381" s="324">
        <f t="shared" ca="1" si="492"/>
        <v>0.27362100785424504</v>
      </c>
      <c r="CD381" s="324">
        <f t="shared" ca="1" si="492"/>
        <v>0.20724843152936845</v>
      </c>
      <c r="CE381" s="324">
        <f t="shared" ca="1" si="492"/>
        <v>0.15007339740215941</v>
      </c>
      <c r="CF381" s="324" t="e">
        <f t="shared" si="492"/>
        <v>#DIV/0!</v>
      </c>
      <c r="CG381" s="324" t="e">
        <f t="shared" si="492"/>
        <v>#DIV/0!</v>
      </c>
      <c r="CH381" s="324" t="e">
        <f t="shared" si="492"/>
        <v>#DIV/0!</v>
      </c>
      <c r="CI381" s="324" t="e">
        <f t="shared" si="492"/>
        <v>#DIV/0!</v>
      </c>
      <c r="CJ381" s="324" t="e">
        <f t="shared" si="492"/>
        <v>#DIV/0!</v>
      </c>
      <c r="CK381" s="324" t="e">
        <f t="shared" si="492"/>
        <v>#DIV/0!</v>
      </c>
      <c r="CL381" s="324" t="e">
        <f t="shared" si="492"/>
        <v>#DIV/0!</v>
      </c>
      <c r="CM381" s="324" t="e">
        <f t="shared" si="492"/>
        <v>#DIV/0!</v>
      </c>
      <c r="CN381" s="324" t="e">
        <f t="shared" si="492"/>
        <v>#DIV/0!</v>
      </c>
      <c r="CO381" s="324" t="e">
        <f t="shared" si="492"/>
        <v>#DIV/0!</v>
      </c>
      <c r="CP381" s="17"/>
      <c r="CQ381" s="201">
        <f t="shared" si="501"/>
        <v>0.7142857142857143</v>
      </c>
      <c r="CR381" s="324">
        <f t="shared" ca="1" si="493"/>
        <v>0.17836570792438375</v>
      </c>
      <c r="CS381" s="324">
        <f t="shared" ca="1" si="493"/>
        <v>0.17299065493506752</v>
      </c>
      <c r="CT381" s="324">
        <f t="shared" ca="1" si="493"/>
        <v>0.14271126023219693</v>
      </c>
      <c r="CU381" s="324" t="e">
        <f t="shared" si="493"/>
        <v>#DIV/0!</v>
      </c>
      <c r="CV381" s="324" t="e">
        <f t="shared" si="493"/>
        <v>#DIV/0!</v>
      </c>
      <c r="CW381" s="324" t="e">
        <f t="shared" si="493"/>
        <v>#DIV/0!</v>
      </c>
      <c r="CX381" s="324" t="e">
        <f t="shared" si="493"/>
        <v>#DIV/0!</v>
      </c>
      <c r="CY381" s="324" t="e">
        <f t="shared" si="493"/>
        <v>#DIV/0!</v>
      </c>
      <c r="CZ381" s="324" t="e">
        <f t="shared" si="493"/>
        <v>#DIV/0!</v>
      </c>
      <c r="DA381" s="324" t="e">
        <f t="shared" si="493"/>
        <v>#DIV/0!</v>
      </c>
      <c r="DB381" s="324" t="e">
        <f t="shared" si="493"/>
        <v>#DIV/0!</v>
      </c>
      <c r="DC381" s="324" t="e">
        <f t="shared" si="493"/>
        <v>#DIV/0!</v>
      </c>
      <c r="DD381" s="324" t="e">
        <f t="shared" si="493"/>
        <v>#DIV/0!</v>
      </c>
      <c r="DE381" s="17"/>
      <c r="DF381" s="201">
        <f t="shared" si="502"/>
        <v>0.7142857142857143</v>
      </c>
      <c r="DG381" s="324">
        <f t="shared" ca="1" si="494"/>
        <v>0.17165662512775715</v>
      </c>
      <c r="DH381" s="324">
        <f t="shared" ca="1" si="494"/>
        <v>0.13547529280152645</v>
      </c>
      <c r="DI381" s="324">
        <f t="shared" ca="1" si="494"/>
        <v>9.9644434806719653E-2</v>
      </c>
      <c r="DJ381" s="324" t="e">
        <f t="shared" si="494"/>
        <v>#DIV/0!</v>
      </c>
      <c r="DK381" s="324" t="e">
        <f t="shared" si="494"/>
        <v>#DIV/0!</v>
      </c>
      <c r="DL381" s="324" t="e">
        <f t="shared" si="494"/>
        <v>#DIV/0!</v>
      </c>
      <c r="DM381" s="324" t="e">
        <f t="shared" si="494"/>
        <v>#DIV/0!</v>
      </c>
      <c r="DN381" s="324" t="e">
        <f t="shared" si="494"/>
        <v>#DIV/0!</v>
      </c>
      <c r="DO381" s="324" t="e">
        <f t="shared" si="494"/>
        <v>#DIV/0!</v>
      </c>
      <c r="DP381" s="324" t="e">
        <f t="shared" si="494"/>
        <v>#DIV/0!</v>
      </c>
      <c r="DQ381" s="324" t="e">
        <f t="shared" si="494"/>
        <v>#DIV/0!</v>
      </c>
      <c r="DR381" s="324" t="e">
        <f t="shared" si="494"/>
        <v>#DIV/0!</v>
      </c>
      <c r="DS381" s="324" t="e">
        <f t="shared" si="494"/>
        <v>#DIV/0!</v>
      </c>
      <c r="DT381" s="17"/>
      <c r="DU381" s="201">
        <f t="shared" si="503"/>
        <v>0.7142857142857143</v>
      </c>
      <c r="DV381" s="324">
        <f t="shared" ca="1" si="495"/>
        <v>0.66431898213495078</v>
      </c>
      <c r="DW381" s="324">
        <f t="shared" ca="1" si="495"/>
        <v>0.61968780730215911</v>
      </c>
      <c r="DX381" s="324">
        <f t="shared" ca="1" si="495"/>
        <v>0.53595074674916943</v>
      </c>
      <c r="DY381" s="324" t="e">
        <f t="shared" si="495"/>
        <v>#DIV/0!</v>
      </c>
      <c r="DZ381" s="324" t="e">
        <f t="shared" si="495"/>
        <v>#DIV/0!</v>
      </c>
      <c r="EA381" s="324" t="e">
        <f t="shared" si="495"/>
        <v>#DIV/0!</v>
      </c>
      <c r="EB381" s="324" t="e">
        <f t="shared" si="495"/>
        <v>#DIV/0!</v>
      </c>
      <c r="EC381" s="324" t="e">
        <f t="shared" si="495"/>
        <v>#DIV/0!</v>
      </c>
      <c r="ED381" s="324" t="e">
        <f t="shared" si="495"/>
        <v>#DIV/0!</v>
      </c>
      <c r="EE381" s="324" t="e">
        <f t="shared" si="495"/>
        <v>#DIV/0!</v>
      </c>
      <c r="EF381" s="324" t="e">
        <f t="shared" si="495"/>
        <v>#DIV/0!</v>
      </c>
      <c r="EG381" s="324" t="e">
        <f t="shared" si="495"/>
        <v>#DIV/0!</v>
      </c>
      <c r="EH381" s="324" t="e">
        <f t="shared" si="495"/>
        <v>#DIV/0!</v>
      </c>
      <c r="EI381" s="17"/>
      <c r="EJ381" s="201">
        <f t="shared" si="504"/>
        <v>0.7142857142857143</v>
      </c>
      <c r="EK381" s="324">
        <f t="shared" ca="1" si="496"/>
        <v>0.66431898213495078</v>
      </c>
      <c r="EL381" s="324">
        <f t="shared" ca="1" si="496"/>
        <v>0.61968780730215911</v>
      </c>
      <c r="EM381" s="324">
        <f t="shared" ca="1" si="496"/>
        <v>0.53595074674916943</v>
      </c>
      <c r="EN381" s="324" t="e">
        <f t="shared" si="496"/>
        <v>#DIV/0!</v>
      </c>
      <c r="EO381" s="324" t="e">
        <f t="shared" si="496"/>
        <v>#DIV/0!</v>
      </c>
      <c r="EP381" s="324" t="e">
        <f t="shared" si="496"/>
        <v>#DIV/0!</v>
      </c>
      <c r="EQ381" s="324" t="e">
        <f t="shared" si="496"/>
        <v>#DIV/0!</v>
      </c>
      <c r="ER381" s="324" t="e">
        <f t="shared" si="496"/>
        <v>#DIV/0!</v>
      </c>
      <c r="ES381" s="324" t="e">
        <f t="shared" si="496"/>
        <v>#DIV/0!</v>
      </c>
      <c r="ET381" s="324" t="e">
        <f t="shared" si="496"/>
        <v>#DIV/0!</v>
      </c>
      <c r="EU381" s="324" t="e">
        <f t="shared" si="496"/>
        <v>#DIV/0!</v>
      </c>
      <c r="EV381" s="324" t="e">
        <f t="shared" si="496"/>
        <v>#DIV/0!</v>
      </c>
      <c r="EW381" s="324" t="e">
        <f t="shared" si="496"/>
        <v>#DIV/0!</v>
      </c>
      <c r="EX381" s="17"/>
    </row>
    <row r="382" spans="8:185">
      <c r="T382" s="201">
        <f t="shared" si="478"/>
        <v>0.75</v>
      </c>
      <c r="U382" s="324">
        <f t="shared" ca="1" si="488"/>
        <v>9.2108529681642376E-2</v>
      </c>
      <c r="V382" s="324">
        <f t="shared" ca="1" si="488"/>
        <v>5.6812398242191552E-2</v>
      </c>
      <c r="W382" s="324" t="e">
        <f t="shared" si="488"/>
        <v>#DIV/0!</v>
      </c>
      <c r="X382" s="324" t="e">
        <f t="shared" si="488"/>
        <v>#DIV/0!</v>
      </c>
      <c r="Y382" s="324" t="e">
        <f t="shared" si="488"/>
        <v>#DIV/0!</v>
      </c>
      <c r="Z382" s="324" t="e">
        <f t="shared" si="488"/>
        <v>#DIV/0!</v>
      </c>
      <c r="AA382" s="324" t="e">
        <f t="shared" si="488"/>
        <v>#DIV/0!</v>
      </c>
      <c r="AB382" s="324" t="e">
        <f t="shared" si="488"/>
        <v>#DIV/0!</v>
      </c>
      <c r="AC382" s="324" t="e">
        <f t="shared" si="488"/>
        <v>#DIV/0!</v>
      </c>
      <c r="AD382" s="324" t="e">
        <f t="shared" si="488"/>
        <v>#DIV/0!</v>
      </c>
      <c r="AE382" s="324" t="e">
        <f t="shared" si="488"/>
        <v>#DIV/0!</v>
      </c>
      <c r="AF382" s="324" t="e">
        <f t="shared" si="488"/>
        <v>#DIV/0!</v>
      </c>
      <c r="AG382" s="324" t="e">
        <f t="shared" si="488"/>
        <v>#DIV/0!</v>
      </c>
      <c r="AH382" s="17"/>
      <c r="AI382" s="201">
        <f t="shared" si="497"/>
        <v>0.75</v>
      </c>
      <c r="AJ382" s="324">
        <f t="shared" ca="1" si="489"/>
        <v>9.2075387433970715E-2</v>
      </c>
      <c r="AK382" s="324">
        <f t="shared" ca="1" si="489"/>
        <v>5.6821944791399383E-2</v>
      </c>
      <c r="AL382" s="324" t="e">
        <f t="shared" si="489"/>
        <v>#DIV/0!</v>
      </c>
      <c r="AM382" s="324" t="e">
        <f t="shared" si="489"/>
        <v>#DIV/0!</v>
      </c>
      <c r="AN382" s="324" t="e">
        <f t="shared" si="489"/>
        <v>#DIV/0!</v>
      </c>
      <c r="AO382" s="324" t="e">
        <f t="shared" si="489"/>
        <v>#DIV/0!</v>
      </c>
      <c r="AP382" s="324" t="e">
        <f t="shared" si="489"/>
        <v>#DIV/0!</v>
      </c>
      <c r="AQ382" s="324" t="e">
        <f t="shared" si="489"/>
        <v>#DIV/0!</v>
      </c>
      <c r="AR382" s="324" t="e">
        <f t="shared" si="489"/>
        <v>#DIV/0!</v>
      </c>
      <c r="AS382" s="324" t="e">
        <f t="shared" si="489"/>
        <v>#DIV/0!</v>
      </c>
      <c r="AT382" s="324" t="e">
        <f t="shared" si="489"/>
        <v>#DIV/0!</v>
      </c>
      <c r="AU382" s="324" t="e">
        <f t="shared" si="489"/>
        <v>#DIV/0!</v>
      </c>
      <c r="AV382" s="324" t="e">
        <f t="shared" si="489"/>
        <v>#DIV/0!</v>
      </c>
      <c r="AW382" s="17"/>
      <c r="AX382" s="201">
        <f t="shared" si="498"/>
        <v>0.75</v>
      </c>
      <c r="AY382" s="324">
        <f t="shared" ca="1" si="490"/>
        <v>0.11392323686203271</v>
      </c>
      <c r="AZ382" s="324">
        <f t="shared" ca="1" si="490"/>
        <v>7.1272518007542807E-2</v>
      </c>
      <c r="BA382" s="324" t="e">
        <f t="shared" si="490"/>
        <v>#DIV/0!</v>
      </c>
      <c r="BB382" s="324" t="e">
        <f t="shared" si="490"/>
        <v>#DIV/0!</v>
      </c>
      <c r="BC382" s="324" t="e">
        <f t="shared" si="490"/>
        <v>#DIV/0!</v>
      </c>
      <c r="BD382" s="324" t="e">
        <f t="shared" si="490"/>
        <v>#DIV/0!</v>
      </c>
      <c r="BE382" s="324" t="e">
        <f t="shared" si="490"/>
        <v>#DIV/0!</v>
      </c>
      <c r="BF382" s="324" t="e">
        <f t="shared" si="490"/>
        <v>#DIV/0!</v>
      </c>
      <c r="BG382" s="324" t="e">
        <f t="shared" si="490"/>
        <v>#DIV/0!</v>
      </c>
      <c r="BH382" s="324" t="e">
        <f t="shared" si="490"/>
        <v>#DIV/0!</v>
      </c>
      <c r="BI382" s="324" t="e">
        <f t="shared" si="490"/>
        <v>#DIV/0!</v>
      </c>
      <c r="BJ382" s="324" t="e">
        <f t="shared" si="490"/>
        <v>#DIV/0!</v>
      </c>
      <c r="BK382" s="324" t="e">
        <f t="shared" si="490"/>
        <v>#DIV/0!</v>
      </c>
      <c r="BL382" s="17"/>
      <c r="BM382" s="201">
        <f t="shared" si="499"/>
        <v>0.75</v>
      </c>
      <c r="BN382" s="324">
        <f t="shared" ca="1" si="491"/>
        <v>0.10132292466263879</v>
      </c>
      <c r="BO382" s="324">
        <f t="shared" ca="1" si="491"/>
        <v>6.3143399781879703E-2</v>
      </c>
      <c r="BP382" s="324" t="e">
        <f t="shared" si="491"/>
        <v>#DIV/0!</v>
      </c>
      <c r="BQ382" s="324" t="e">
        <f t="shared" si="491"/>
        <v>#DIV/0!</v>
      </c>
      <c r="BR382" s="324" t="e">
        <f t="shared" si="491"/>
        <v>#DIV/0!</v>
      </c>
      <c r="BS382" s="324" t="e">
        <f t="shared" si="491"/>
        <v>#DIV/0!</v>
      </c>
      <c r="BT382" s="324" t="e">
        <f t="shared" si="491"/>
        <v>#DIV/0!</v>
      </c>
      <c r="BU382" s="324" t="e">
        <f t="shared" si="491"/>
        <v>#DIV/0!</v>
      </c>
      <c r="BV382" s="324" t="e">
        <f t="shared" si="491"/>
        <v>#DIV/0!</v>
      </c>
      <c r="BW382" s="324" t="e">
        <f t="shared" si="491"/>
        <v>#DIV/0!</v>
      </c>
      <c r="BX382" s="324" t="e">
        <f t="shared" si="491"/>
        <v>#DIV/0!</v>
      </c>
      <c r="BY382" s="324" t="e">
        <f t="shared" si="491"/>
        <v>#DIV/0!</v>
      </c>
      <c r="BZ382" s="324" t="e">
        <f t="shared" si="491"/>
        <v>#DIV/0!</v>
      </c>
      <c r="CA382" s="17"/>
      <c r="CB382" s="201">
        <f t="shared" si="500"/>
        <v>0.75</v>
      </c>
      <c r="CC382" s="324">
        <f t="shared" ca="1" si="492"/>
        <v>0.21055854467937282</v>
      </c>
      <c r="CD382" s="324">
        <f t="shared" ca="1" si="492"/>
        <v>0.13382348127475802</v>
      </c>
      <c r="CE382" s="324" t="e">
        <f t="shared" si="492"/>
        <v>#DIV/0!</v>
      </c>
      <c r="CF382" s="324" t="e">
        <f t="shared" si="492"/>
        <v>#DIV/0!</v>
      </c>
      <c r="CG382" s="324" t="e">
        <f t="shared" si="492"/>
        <v>#DIV/0!</v>
      </c>
      <c r="CH382" s="324" t="e">
        <f t="shared" si="492"/>
        <v>#DIV/0!</v>
      </c>
      <c r="CI382" s="324" t="e">
        <f t="shared" si="492"/>
        <v>#DIV/0!</v>
      </c>
      <c r="CJ382" s="324" t="e">
        <f t="shared" si="492"/>
        <v>#DIV/0!</v>
      </c>
      <c r="CK382" s="324" t="e">
        <f t="shared" si="492"/>
        <v>#DIV/0!</v>
      </c>
      <c r="CL382" s="324" t="e">
        <f t="shared" si="492"/>
        <v>#DIV/0!</v>
      </c>
      <c r="CM382" s="324" t="e">
        <f t="shared" si="492"/>
        <v>#DIV/0!</v>
      </c>
      <c r="CN382" s="324" t="e">
        <f t="shared" si="492"/>
        <v>#DIV/0!</v>
      </c>
      <c r="CO382" s="324" t="e">
        <f t="shared" si="492"/>
        <v>#DIV/0!</v>
      </c>
      <c r="CP382" s="17"/>
      <c r="CQ382" s="201">
        <f t="shared" si="501"/>
        <v>0.75</v>
      </c>
      <c r="CR382" s="324">
        <f t="shared" ca="1" si="493"/>
        <v>0.1579983410421055</v>
      </c>
      <c r="CS382" s="324">
        <f t="shared" ca="1" si="493"/>
        <v>0.12572769455266827</v>
      </c>
      <c r="CT382" s="324" t="e">
        <f t="shared" si="493"/>
        <v>#DIV/0!</v>
      </c>
      <c r="CU382" s="324" t="e">
        <f t="shared" si="493"/>
        <v>#DIV/0!</v>
      </c>
      <c r="CV382" s="324" t="e">
        <f t="shared" si="493"/>
        <v>#DIV/0!</v>
      </c>
      <c r="CW382" s="324" t="e">
        <f t="shared" si="493"/>
        <v>#DIV/0!</v>
      </c>
      <c r="CX382" s="324" t="e">
        <f t="shared" si="493"/>
        <v>#DIV/0!</v>
      </c>
      <c r="CY382" s="324" t="e">
        <f t="shared" si="493"/>
        <v>#DIV/0!</v>
      </c>
      <c r="CZ382" s="324" t="e">
        <f t="shared" si="493"/>
        <v>#DIV/0!</v>
      </c>
      <c r="DA382" s="324" t="e">
        <f t="shared" si="493"/>
        <v>#DIV/0!</v>
      </c>
      <c r="DB382" s="324" t="e">
        <f t="shared" si="493"/>
        <v>#DIV/0!</v>
      </c>
      <c r="DC382" s="324" t="e">
        <f t="shared" si="493"/>
        <v>#DIV/0!</v>
      </c>
      <c r="DD382" s="324" t="e">
        <f t="shared" si="493"/>
        <v>#DIV/0!</v>
      </c>
      <c r="DE382" s="17"/>
      <c r="DF382" s="201">
        <f t="shared" si="502"/>
        <v>0.75</v>
      </c>
      <c r="DG382" s="324">
        <f t="shared" ca="1" si="494"/>
        <v>0.13546540872696225</v>
      </c>
      <c r="DH382" s="324">
        <f t="shared" ca="1" si="494"/>
        <v>8.871786106300468E-2</v>
      </c>
      <c r="DI382" s="324" t="e">
        <f t="shared" si="494"/>
        <v>#DIV/0!</v>
      </c>
      <c r="DJ382" s="324" t="e">
        <f t="shared" si="494"/>
        <v>#DIV/0!</v>
      </c>
      <c r="DK382" s="324" t="e">
        <f t="shared" si="494"/>
        <v>#DIV/0!</v>
      </c>
      <c r="DL382" s="324" t="e">
        <f t="shared" si="494"/>
        <v>#DIV/0!</v>
      </c>
      <c r="DM382" s="324" t="e">
        <f t="shared" si="494"/>
        <v>#DIV/0!</v>
      </c>
      <c r="DN382" s="324" t="e">
        <f t="shared" si="494"/>
        <v>#DIV/0!</v>
      </c>
      <c r="DO382" s="324" t="e">
        <f t="shared" si="494"/>
        <v>#DIV/0!</v>
      </c>
      <c r="DP382" s="324" t="e">
        <f t="shared" si="494"/>
        <v>#DIV/0!</v>
      </c>
      <c r="DQ382" s="324" t="e">
        <f t="shared" si="494"/>
        <v>#DIV/0!</v>
      </c>
      <c r="DR382" s="324" t="e">
        <f t="shared" si="494"/>
        <v>#DIV/0!</v>
      </c>
      <c r="DS382" s="324" t="e">
        <f t="shared" si="494"/>
        <v>#DIV/0!</v>
      </c>
      <c r="DT382" s="17"/>
      <c r="DU382" s="201">
        <f t="shared" si="503"/>
        <v>0.75</v>
      </c>
      <c r="DV382" s="324">
        <f t="shared" ca="1" si="495"/>
        <v>0.67700700627300514</v>
      </c>
      <c r="DW382" s="324">
        <f t="shared" ca="1" si="495"/>
        <v>0.57010893950591535</v>
      </c>
      <c r="DX382" s="324" t="e">
        <f t="shared" si="495"/>
        <v>#DIV/0!</v>
      </c>
      <c r="DY382" s="324" t="e">
        <f t="shared" si="495"/>
        <v>#DIV/0!</v>
      </c>
      <c r="DZ382" s="324" t="e">
        <f t="shared" si="495"/>
        <v>#DIV/0!</v>
      </c>
      <c r="EA382" s="324" t="e">
        <f t="shared" si="495"/>
        <v>#DIV/0!</v>
      </c>
      <c r="EB382" s="324" t="e">
        <f t="shared" si="495"/>
        <v>#DIV/0!</v>
      </c>
      <c r="EC382" s="324" t="e">
        <f t="shared" si="495"/>
        <v>#DIV/0!</v>
      </c>
      <c r="ED382" s="324" t="e">
        <f t="shared" si="495"/>
        <v>#DIV/0!</v>
      </c>
      <c r="EE382" s="324" t="e">
        <f t="shared" si="495"/>
        <v>#DIV/0!</v>
      </c>
      <c r="EF382" s="324" t="e">
        <f t="shared" si="495"/>
        <v>#DIV/0!</v>
      </c>
      <c r="EG382" s="324" t="e">
        <f t="shared" si="495"/>
        <v>#DIV/0!</v>
      </c>
      <c r="EH382" s="324" t="e">
        <f t="shared" si="495"/>
        <v>#DIV/0!</v>
      </c>
      <c r="EI382" s="17"/>
      <c r="EJ382" s="201">
        <f t="shared" si="504"/>
        <v>0.75</v>
      </c>
      <c r="EK382" s="324">
        <f t="shared" ca="1" si="496"/>
        <v>0.67700700627300514</v>
      </c>
      <c r="EL382" s="324">
        <f t="shared" ca="1" si="496"/>
        <v>0.57010893950591535</v>
      </c>
      <c r="EM382" s="324" t="e">
        <f t="shared" si="496"/>
        <v>#DIV/0!</v>
      </c>
      <c r="EN382" s="324" t="e">
        <f t="shared" si="496"/>
        <v>#DIV/0!</v>
      </c>
      <c r="EO382" s="324" t="e">
        <f t="shared" si="496"/>
        <v>#DIV/0!</v>
      </c>
      <c r="EP382" s="324" t="e">
        <f t="shared" si="496"/>
        <v>#DIV/0!</v>
      </c>
      <c r="EQ382" s="324" t="e">
        <f t="shared" si="496"/>
        <v>#DIV/0!</v>
      </c>
      <c r="ER382" s="324" t="e">
        <f t="shared" si="496"/>
        <v>#DIV/0!</v>
      </c>
      <c r="ES382" s="324" t="e">
        <f t="shared" si="496"/>
        <v>#DIV/0!</v>
      </c>
      <c r="ET382" s="324" t="e">
        <f t="shared" si="496"/>
        <v>#DIV/0!</v>
      </c>
      <c r="EU382" s="324" t="e">
        <f t="shared" si="496"/>
        <v>#DIV/0!</v>
      </c>
      <c r="EV382" s="324" t="e">
        <f t="shared" si="496"/>
        <v>#DIV/0!</v>
      </c>
      <c r="EW382" s="324" t="e">
        <f t="shared" si="496"/>
        <v>#DIV/0!</v>
      </c>
      <c r="EX382" s="17"/>
    </row>
    <row r="383" spans="8:185">
      <c r="T383" s="201">
        <f t="shared" si="478"/>
        <v>0.8</v>
      </c>
      <c r="U383" s="324">
        <f t="shared" ca="1" si="488"/>
        <v>4.5971044486667868E-2</v>
      </c>
      <c r="V383" s="324" t="e">
        <f t="shared" si="488"/>
        <v>#DIV/0!</v>
      </c>
      <c r="W383" s="324" t="e">
        <f t="shared" si="488"/>
        <v>#DIV/0!</v>
      </c>
      <c r="X383" s="324" t="e">
        <f t="shared" si="488"/>
        <v>#DIV/0!</v>
      </c>
      <c r="Y383" s="324" t="e">
        <f t="shared" si="488"/>
        <v>#DIV/0!</v>
      </c>
      <c r="Z383" s="324" t="e">
        <f t="shared" si="488"/>
        <v>#DIV/0!</v>
      </c>
      <c r="AA383" s="324" t="e">
        <f t="shared" si="488"/>
        <v>#DIV/0!</v>
      </c>
      <c r="AB383" s="324" t="e">
        <f t="shared" si="488"/>
        <v>#DIV/0!</v>
      </c>
      <c r="AC383" s="324" t="e">
        <f t="shared" si="488"/>
        <v>#DIV/0!</v>
      </c>
      <c r="AD383" s="324" t="e">
        <f t="shared" si="488"/>
        <v>#DIV/0!</v>
      </c>
      <c r="AE383" s="324" t="e">
        <f t="shared" si="488"/>
        <v>#DIV/0!</v>
      </c>
      <c r="AF383" s="324" t="e">
        <f t="shared" si="488"/>
        <v>#DIV/0!</v>
      </c>
      <c r="AG383" s="324" t="e">
        <f t="shared" si="488"/>
        <v>#DIV/0!</v>
      </c>
      <c r="AH383" s="17"/>
      <c r="AI383" s="201">
        <f t="shared" si="497"/>
        <v>0.8</v>
      </c>
      <c r="AJ383" s="324">
        <f t="shared" ca="1" si="489"/>
        <v>4.5973207367376069E-2</v>
      </c>
      <c r="AK383" s="324"/>
      <c r="AL383" s="324"/>
      <c r="AM383" s="324"/>
      <c r="AN383" s="324"/>
      <c r="AO383" s="324"/>
      <c r="AP383" s="324"/>
      <c r="AQ383" s="324"/>
      <c r="AR383" s="324"/>
      <c r="AS383" s="324"/>
      <c r="AT383" s="324"/>
      <c r="AU383" s="324"/>
      <c r="AV383" s="324"/>
      <c r="AW383" s="17"/>
      <c r="AX383" s="201">
        <f t="shared" si="498"/>
        <v>0.8</v>
      </c>
      <c r="AY383" s="324">
        <f t="shared" ca="1" si="490"/>
        <v>5.7534287027601945E-2</v>
      </c>
      <c r="AZ383" s="324"/>
      <c r="BA383" s="324"/>
      <c r="BB383" s="324"/>
      <c r="BC383" s="324"/>
      <c r="BD383" s="324"/>
      <c r="BE383" s="324"/>
      <c r="BF383" s="324"/>
      <c r="BG383" s="324"/>
      <c r="BH383" s="324"/>
      <c r="BI383" s="324"/>
      <c r="BJ383" s="324"/>
      <c r="BK383" s="324"/>
      <c r="BL383" s="17"/>
      <c r="BM383" s="201">
        <f t="shared" si="499"/>
        <v>0.8</v>
      </c>
      <c r="BN383" s="324">
        <f t="shared" ca="1" si="491"/>
        <v>5.1038644914295828E-2</v>
      </c>
      <c r="BO383" s="324"/>
      <c r="BP383" s="324"/>
      <c r="BQ383" s="324"/>
      <c r="BR383" s="324"/>
      <c r="BS383" s="324"/>
      <c r="BT383" s="324"/>
      <c r="BU383" s="324"/>
      <c r="BV383" s="324"/>
      <c r="BW383" s="324"/>
      <c r="BX383" s="324"/>
      <c r="BY383" s="324"/>
      <c r="BZ383" s="324"/>
      <c r="CA383" s="17"/>
      <c r="CB383" s="201">
        <f t="shared" si="500"/>
        <v>0.8</v>
      </c>
      <c r="CC383" s="324">
        <f t="shared" ca="1" si="492"/>
        <v>0.10977762130138109</v>
      </c>
      <c r="CD383" s="324"/>
      <c r="CE383" s="324"/>
      <c r="CF383" s="324"/>
      <c r="CG383" s="324"/>
      <c r="CH383" s="324"/>
      <c r="CI383" s="324"/>
      <c r="CJ383" s="324"/>
      <c r="CK383" s="324"/>
      <c r="CL383" s="324"/>
      <c r="CM383" s="324"/>
      <c r="CN383" s="324"/>
      <c r="CO383" s="324"/>
      <c r="CP383" s="17"/>
      <c r="CQ383" s="201">
        <f t="shared" si="501"/>
        <v>0.8</v>
      </c>
      <c r="CR383" s="324">
        <f t="shared" ca="1" si="493"/>
        <v>0.10158222255655122</v>
      </c>
      <c r="CS383" s="324"/>
      <c r="CT383" s="324"/>
      <c r="CU383" s="324"/>
      <c r="CV383" s="324"/>
      <c r="CW383" s="324"/>
      <c r="CX383" s="324"/>
      <c r="CY383" s="324"/>
      <c r="CZ383" s="324"/>
      <c r="DA383" s="324"/>
      <c r="DB383" s="324"/>
      <c r="DC383" s="324"/>
      <c r="DD383" s="324"/>
      <c r="DE383" s="17"/>
      <c r="DF383" s="201">
        <f t="shared" si="502"/>
        <v>0.8</v>
      </c>
      <c r="DG383" s="324">
        <f t="shared" ca="1" si="494"/>
        <v>7.2634315428245944E-2</v>
      </c>
      <c r="DH383" s="324"/>
      <c r="DI383" s="324"/>
      <c r="DJ383" s="324"/>
      <c r="DK383" s="324"/>
      <c r="DL383" s="324"/>
      <c r="DM383" s="324"/>
      <c r="DN383" s="324"/>
      <c r="DO383" s="324"/>
      <c r="DP383" s="324"/>
      <c r="DQ383" s="324"/>
      <c r="DR383" s="324"/>
      <c r="DS383" s="324"/>
      <c r="DT383" s="17"/>
      <c r="DU383" s="201">
        <f t="shared" si="503"/>
        <v>0.8</v>
      </c>
      <c r="DV383" s="324">
        <f t="shared" ca="1" si="495"/>
        <v>0.62461779210375457</v>
      </c>
      <c r="DW383" s="324"/>
      <c r="DX383" s="324"/>
      <c r="DY383" s="324"/>
      <c r="DZ383" s="324"/>
      <c r="EA383" s="324"/>
      <c r="EB383" s="324"/>
      <c r="EC383" s="324"/>
      <c r="ED383" s="324"/>
      <c r="EE383" s="324"/>
      <c r="EF383" s="324"/>
      <c r="EG383" s="324"/>
      <c r="EH383" s="324"/>
      <c r="EI383" s="17"/>
      <c r="EJ383" s="201">
        <f t="shared" si="504"/>
        <v>0.8</v>
      </c>
      <c r="EK383" s="324">
        <f t="shared" ca="1" si="496"/>
        <v>0.62461779210375457</v>
      </c>
      <c r="EL383" s="324"/>
      <c r="EM383" s="324"/>
      <c r="EN383" s="324"/>
      <c r="EO383" s="324"/>
      <c r="EP383" s="324"/>
      <c r="EQ383" s="324"/>
      <c r="ER383" s="324"/>
      <c r="ES383" s="324"/>
      <c r="ET383" s="324"/>
      <c r="EU383" s="324"/>
      <c r="EV383" s="324"/>
      <c r="EW383" s="324"/>
      <c r="EX383" s="17"/>
    </row>
    <row r="384" spans="8:185">
      <c r="T384" s="201"/>
      <c r="U384" s="324"/>
      <c r="V384" s="324"/>
      <c r="W384" s="324"/>
      <c r="X384" s="324"/>
      <c r="Y384" s="324"/>
      <c r="Z384" s="324"/>
      <c r="AA384" s="324"/>
      <c r="AB384" s="324"/>
      <c r="AC384" s="324"/>
      <c r="AD384" s="324"/>
      <c r="AE384" s="324"/>
      <c r="AF384" s="324"/>
      <c r="AG384" s="324"/>
      <c r="AH384" s="17"/>
      <c r="AI384" s="201"/>
      <c r="AJ384" s="324"/>
      <c r="AK384" s="324"/>
      <c r="AL384" s="324"/>
      <c r="AM384" s="324"/>
      <c r="AN384" s="324"/>
      <c r="AO384" s="324"/>
      <c r="AP384" s="324"/>
      <c r="AQ384" s="324"/>
      <c r="AR384" s="324"/>
      <c r="AS384" s="324"/>
      <c r="AT384" s="324"/>
      <c r="AU384" s="324"/>
      <c r="AV384" s="324"/>
      <c r="AW384" s="17"/>
      <c r="AX384" s="201"/>
      <c r="AY384" s="324"/>
      <c r="AZ384" s="324"/>
      <c r="BA384" s="324"/>
      <c r="BB384" s="324"/>
      <c r="BC384" s="324"/>
      <c r="BD384" s="324"/>
      <c r="BE384" s="324"/>
      <c r="BF384" s="324"/>
      <c r="BG384" s="324"/>
      <c r="BH384" s="324"/>
      <c r="BI384" s="324"/>
      <c r="BJ384" s="324"/>
      <c r="BK384" s="324"/>
      <c r="BL384" s="17"/>
      <c r="BM384" s="201"/>
      <c r="BN384" s="324"/>
      <c r="BO384" s="324"/>
      <c r="BP384" s="324"/>
      <c r="BQ384" s="324"/>
      <c r="BR384" s="324"/>
      <c r="BS384" s="324"/>
      <c r="BT384" s="324"/>
      <c r="BU384" s="324"/>
      <c r="BV384" s="324"/>
      <c r="BW384" s="324"/>
      <c r="BX384" s="324"/>
      <c r="BY384" s="324"/>
      <c r="BZ384" s="324"/>
      <c r="CA384" s="17"/>
      <c r="CB384" s="201"/>
      <c r="CC384" s="324"/>
      <c r="CD384" s="324"/>
      <c r="CE384" s="324"/>
      <c r="CF384" s="324"/>
      <c r="CG384" s="324"/>
      <c r="CH384" s="324"/>
      <c r="CI384" s="324"/>
      <c r="CJ384" s="324"/>
      <c r="CK384" s="324"/>
      <c r="CL384" s="324"/>
      <c r="CM384" s="324"/>
      <c r="CN384" s="324"/>
      <c r="CO384" s="324"/>
      <c r="CP384" s="17"/>
      <c r="CQ384" s="201"/>
      <c r="CR384" s="324"/>
      <c r="CS384" s="324"/>
      <c r="CT384" s="324"/>
      <c r="CU384" s="324"/>
      <c r="CV384" s="324"/>
      <c r="CW384" s="324"/>
      <c r="CX384" s="324"/>
      <c r="CY384" s="324"/>
      <c r="CZ384" s="324"/>
      <c r="DA384" s="324"/>
      <c r="DB384" s="324"/>
      <c r="DC384" s="324"/>
      <c r="DD384" s="324"/>
      <c r="DE384" s="17"/>
      <c r="DF384" s="201"/>
      <c r="DG384" s="324"/>
      <c r="DH384" s="324"/>
      <c r="DI384" s="324"/>
      <c r="DJ384" s="324"/>
      <c r="DK384" s="324"/>
      <c r="DL384" s="324"/>
      <c r="DM384" s="324"/>
      <c r="DN384" s="324"/>
      <c r="DO384" s="324"/>
      <c r="DP384" s="324"/>
      <c r="DQ384" s="324"/>
      <c r="DR384" s="324"/>
      <c r="DS384" s="324"/>
      <c r="DT384" s="17"/>
      <c r="DU384" s="201"/>
      <c r="DV384" s="324"/>
      <c r="DW384" s="324"/>
      <c r="DX384" s="324"/>
      <c r="DY384" s="324"/>
      <c r="DZ384" s="324"/>
      <c r="EA384" s="324"/>
      <c r="EB384" s="324"/>
      <c r="EC384" s="324"/>
      <c r="ED384" s="324"/>
      <c r="EE384" s="324"/>
      <c r="EF384" s="324"/>
      <c r="EG384" s="324"/>
      <c r="EH384" s="324"/>
      <c r="EI384" s="17"/>
      <c r="EJ384" s="201"/>
      <c r="EK384" s="324"/>
      <c r="EL384" s="324"/>
      <c r="EM384" s="324"/>
      <c r="EN384" s="324"/>
      <c r="EO384" s="324"/>
      <c r="EP384" s="324"/>
      <c r="EQ384" s="324"/>
      <c r="ER384" s="324"/>
      <c r="ES384" s="324"/>
      <c r="ET384" s="324"/>
      <c r="EU384" s="324"/>
      <c r="EV384" s="324"/>
      <c r="EW384" s="324"/>
      <c r="EX384" s="17"/>
    </row>
    <row r="385" spans="13:154" ht="17" thickBot="1">
      <c r="Q385" s="1" t="s">
        <v>98</v>
      </c>
      <c r="T385" s="85" t="s">
        <v>352</v>
      </c>
      <c r="U385" s="410">
        <f>U370</f>
        <v>0.2</v>
      </c>
      <c r="V385" s="410">
        <f t="shared" ref="V385:AG385" si="505">V370</f>
        <v>0.25</v>
      </c>
      <c r="W385" s="410">
        <f t="shared" si="505"/>
        <v>0.2857142857142857</v>
      </c>
      <c r="X385" s="410">
        <f t="shared" si="505"/>
        <v>0.33333333333333331</v>
      </c>
      <c r="Y385" s="410">
        <f t="shared" si="505"/>
        <v>0.4</v>
      </c>
      <c r="Z385" s="410">
        <f t="shared" si="505"/>
        <v>0.42857142857142855</v>
      </c>
      <c r="AA385" s="410">
        <f t="shared" si="505"/>
        <v>0.5</v>
      </c>
      <c r="AB385" s="410">
        <f t="shared" si="505"/>
        <v>0.5714285714285714</v>
      </c>
      <c r="AC385" s="410">
        <f t="shared" si="505"/>
        <v>0.6</v>
      </c>
      <c r="AD385" s="410">
        <f t="shared" si="505"/>
        <v>0.66666666666666663</v>
      </c>
      <c r="AE385" s="410">
        <f t="shared" si="505"/>
        <v>0.7142857142857143</v>
      </c>
      <c r="AF385" s="410">
        <f t="shared" si="505"/>
        <v>0.75</v>
      </c>
      <c r="AG385" s="410">
        <f t="shared" si="505"/>
        <v>0.8</v>
      </c>
      <c r="AH385" s="9" t="s">
        <v>10</v>
      </c>
      <c r="AW385" s="17"/>
      <c r="AZ385" s="116"/>
      <c r="BA385" s="116"/>
      <c r="BB385" s="116"/>
      <c r="BC385" s="116"/>
      <c r="BD385" s="116"/>
      <c r="BE385" s="116"/>
      <c r="BF385" s="116"/>
      <c r="BG385" s="116"/>
      <c r="BH385" s="116"/>
      <c r="BI385" s="116"/>
      <c r="BJ385" s="116"/>
      <c r="BK385" s="116"/>
      <c r="BL385" s="17"/>
      <c r="CA385" s="17"/>
      <c r="CP385" s="17"/>
      <c r="DE385" s="17"/>
      <c r="DT385" s="17"/>
      <c r="EI385" s="17"/>
      <c r="EX385" s="17"/>
    </row>
    <row r="386" spans="13:154">
      <c r="M386" s="22"/>
      <c r="N386" s="118" t="s">
        <v>99</v>
      </c>
      <c r="O386" s="23"/>
      <c r="P386" s="101"/>
      <c r="Q386" s="119" t="s">
        <v>100</v>
      </c>
      <c r="T386" s="201">
        <f>T371</f>
        <v>0.2</v>
      </c>
      <c r="U386" s="324">
        <f t="shared" ref="U386:U398" ca="1" si="506">MIN(U371,AJ371,AY371,BN371,CC371,CR371,DG371)</f>
        <v>0.21205609541401024</v>
      </c>
      <c r="V386" s="324">
        <f t="shared" ref="V386:AG386" ca="1" si="507">MIN(V371,AK371,AZ371,BO371,CD371,CS371,DH371)</f>
        <v>0.26122198171651245</v>
      </c>
      <c r="W386" s="324">
        <f t="shared" ca="1" si="507"/>
        <v>0.29544693903284786</v>
      </c>
      <c r="X386" s="324">
        <f t="shared" ca="1" si="507"/>
        <v>0.33965615716950254</v>
      </c>
      <c r="Y386" s="324">
        <f t="shared" ca="1" si="507"/>
        <v>0.3978232536087139</v>
      </c>
      <c r="Z386" s="324">
        <f t="shared" ca="1" si="507"/>
        <v>0.39893530118656406</v>
      </c>
      <c r="AA386" s="324">
        <f t="shared" ca="1" si="507"/>
        <v>0.37779697856212319</v>
      </c>
      <c r="AB386" s="324">
        <f t="shared" ca="1" si="507"/>
        <v>0.34120963125910581</v>
      </c>
      <c r="AC386" s="324">
        <f t="shared" ca="1" si="507"/>
        <v>0.32226726876262168</v>
      </c>
      <c r="AD386" s="324">
        <f t="shared" ca="1" si="507"/>
        <v>0.26938278541684257</v>
      </c>
      <c r="AE386" s="324">
        <f t="shared" ca="1" si="507"/>
        <v>0.22472726609673155</v>
      </c>
      <c r="AF386" s="324">
        <f t="shared" ca="1" si="507"/>
        <v>0.1870050118290397</v>
      </c>
      <c r="AG386" s="324">
        <f t="shared" ca="1" si="507"/>
        <v>0.13308651275214814</v>
      </c>
      <c r="AH386" s="26">
        <f ca="1">MAX(U386:AG386)</f>
        <v>0.39893530118656406</v>
      </c>
      <c r="AZ386" s="116"/>
      <c r="BA386" s="116"/>
      <c r="BB386" s="116"/>
      <c r="BC386" s="116"/>
      <c r="BD386" s="116"/>
      <c r="BE386" s="116"/>
      <c r="BF386" s="116"/>
      <c r="BG386" s="116"/>
      <c r="BH386" s="116"/>
      <c r="BI386" s="116"/>
      <c r="BJ386" s="116"/>
      <c r="BK386" s="116"/>
    </row>
    <row r="387" spans="13:154">
      <c r="M387" s="33"/>
      <c r="N387" s="33" t="s">
        <v>101</v>
      </c>
      <c r="O387" s="120">
        <f ca="1">MAX(Q387:Q397)</f>
        <v>0.36977810731825322</v>
      </c>
      <c r="P387">
        <f t="shared" ref="P387:P399" ca="1" si="508">MATCH(Q387,U388:AG388,0)</f>
        <v>5</v>
      </c>
      <c r="Q387" s="408">
        <f t="shared" ref="Q387:Q399" ca="1" si="509">AH388</f>
        <v>0.36977810731825322</v>
      </c>
      <c r="T387" s="201">
        <f t="shared" ref="T387:T398" si="510">T372</f>
        <v>0.25</v>
      </c>
      <c r="U387" s="324">
        <f t="shared" ca="1" si="506"/>
        <v>0.21262989110691893</v>
      </c>
      <c r="V387" s="324">
        <f t="shared" ref="V387:AF387" ca="1" si="511">MIN(V372,AK372,AZ372,BO372,CD372,CS372,DH372)</f>
        <v>0.26182866000740307</v>
      </c>
      <c r="W387" s="324">
        <f t="shared" ca="1" si="511"/>
        <v>0.29586382550054169</v>
      </c>
      <c r="X387" s="324">
        <f t="shared" ca="1" si="511"/>
        <v>0.33935106363359935</v>
      </c>
      <c r="Y387" s="324">
        <f t="shared" ca="1" si="511"/>
        <v>0.38950368210997094</v>
      </c>
      <c r="Z387" s="324">
        <f t="shared" ca="1" si="511"/>
        <v>0.37912311843449759</v>
      </c>
      <c r="AA387" s="324">
        <f t="shared" ca="1" si="511"/>
        <v>0.34413671661777473</v>
      </c>
      <c r="AB387" s="324">
        <f t="shared" ca="1" si="511"/>
        <v>0.296694581025024</v>
      </c>
      <c r="AC387" s="324">
        <f t="shared" ca="1" si="511"/>
        <v>0.27456389579611795</v>
      </c>
      <c r="AD387" s="324">
        <f t="shared" ca="1" si="511"/>
        <v>0.21693759939530821</v>
      </c>
      <c r="AE387" s="324">
        <f t="shared" ca="1" si="511"/>
        <v>0.17011464046178854</v>
      </c>
      <c r="AF387" s="324">
        <f t="shared" ca="1" si="511"/>
        <v>0.13415478046440615</v>
      </c>
      <c r="AG387" s="324"/>
      <c r="AH387" s="26">
        <f t="shared" ref="AH387:AH398" ca="1" si="512">MAX(U387:AG387)</f>
        <v>0.38950368210997094</v>
      </c>
      <c r="AW387" s="9" t="s">
        <v>10</v>
      </c>
      <c r="AZ387" s="116"/>
      <c r="BA387" s="116"/>
      <c r="BB387" s="116"/>
      <c r="BC387" s="116"/>
      <c r="BD387" s="116"/>
      <c r="BE387" s="116"/>
      <c r="BF387" s="116"/>
      <c r="BG387" s="116"/>
      <c r="BH387" s="116"/>
      <c r="BI387" s="116"/>
      <c r="BJ387" s="116"/>
      <c r="BK387" s="116"/>
      <c r="BL387" s="9" t="s">
        <v>10</v>
      </c>
      <c r="CA387" s="9" t="s">
        <v>10</v>
      </c>
      <c r="CP387" s="9" t="s">
        <v>10</v>
      </c>
      <c r="DE387" s="9" t="s">
        <v>10</v>
      </c>
      <c r="DT387" s="9" t="s">
        <v>10</v>
      </c>
      <c r="EI387" s="9" t="s">
        <v>10</v>
      </c>
      <c r="EX387" s="9" t="s">
        <v>10</v>
      </c>
    </row>
    <row r="388" spans="13:154">
      <c r="M388" s="33"/>
      <c r="N388" s="33" t="s">
        <v>6</v>
      </c>
      <c r="O388" s="34">
        <f ca="1">MATCH(O387,Q387:Q399,0)</f>
        <v>1</v>
      </c>
      <c r="P388">
        <f t="shared" ca="1" si="508"/>
        <v>5</v>
      </c>
      <c r="Q388" s="408">
        <f t="shared" ca="1" si="509"/>
        <v>0.33524269848365923</v>
      </c>
      <c r="T388" s="201">
        <f t="shared" si="510"/>
        <v>0.2857142857142857</v>
      </c>
      <c r="U388" s="324">
        <f t="shared" ca="1" si="506"/>
        <v>0.21273454430855063</v>
      </c>
      <c r="V388" s="324">
        <f t="shared" ref="V388:AE388" ca="1" si="513">MIN(V373,AK373,AZ373,BO373,CD373,CS373,DH373)</f>
        <v>0.26175402585764196</v>
      </c>
      <c r="W388" s="324">
        <f t="shared" ca="1" si="513"/>
        <v>0.29546316731947725</v>
      </c>
      <c r="X388" s="324">
        <f t="shared" ca="1" si="513"/>
        <v>0.33809325617228631</v>
      </c>
      <c r="Y388" s="324">
        <f t="shared" ca="1" si="513"/>
        <v>0.36977810731825322</v>
      </c>
      <c r="Z388" s="324">
        <f t="shared" ca="1" si="513"/>
        <v>0.35609229051070285</v>
      </c>
      <c r="AA388" s="324">
        <f t="shared" ca="1" si="513"/>
        <v>0.31406966048833806</v>
      </c>
      <c r="AB388" s="324">
        <f t="shared" ca="1" si="513"/>
        <v>0.26184339873156443</v>
      </c>
      <c r="AC388" s="324">
        <f t="shared" ca="1" si="513"/>
        <v>0.23850021380486305</v>
      </c>
      <c r="AD388" s="324">
        <f t="shared" ca="1" si="513"/>
        <v>0.17860439359146491</v>
      </c>
      <c r="AE388" s="324">
        <f t="shared" ca="1" si="513"/>
        <v>0.13287185918214056</v>
      </c>
      <c r="AF388" s="324"/>
      <c r="AG388" s="324"/>
      <c r="AH388" s="26">
        <f t="shared" ca="1" si="512"/>
        <v>0.36977810731825322</v>
      </c>
      <c r="AW388" s="52">
        <f>MAX(AJ388:AV388)</f>
        <v>0</v>
      </c>
      <c r="AZ388" s="116"/>
      <c r="BA388" s="116"/>
      <c r="BB388" s="116"/>
      <c r="BC388" s="116"/>
      <c r="BD388" s="116"/>
      <c r="BE388" s="116"/>
      <c r="BF388" s="116"/>
      <c r="BG388" s="116"/>
      <c r="BH388" s="116"/>
      <c r="BI388" s="116"/>
      <c r="BJ388" s="116"/>
      <c r="BK388" s="116"/>
      <c r="BL388" s="52">
        <f>MAX(AY388:BK388)</f>
        <v>0</v>
      </c>
      <c r="CA388" s="52">
        <f>MAX(BN388:BZ388)</f>
        <v>0</v>
      </c>
      <c r="CP388" s="52">
        <f>MAX(CC388:CO388)</f>
        <v>0</v>
      </c>
      <c r="DE388" s="52">
        <f>MAX(CR388:DD388)</f>
        <v>0</v>
      </c>
      <c r="DT388" s="52">
        <f>MAX(DG388:DS388)</f>
        <v>0</v>
      </c>
      <c r="EI388" s="52">
        <f>MAX(DV388:EH388)</f>
        <v>0</v>
      </c>
      <c r="EX388" s="52">
        <f>MAX(EK388:EW388)</f>
        <v>0</v>
      </c>
    </row>
    <row r="389" spans="13:154" ht="17" thickBot="1">
      <c r="M389" s="33"/>
      <c r="N389" s="49" t="s">
        <v>102</v>
      </c>
      <c r="O389" s="51">
        <f ca="1">INDEX(P387:P397,O388)</f>
        <v>5</v>
      </c>
      <c r="P389">
        <f t="shared" ca="1" si="508"/>
        <v>4</v>
      </c>
      <c r="Q389" s="408">
        <f t="shared" ca="1" si="509"/>
        <v>0.31936512772368408</v>
      </c>
      <c r="T389" s="201">
        <f t="shared" si="510"/>
        <v>0.33333333333333331</v>
      </c>
      <c r="U389" s="324">
        <f t="shared" ca="1" si="506"/>
        <v>0.21258645059337722</v>
      </c>
      <c r="V389" s="324">
        <f t="shared" ref="V389:AD389" ca="1" si="514">MIN(V374,AK374,AZ374,BO374,CD374,CS374,DH374)</f>
        <v>0.26112228804670451</v>
      </c>
      <c r="W389" s="324">
        <f t="shared" ca="1" si="514"/>
        <v>0.29413605643638713</v>
      </c>
      <c r="X389" s="324">
        <f t="shared" ca="1" si="514"/>
        <v>0.33510285365390846</v>
      </c>
      <c r="Y389" s="324">
        <f t="shared" ca="1" si="514"/>
        <v>0.33524269848365923</v>
      </c>
      <c r="Z389" s="324">
        <f t="shared" ca="1" si="514"/>
        <v>0.31833860864747476</v>
      </c>
      <c r="AA389" s="324">
        <f t="shared" ca="1" si="514"/>
        <v>0.26993740892874174</v>
      </c>
      <c r="AB389" s="324">
        <f t="shared" ca="1" si="514"/>
        <v>0.21394032139396829</v>
      </c>
      <c r="AC389" s="324">
        <f t="shared" ca="1" si="514"/>
        <v>0.18961545039413058</v>
      </c>
      <c r="AD389" s="324">
        <f t="shared" ca="1" si="514"/>
        <v>0.12923847754273182</v>
      </c>
      <c r="AE389" s="324"/>
      <c r="AF389" s="324"/>
      <c r="AG389" s="324"/>
      <c r="AH389" s="26">
        <f t="shared" ca="1" si="512"/>
        <v>0.33524269848365923</v>
      </c>
      <c r="AW389" s="52">
        <f t="shared" ref="AW389:AW399" si="515">MAX(AJ389:AV389)</f>
        <v>0</v>
      </c>
      <c r="AZ389" s="116"/>
      <c r="BA389" s="116"/>
      <c r="BB389" s="116"/>
      <c r="BC389" s="116"/>
      <c r="BD389" s="116"/>
      <c r="BE389" s="116"/>
      <c r="BF389" s="116"/>
      <c r="BG389" s="116"/>
      <c r="BH389" s="116"/>
      <c r="BI389" s="116"/>
      <c r="BJ389" s="116"/>
      <c r="BK389" s="116"/>
      <c r="BL389" s="52">
        <f t="shared" ref="BL389:BL399" si="516">MAX(AY389:BK389)</f>
        <v>0</v>
      </c>
      <c r="CA389" s="52">
        <f t="shared" ref="CA389:CA399" si="517">MAX(BN389:BZ389)</f>
        <v>0</v>
      </c>
      <c r="CP389" s="52">
        <f t="shared" ref="CP389:CP399" si="518">MAX(CC389:CO389)</f>
        <v>0</v>
      </c>
      <c r="DE389" s="52">
        <f t="shared" ref="DE389:DE399" si="519">MAX(CR389:DD389)</f>
        <v>0</v>
      </c>
      <c r="DT389" s="52">
        <f t="shared" ref="DT389:DT399" si="520">MAX(DG389:DS389)</f>
        <v>0</v>
      </c>
      <c r="EI389" s="52">
        <f t="shared" ref="EI389:EI399" si="521">MAX(DV389:EH389)</f>
        <v>0</v>
      </c>
      <c r="EX389" s="52">
        <f t="shared" ref="EX389:EX399" si="522">MAX(EK389:EW389)</f>
        <v>0</v>
      </c>
    </row>
    <row r="390" spans="13:154" ht="17" thickBot="1">
      <c r="M390" s="33"/>
      <c r="P390">
        <f t="shared" ca="1" si="508"/>
        <v>4</v>
      </c>
      <c r="Q390" s="408">
        <f t="shared" ca="1" si="509"/>
        <v>0.29531753367094893</v>
      </c>
      <c r="T390" s="201">
        <f t="shared" si="510"/>
        <v>0.4</v>
      </c>
      <c r="U390" s="324">
        <f t="shared" ca="1" si="506"/>
        <v>0.21187547596529208</v>
      </c>
      <c r="V390" s="324">
        <f t="shared" ref="V390:AC390" ca="1" si="523">MIN(V375,AK375,AZ375,BO375,CD375,CS375,DH375)</f>
        <v>0.2591876411415393</v>
      </c>
      <c r="W390" s="324">
        <f t="shared" ca="1" si="523"/>
        <v>0.29058243509743759</v>
      </c>
      <c r="X390" s="324">
        <f t="shared" ca="1" si="523"/>
        <v>0.31936512772368408</v>
      </c>
      <c r="Y390" s="324">
        <f t="shared" ca="1" si="523"/>
        <v>0.27782633397628098</v>
      </c>
      <c r="Z390" s="324">
        <f t="shared" ca="1" si="523"/>
        <v>0.2581783658549493</v>
      </c>
      <c r="AA390" s="324">
        <f t="shared" ca="1" si="523"/>
        <v>0.20485416811877002</v>
      </c>
      <c r="AB390" s="324">
        <f t="shared" ca="1" si="523"/>
        <v>0.14611040599439706</v>
      </c>
      <c r="AC390" s="324">
        <f t="shared" ca="1" si="523"/>
        <v>0.12148463796047508</v>
      </c>
      <c r="AD390" s="324"/>
      <c r="AE390" s="324"/>
      <c r="AF390" s="324"/>
      <c r="AG390" s="324"/>
      <c r="AH390" s="26">
        <f t="shared" ca="1" si="512"/>
        <v>0.31936512772368408</v>
      </c>
      <c r="AW390" s="52">
        <f t="shared" si="515"/>
        <v>0</v>
      </c>
      <c r="AZ390" s="116"/>
      <c r="BA390" s="116"/>
      <c r="BB390" s="116"/>
      <c r="BC390" s="116"/>
      <c r="BD390" s="116"/>
      <c r="BE390" s="116"/>
      <c r="BF390" s="116"/>
      <c r="BG390" s="116"/>
      <c r="BH390" s="116"/>
      <c r="BI390" s="116"/>
      <c r="BJ390" s="116"/>
      <c r="BK390" s="116"/>
      <c r="BL390" s="52">
        <f t="shared" si="516"/>
        <v>0</v>
      </c>
      <c r="CA390" s="52">
        <f t="shared" si="517"/>
        <v>0</v>
      </c>
      <c r="CP390" s="52">
        <f t="shared" si="518"/>
        <v>0</v>
      </c>
      <c r="DE390" s="52">
        <f t="shared" si="519"/>
        <v>0</v>
      </c>
      <c r="DT390" s="52">
        <f t="shared" si="520"/>
        <v>0</v>
      </c>
      <c r="EI390" s="52">
        <f t="shared" si="521"/>
        <v>0</v>
      </c>
      <c r="EX390" s="52">
        <f t="shared" si="522"/>
        <v>0</v>
      </c>
    </row>
    <row r="391" spans="13:154" ht="25">
      <c r="M391" s="121" t="s">
        <v>103</v>
      </c>
      <c r="N391" s="122" t="e">
        <f>INDEX(U373:AG382,$O$350,$O$351)</f>
        <v>#VALUE!</v>
      </c>
      <c r="P391">
        <f t="shared" ca="1" si="508"/>
        <v>3</v>
      </c>
      <c r="Q391" s="408">
        <f t="shared" ca="1" si="509"/>
        <v>0.26265348275246875</v>
      </c>
      <c r="T391" s="201">
        <f t="shared" si="510"/>
        <v>0.42857142857142855</v>
      </c>
      <c r="U391" s="324">
        <f t="shared" ca="1" si="506"/>
        <v>0.21136939509360572</v>
      </c>
      <c r="V391" s="324">
        <f t="shared" ref="V391:AB391" ca="1" si="524">MIN(V376,AK376,AZ376,BO376,CD376,CS376,DH376)</f>
        <v>0.25789810877785446</v>
      </c>
      <c r="W391" s="324">
        <f t="shared" ca="1" si="524"/>
        <v>0.2882743794646303</v>
      </c>
      <c r="X391" s="324">
        <f t="shared" ca="1" si="524"/>
        <v>0.29531753367094893</v>
      </c>
      <c r="Y391" s="324">
        <f t="shared" ca="1" si="524"/>
        <v>0.25148487127056562</v>
      </c>
      <c r="Z391" s="324">
        <f t="shared" ca="1" si="524"/>
        <v>0.23110916535734322</v>
      </c>
      <c r="AA391" s="324">
        <f t="shared" ca="1" si="524"/>
        <v>0.17661826461419458</v>
      </c>
      <c r="AB391" s="324">
        <f t="shared" ca="1" si="524"/>
        <v>0.11745176516828536</v>
      </c>
      <c r="AC391" s="324"/>
      <c r="AD391" s="324"/>
      <c r="AE391" s="324"/>
      <c r="AF391" s="324"/>
      <c r="AG391" s="324"/>
      <c r="AH391" s="26">
        <f t="shared" ca="1" si="512"/>
        <v>0.29531753367094893</v>
      </c>
      <c r="AW391" s="52">
        <f t="shared" si="515"/>
        <v>0</v>
      </c>
      <c r="AZ391" s="116"/>
      <c r="BA391" s="116"/>
      <c r="BB391" s="116"/>
      <c r="BC391" s="116"/>
      <c r="BD391" s="116"/>
      <c r="BE391" s="116"/>
      <c r="BF391" s="116"/>
      <c r="BG391" s="116"/>
      <c r="BH391" s="116"/>
      <c r="BI391" s="116"/>
      <c r="BJ391" s="116"/>
      <c r="BK391" s="116"/>
      <c r="BL391" s="52">
        <f t="shared" si="516"/>
        <v>0</v>
      </c>
      <c r="CA391" s="52">
        <f t="shared" si="517"/>
        <v>0</v>
      </c>
      <c r="CP391" s="52">
        <f t="shared" si="518"/>
        <v>0</v>
      </c>
      <c r="DE391" s="52">
        <f t="shared" si="519"/>
        <v>0</v>
      </c>
      <c r="DT391" s="52">
        <f t="shared" si="520"/>
        <v>0</v>
      </c>
      <c r="EI391" s="52">
        <f t="shared" si="521"/>
        <v>0</v>
      </c>
      <c r="EX391" s="52">
        <f t="shared" si="522"/>
        <v>0</v>
      </c>
    </row>
    <row r="392" spans="13:154" ht="25">
      <c r="M392" s="123" t="s">
        <v>104</v>
      </c>
      <c r="N392" s="124" t="e">
        <f>INDEX(AJ373:AV382,$O$350,$O$351)</f>
        <v>#VALUE!</v>
      </c>
      <c r="P392">
        <f t="shared" ca="1" si="508"/>
        <v>2</v>
      </c>
      <c r="Q392" s="408">
        <f t="shared" ca="1" si="509"/>
        <v>0.22181811013153879</v>
      </c>
      <c r="T392" s="201">
        <f t="shared" si="510"/>
        <v>0.5</v>
      </c>
      <c r="U392" s="324">
        <f t="shared" ca="1" si="506"/>
        <v>0.20935877352950377</v>
      </c>
      <c r="V392" s="324">
        <f t="shared" ref="V392:AA392" ca="1" si="525">MIN(V377,AK377,AZ377,BO377,CD377,CS377,DH377)</f>
        <v>0.25284040615072445</v>
      </c>
      <c r="W392" s="324">
        <f t="shared" ca="1" si="525"/>
        <v>0.26265348275246875</v>
      </c>
      <c r="X392" s="324">
        <f t="shared" ca="1" si="525"/>
        <v>0.23120601707396887</v>
      </c>
      <c r="Y392" s="324">
        <f t="shared" ca="1" si="525"/>
        <v>0.1836941519922678</v>
      </c>
      <c r="Z392" s="324">
        <f t="shared" ca="1" si="525"/>
        <v>0.16224854809885642</v>
      </c>
      <c r="AA392" s="324">
        <f t="shared" ca="1" si="525"/>
        <v>0.10600435715226751</v>
      </c>
      <c r="AB392" s="324"/>
      <c r="AC392" s="324"/>
      <c r="AD392" s="324"/>
      <c r="AE392" s="324"/>
      <c r="AF392" s="324"/>
      <c r="AG392" s="324"/>
      <c r="AH392" s="26">
        <f t="shared" ca="1" si="512"/>
        <v>0.26265348275246875</v>
      </c>
      <c r="AW392" s="52">
        <f t="shared" si="515"/>
        <v>0</v>
      </c>
      <c r="AZ392" s="116"/>
      <c r="BA392" s="116"/>
      <c r="BB392" s="116"/>
      <c r="BC392" s="116"/>
      <c r="BD392" s="116"/>
      <c r="BE392" s="116"/>
      <c r="BF392" s="116"/>
      <c r="BG392" s="116"/>
      <c r="BH392" s="116"/>
      <c r="BI392" s="116"/>
      <c r="BJ392" s="116"/>
      <c r="BK392" s="116"/>
      <c r="BL392" s="52">
        <f t="shared" si="516"/>
        <v>0</v>
      </c>
      <c r="CA392" s="52">
        <f t="shared" si="517"/>
        <v>0</v>
      </c>
      <c r="CP392" s="52">
        <f t="shared" si="518"/>
        <v>0</v>
      </c>
      <c r="DE392" s="52">
        <f t="shared" si="519"/>
        <v>0</v>
      </c>
      <c r="DT392" s="52">
        <f t="shared" si="520"/>
        <v>0</v>
      </c>
      <c r="EI392" s="52">
        <f t="shared" si="521"/>
        <v>0</v>
      </c>
      <c r="EX392" s="52">
        <f t="shared" si="522"/>
        <v>0</v>
      </c>
    </row>
    <row r="393" spans="13:154" ht="25">
      <c r="M393" s="123" t="s">
        <v>105</v>
      </c>
      <c r="N393" s="124" t="e">
        <f>INDEX(AY373:BK382,$O$350,$O$351)</f>
        <v>#VALUE!</v>
      </c>
      <c r="P393">
        <f t="shared" ca="1" si="508"/>
        <v>1</v>
      </c>
      <c r="Q393" s="408">
        <f t="shared" ca="1" si="509"/>
        <v>0.20308065679531742</v>
      </c>
      <c r="T393" s="201">
        <f t="shared" si="510"/>
        <v>0.5714285714285714</v>
      </c>
      <c r="U393" s="324">
        <f t="shared" ca="1" si="506"/>
        <v>0.20553471994561365</v>
      </c>
      <c r="V393" s="324">
        <f ca="1">MIN(V378,AK378,AZ378,BO378,CD378,CS378,DH378)</f>
        <v>0.22181811013153879</v>
      </c>
      <c r="W393" s="324">
        <f ca="1">MIN(W378,AL378,BA378,BP378,CE378,CT378,DI378)</f>
        <v>0.19782579613606424</v>
      </c>
      <c r="X393" s="324">
        <f ca="1">MIN(X378,AM378,BB378,BQ378,CF378,CU378,DJ378)</f>
        <v>0.16436802496339095</v>
      </c>
      <c r="Y393" s="324">
        <f ca="1">MIN(Y378,AN378,BC378,BR378,CG378,CV378,DK378)</f>
        <v>0.11504677080011866</v>
      </c>
      <c r="Z393" s="324">
        <f ca="1">MIN(Z378,AO378,BD378,BS378,CH378,CW378,DL378)</f>
        <v>9.3093189157514286E-2</v>
      </c>
      <c r="AA393" s="324"/>
      <c r="AB393" s="324"/>
      <c r="AC393" s="324"/>
      <c r="AD393" s="324"/>
      <c r="AE393" s="324"/>
      <c r="AF393" s="324"/>
      <c r="AG393" s="324"/>
      <c r="AH393" s="26">
        <f t="shared" ca="1" si="512"/>
        <v>0.22181811013153879</v>
      </c>
      <c r="AW393" s="52">
        <f t="shared" si="515"/>
        <v>0</v>
      </c>
      <c r="AZ393" s="116"/>
      <c r="BA393" s="116"/>
      <c r="BB393" s="116"/>
      <c r="BC393" s="116"/>
      <c r="BD393" s="116"/>
      <c r="BE393" s="116"/>
      <c r="BF393" s="116"/>
      <c r="BG393" s="116"/>
      <c r="BH393" s="116"/>
      <c r="BI393" s="116"/>
      <c r="BJ393" s="116"/>
      <c r="BK393" s="116"/>
      <c r="BL393" s="52">
        <f t="shared" si="516"/>
        <v>0</v>
      </c>
      <c r="CA393" s="52">
        <f t="shared" si="517"/>
        <v>0</v>
      </c>
      <c r="CP393" s="52">
        <f t="shared" si="518"/>
        <v>0</v>
      </c>
      <c r="DE393" s="52">
        <f t="shared" si="519"/>
        <v>0</v>
      </c>
      <c r="DT393" s="52">
        <f t="shared" si="520"/>
        <v>0</v>
      </c>
      <c r="EI393" s="52">
        <f t="shared" si="521"/>
        <v>0</v>
      </c>
      <c r="EX393" s="52">
        <f t="shared" si="522"/>
        <v>0</v>
      </c>
    </row>
    <row r="394" spans="13:154" ht="25">
      <c r="M394" s="123" t="s">
        <v>106</v>
      </c>
      <c r="N394" s="124" t="e">
        <f>INDEX(BN373:BZ382,$O$350,$O$351)</f>
        <v>#VALUE!</v>
      </c>
      <c r="P394">
        <f t="shared" ca="1" si="508"/>
        <v>1</v>
      </c>
      <c r="Q394" s="408">
        <f t="shared" ca="1" si="509"/>
        <v>0.16855596569628395</v>
      </c>
      <c r="R394" s="1"/>
      <c r="S394" s="1"/>
      <c r="T394" s="201">
        <f t="shared" si="510"/>
        <v>0.6</v>
      </c>
      <c r="U394" s="324">
        <f t="shared" ca="1" si="506"/>
        <v>0.20308065679531742</v>
      </c>
      <c r="V394" s="324">
        <f ca="1">MIN(V379,AK379,AZ379,BO379,CD379,CS379,DH379)</f>
        <v>0.19582792439643221</v>
      </c>
      <c r="W394" s="324">
        <f ca="1">MIN(W379,AL379,BA379,BP379,CE379,CT379,DI379)</f>
        <v>0.17132438364830863</v>
      </c>
      <c r="X394" s="324">
        <f ca="1">MIN(X379,AM379,BB379,BQ379,CF379,CU379,DJ379)</f>
        <v>0.13736878202225333</v>
      </c>
      <c r="Y394" s="324">
        <f ca="1">MIN(Y379,AN379,BC379,BR379,CG379,CV379,DK379)</f>
        <v>8.7617830961913598E-2</v>
      </c>
      <c r="Z394" s="324"/>
      <c r="AA394" s="324"/>
      <c r="AB394" s="324"/>
      <c r="AC394" s="324"/>
      <c r="AD394" s="324"/>
      <c r="AE394" s="324"/>
      <c r="AF394" s="324"/>
      <c r="AG394" s="324"/>
      <c r="AH394" s="26">
        <f t="shared" ca="1" si="512"/>
        <v>0.20308065679531742</v>
      </c>
      <c r="AW394" s="52">
        <f t="shared" si="515"/>
        <v>0</v>
      </c>
      <c r="AZ394" s="116"/>
      <c r="BA394" s="116"/>
      <c r="BB394" s="116"/>
      <c r="BC394" s="116"/>
      <c r="BD394" s="116"/>
      <c r="BE394" s="116"/>
      <c r="BF394" s="116"/>
      <c r="BG394" s="116"/>
      <c r="BH394" s="116"/>
      <c r="BI394" s="116"/>
      <c r="BJ394" s="116"/>
      <c r="BK394" s="116"/>
      <c r="BL394" s="52">
        <f t="shared" si="516"/>
        <v>0</v>
      </c>
      <c r="CA394" s="52">
        <f t="shared" si="517"/>
        <v>0</v>
      </c>
      <c r="CP394" s="52">
        <f t="shared" si="518"/>
        <v>0</v>
      </c>
      <c r="DE394" s="52">
        <f t="shared" si="519"/>
        <v>0</v>
      </c>
      <c r="DT394" s="52">
        <f t="shared" si="520"/>
        <v>0</v>
      </c>
      <c r="EI394" s="52">
        <f t="shared" si="521"/>
        <v>0</v>
      </c>
      <c r="EX394" s="52">
        <f t="shared" si="522"/>
        <v>0</v>
      </c>
    </row>
    <row r="395" spans="13:154" ht="26" thickBot="1">
      <c r="M395" s="125" t="s">
        <v>107</v>
      </c>
      <c r="N395" s="126" t="e">
        <f>INDEX(CC373:CO382,$O$350,$O$351)</f>
        <v>#VALUE!</v>
      </c>
      <c r="P395">
        <f t="shared" ca="1" si="508"/>
        <v>1</v>
      </c>
      <c r="Q395" s="408">
        <f t="shared" ca="1" si="509"/>
        <v>0.1249535107642883</v>
      </c>
      <c r="T395" s="201">
        <f t="shared" si="510"/>
        <v>0.66666666666666663</v>
      </c>
      <c r="U395" s="324">
        <f t="shared" ca="1" si="506"/>
        <v>0.16855596569628395</v>
      </c>
      <c r="V395" s="324">
        <f ca="1">MIN(V380,AK380,AZ380,BO380,CD380,CS380,DH380)</f>
        <v>0.13430515535147952</v>
      </c>
      <c r="W395" s="324">
        <f ca="1">MIN(W380,AL380,BA380,BP380,CE380,CT380,DI380)</f>
        <v>0.10901022780137089</v>
      </c>
      <c r="X395" s="324">
        <f ca="1">MIN(X380,AM380,BB380,BQ380,CF380,CU380,DJ380)</f>
        <v>7.4300568234341766E-2</v>
      </c>
      <c r="Y395" s="324"/>
      <c r="Z395" s="324"/>
      <c r="AA395" s="324"/>
      <c r="AB395" s="324"/>
      <c r="AC395" s="324"/>
      <c r="AD395" s="324"/>
      <c r="AE395" s="324"/>
      <c r="AF395" s="324"/>
      <c r="AG395" s="324"/>
      <c r="AH395" s="26">
        <f t="shared" ca="1" si="512"/>
        <v>0.16855596569628395</v>
      </c>
      <c r="AW395" s="52">
        <f t="shared" si="515"/>
        <v>0</v>
      </c>
      <c r="AZ395" s="116"/>
      <c r="BA395" s="116"/>
      <c r="BB395" s="116"/>
      <c r="BC395" s="116"/>
      <c r="BD395" s="116"/>
      <c r="BE395" s="116"/>
      <c r="BF395" s="116"/>
      <c r="BG395" s="116"/>
      <c r="BH395" s="116"/>
      <c r="BI395" s="116"/>
      <c r="BJ395" s="116"/>
      <c r="BK395" s="116"/>
      <c r="BL395" s="52">
        <f t="shared" si="516"/>
        <v>0</v>
      </c>
      <c r="CA395" s="52">
        <f t="shared" si="517"/>
        <v>0</v>
      </c>
      <c r="CP395" s="52">
        <f t="shared" si="518"/>
        <v>0</v>
      </c>
      <c r="DE395" s="52">
        <f t="shared" si="519"/>
        <v>0</v>
      </c>
      <c r="DT395" s="52">
        <f t="shared" si="520"/>
        <v>0</v>
      </c>
      <c r="EI395" s="52">
        <f t="shared" si="521"/>
        <v>0</v>
      </c>
      <c r="EX395" s="52">
        <f t="shared" si="522"/>
        <v>0</v>
      </c>
    </row>
    <row r="396" spans="13:154" ht="26" thickBot="1">
      <c r="M396" s="125" t="s">
        <v>108</v>
      </c>
      <c r="N396" s="126" t="e">
        <f>INDEX(CR373:DD382,$O$350,$O$351)</f>
        <v>#VALUE!</v>
      </c>
      <c r="P396">
        <f t="shared" ca="1" si="508"/>
        <v>1</v>
      </c>
      <c r="Q396" s="408">
        <f t="shared" ca="1" si="509"/>
        <v>9.2075387433970715E-2</v>
      </c>
      <c r="T396" s="201">
        <f t="shared" si="510"/>
        <v>0.7142857142857143</v>
      </c>
      <c r="U396" s="324">
        <f t="shared" ca="1" si="506"/>
        <v>0.1249535107642883</v>
      </c>
      <c r="V396" s="324">
        <f ca="1">MIN(V381,AK381,AZ381,BO381,CD381,CS381,DH381)</f>
        <v>9.0038178594965296E-2</v>
      </c>
      <c r="W396" s="324">
        <f ca="1">MIN(W381,AL381,BA381,BP381,CE381,CT381,DI381)</f>
        <v>6.4405670853135435E-2</v>
      </c>
      <c r="X396" s="324"/>
      <c r="Y396" s="324"/>
      <c r="Z396" s="324"/>
      <c r="AA396" s="324"/>
      <c r="AB396" s="324"/>
      <c r="AC396" s="324"/>
      <c r="AD396" s="324"/>
      <c r="AE396" s="324"/>
      <c r="AF396" s="324"/>
      <c r="AG396" s="324"/>
      <c r="AH396" s="26">
        <f t="shared" ca="1" si="512"/>
        <v>0.1249535107642883</v>
      </c>
      <c r="AW396" s="52">
        <f t="shared" si="515"/>
        <v>0</v>
      </c>
      <c r="AZ396" s="116"/>
      <c r="BA396" s="116"/>
      <c r="BB396" s="116"/>
      <c r="BC396" s="116"/>
      <c r="BD396" s="116"/>
      <c r="BE396" s="116"/>
      <c r="BF396" s="116"/>
      <c r="BG396" s="116"/>
      <c r="BH396" s="116"/>
      <c r="BI396" s="116"/>
      <c r="BJ396" s="116"/>
      <c r="BK396" s="116"/>
      <c r="BL396" s="52">
        <f t="shared" si="516"/>
        <v>0</v>
      </c>
      <c r="CA396" s="52">
        <f t="shared" si="517"/>
        <v>0</v>
      </c>
      <c r="CP396" s="52">
        <f t="shared" si="518"/>
        <v>0</v>
      </c>
      <c r="DE396" s="52">
        <f t="shared" si="519"/>
        <v>0</v>
      </c>
      <c r="DT396" s="52">
        <f t="shared" si="520"/>
        <v>0</v>
      </c>
      <c r="EI396" s="52">
        <f t="shared" si="521"/>
        <v>0</v>
      </c>
      <c r="EX396" s="52">
        <f t="shared" si="522"/>
        <v>0</v>
      </c>
    </row>
    <row r="397" spans="13:154" ht="26" thickBot="1">
      <c r="M397" s="125" t="s">
        <v>109</v>
      </c>
      <c r="N397" s="126" t="e">
        <f>INDEX(DG373:DS382,$O$350,$O$351)</f>
        <v>#VALUE!</v>
      </c>
      <c r="P397">
        <f t="shared" ca="1" si="508"/>
        <v>1</v>
      </c>
      <c r="Q397" s="408">
        <f t="shared" ca="1" si="509"/>
        <v>4.5971044486667868E-2</v>
      </c>
      <c r="T397" s="201">
        <f t="shared" si="510"/>
        <v>0.75</v>
      </c>
      <c r="U397" s="324">
        <f t="shared" ca="1" si="506"/>
        <v>9.2075387433970715E-2</v>
      </c>
      <c r="V397" s="324">
        <f ca="1">MIN(V382,AK382,AZ382,BO382,CD382,CS382,DH382)</f>
        <v>5.6812398242191552E-2</v>
      </c>
      <c r="W397" s="324"/>
      <c r="X397" s="324"/>
      <c r="Y397" s="324"/>
      <c r="Z397" s="324"/>
      <c r="AA397" s="324"/>
      <c r="AB397" s="324"/>
      <c r="AC397" s="324"/>
      <c r="AD397" s="324"/>
      <c r="AE397" s="324"/>
      <c r="AF397" s="324"/>
      <c r="AG397" s="324"/>
      <c r="AH397" s="26">
        <f t="shared" ca="1" si="512"/>
        <v>9.2075387433970715E-2</v>
      </c>
      <c r="AW397" s="52">
        <f t="shared" si="515"/>
        <v>0</v>
      </c>
      <c r="BL397" s="52">
        <f t="shared" si="516"/>
        <v>0</v>
      </c>
      <c r="CA397" s="52">
        <f t="shared" si="517"/>
        <v>0</v>
      </c>
      <c r="CP397" s="52">
        <f t="shared" si="518"/>
        <v>0</v>
      </c>
      <c r="DE397" s="52">
        <f t="shared" si="519"/>
        <v>0</v>
      </c>
      <c r="DT397" s="52">
        <f t="shared" si="520"/>
        <v>0</v>
      </c>
      <c r="EI397" s="52">
        <f t="shared" si="521"/>
        <v>0</v>
      </c>
      <c r="EX397" s="52">
        <f t="shared" si="522"/>
        <v>0</v>
      </c>
    </row>
    <row r="398" spans="13:154">
      <c r="M398" s="33"/>
      <c r="P398">
        <f t="shared" ca="1" si="508"/>
        <v>6</v>
      </c>
      <c r="Q398" s="408">
        <f t="shared" ca="1" si="509"/>
        <v>0.39893530118656406</v>
      </c>
      <c r="T398" s="201">
        <f t="shared" si="510"/>
        <v>0.8</v>
      </c>
      <c r="U398" s="324">
        <f t="shared" ca="1" si="506"/>
        <v>4.5971044486667868E-2</v>
      </c>
      <c r="V398" s="324"/>
      <c r="W398" s="324"/>
      <c r="X398" s="324"/>
      <c r="Y398" s="324"/>
      <c r="Z398" s="324"/>
      <c r="AA398" s="324"/>
      <c r="AB398" s="324"/>
      <c r="AC398" s="324"/>
      <c r="AD398" s="324"/>
      <c r="AE398" s="324"/>
      <c r="AF398" s="324"/>
      <c r="AG398" s="324"/>
      <c r="AH398" s="26">
        <f t="shared" ca="1" si="512"/>
        <v>4.5971044486667868E-2</v>
      </c>
      <c r="AW398" s="52">
        <f t="shared" si="515"/>
        <v>0</v>
      </c>
      <c r="BL398" s="52">
        <f t="shared" si="516"/>
        <v>0</v>
      </c>
      <c r="CA398" s="52">
        <f t="shared" si="517"/>
        <v>0</v>
      </c>
      <c r="CP398" s="52">
        <f t="shared" si="518"/>
        <v>0</v>
      </c>
      <c r="DE398" s="52">
        <f t="shared" si="519"/>
        <v>0</v>
      </c>
      <c r="DT398" s="52">
        <f t="shared" si="520"/>
        <v>0</v>
      </c>
      <c r="EI398" s="52">
        <f t="shared" si="521"/>
        <v>0</v>
      </c>
      <c r="EX398" s="52">
        <f t="shared" si="522"/>
        <v>0</v>
      </c>
    </row>
    <row r="399" spans="13:154" ht="17" thickBot="1">
      <c r="M399" s="49"/>
      <c r="N399" s="50"/>
      <c r="O399" s="50"/>
      <c r="P399" s="50" t="e">
        <f t="shared" si="508"/>
        <v>#N/A</v>
      </c>
      <c r="Q399" s="396">
        <f t="shared" si="509"/>
        <v>0</v>
      </c>
      <c r="T399" s="9" t="s">
        <v>10</v>
      </c>
      <c r="U399" s="324">
        <f ca="1">MAX(U386:U398)</f>
        <v>0.21273454430855063</v>
      </c>
      <c r="V399" s="324">
        <f t="shared" ref="V399:AH399" ca="1" si="526">MAX(V386:V398)</f>
        <v>0.26182866000740307</v>
      </c>
      <c r="W399" s="324">
        <f t="shared" ca="1" si="526"/>
        <v>0.29586382550054169</v>
      </c>
      <c r="X399" s="324">
        <f t="shared" ca="1" si="526"/>
        <v>0.33965615716950254</v>
      </c>
      <c r="Y399" s="324">
        <f t="shared" ca="1" si="526"/>
        <v>0.3978232536087139</v>
      </c>
      <c r="Z399" s="324">
        <f t="shared" ca="1" si="526"/>
        <v>0.39893530118656406</v>
      </c>
      <c r="AA399" s="324">
        <f t="shared" ca="1" si="526"/>
        <v>0.37779697856212319</v>
      </c>
      <c r="AB399" s="324">
        <f t="shared" ca="1" si="526"/>
        <v>0.34120963125910581</v>
      </c>
      <c r="AC399" s="324">
        <f t="shared" ca="1" si="526"/>
        <v>0.32226726876262168</v>
      </c>
      <c r="AD399" s="324">
        <f t="shared" ca="1" si="526"/>
        <v>0.26938278541684257</v>
      </c>
      <c r="AE399" s="324">
        <f t="shared" ca="1" si="526"/>
        <v>0.22472726609673155</v>
      </c>
      <c r="AF399" s="324">
        <f t="shared" ca="1" si="526"/>
        <v>0.1870050118290397</v>
      </c>
      <c r="AG399" s="324">
        <f t="shared" ca="1" si="526"/>
        <v>0.13308651275214814</v>
      </c>
      <c r="AH399" s="324">
        <f t="shared" ca="1" si="526"/>
        <v>0.39893530118656406</v>
      </c>
      <c r="AW399" s="52">
        <f t="shared" si="515"/>
        <v>0</v>
      </c>
      <c r="BL399" s="52">
        <f t="shared" si="516"/>
        <v>0</v>
      </c>
      <c r="CA399" s="52">
        <f t="shared" si="517"/>
        <v>0</v>
      </c>
      <c r="CP399" s="52">
        <f t="shared" si="518"/>
        <v>0</v>
      </c>
      <c r="DE399" s="52">
        <f t="shared" si="519"/>
        <v>0</v>
      </c>
      <c r="DT399" s="52">
        <f t="shared" si="520"/>
        <v>0</v>
      </c>
      <c r="EI399" s="52">
        <f t="shared" si="521"/>
        <v>0</v>
      </c>
      <c r="EX399" s="52">
        <f t="shared" si="522"/>
        <v>0</v>
      </c>
    </row>
    <row r="400" spans="13:154">
      <c r="T400" s="9"/>
      <c r="U400" s="328"/>
      <c r="V400" s="328"/>
      <c r="W400" s="328"/>
      <c r="X400" s="328"/>
      <c r="Y400" s="328"/>
      <c r="Z400" s="328"/>
      <c r="AA400" s="328"/>
      <c r="AB400" s="328"/>
      <c r="AC400" s="328"/>
      <c r="AD400" s="328"/>
      <c r="AE400" s="328"/>
      <c r="AF400" s="328"/>
      <c r="AG400" s="328"/>
      <c r="AH400" s="26"/>
      <c r="AW400" s="52">
        <f>MAX(AJ400:AV400)</f>
        <v>0</v>
      </c>
      <c r="BL400" s="52">
        <f>MAX(AY400:BK400)</f>
        <v>0</v>
      </c>
      <c r="CA400" s="52">
        <f>MAX(BN400:BZ400)</f>
        <v>0</v>
      </c>
      <c r="CP400" s="52">
        <f>MAX(CC400:CO400)</f>
        <v>0</v>
      </c>
      <c r="DE400" s="52">
        <f>MAX(CR400:DD400)</f>
        <v>0</v>
      </c>
      <c r="DT400" s="52">
        <f>MAX(DG400:DS400)</f>
        <v>0</v>
      </c>
      <c r="EI400" s="52">
        <f>MAX(DV400:EH400)</f>
        <v>0</v>
      </c>
      <c r="EX400" s="52">
        <f>MAX(EK400:EW400)</f>
        <v>0</v>
      </c>
    </row>
    <row r="401" spans="14:185">
      <c r="T401" s="9"/>
      <c r="U401" s="328"/>
      <c r="V401" s="328"/>
      <c r="W401" s="328"/>
      <c r="X401" s="328"/>
      <c r="Y401" s="328"/>
      <c r="Z401" s="328"/>
      <c r="AA401" s="328"/>
      <c r="AB401" s="328"/>
      <c r="AC401" s="328"/>
      <c r="AD401" s="328"/>
      <c r="AE401" s="328"/>
      <c r="AF401" s="328"/>
      <c r="AG401" s="328"/>
      <c r="AH401" s="26"/>
      <c r="AW401" s="52"/>
      <c r="BL401" s="52"/>
      <c r="CA401" s="52"/>
      <c r="CP401" s="52"/>
      <c r="DE401" s="52"/>
      <c r="DT401" s="52"/>
      <c r="EI401" s="52"/>
      <c r="EX401" s="52"/>
    </row>
    <row r="402" spans="14:185">
      <c r="Q402" s="1" t="s">
        <v>353</v>
      </c>
      <c r="T402" s="1" t="s">
        <v>69</v>
      </c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 t="s">
        <v>70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 t="s">
        <v>71</v>
      </c>
      <c r="AY402" s="1"/>
      <c r="AZ402" s="111"/>
      <c r="BA402" s="111"/>
      <c r="BB402" s="111"/>
      <c r="BC402" s="111"/>
      <c r="BD402" s="111"/>
      <c r="BE402" s="111"/>
      <c r="BF402" s="111"/>
      <c r="BG402" s="111"/>
      <c r="BH402" s="111"/>
      <c r="BI402" s="111"/>
      <c r="BJ402" s="111"/>
      <c r="BK402" s="111"/>
      <c r="BL402" s="1"/>
      <c r="BM402" s="1" t="s">
        <v>72</v>
      </c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 t="s">
        <v>73</v>
      </c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 t="s">
        <v>74</v>
      </c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 t="s">
        <v>75</v>
      </c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 t="s">
        <v>76</v>
      </c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 t="s">
        <v>77</v>
      </c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</row>
    <row r="403" spans="14:185">
      <c r="T403" s="85" t="s">
        <v>354</v>
      </c>
      <c r="U403" s="410">
        <f>U385</f>
        <v>0.2</v>
      </c>
      <c r="V403" s="410">
        <f t="shared" ref="V403:AG403" si="527">V385</f>
        <v>0.25</v>
      </c>
      <c r="W403" s="410">
        <f t="shared" si="527"/>
        <v>0.2857142857142857</v>
      </c>
      <c r="X403" s="410">
        <f t="shared" si="527"/>
        <v>0.33333333333333331</v>
      </c>
      <c r="Y403" s="410">
        <f t="shared" si="527"/>
        <v>0.4</v>
      </c>
      <c r="Z403" s="410">
        <f t="shared" si="527"/>
        <v>0.42857142857142855</v>
      </c>
      <c r="AA403" s="410">
        <f t="shared" si="527"/>
        <v>0.5</v>
      </c>
      <c r="AB403" s="410">
        <f t="shared" si="527"/>
        <v>0.5714285714285714</v>
      </c>
      <c r="AC403" s="410">
        <f t="shared" si="527"/>
        <v>0.6</v>
      </c>
      <c r="AD403" s="410">
        <f t="shared" si="527"/>
        <v>0.66666666666666663</v>
      </c>
      <c r="AE403" s="410">
        <f t="shared" si="527"/>
        <v>0.7142857142857143</v>
      </c>
      <c r="AF403" s="410">
        <f t="shared" si="527"/>
        <v>0.75</v>
      </c>
      <c r="AG403" s="410">
        <f t="shared" si="527"/>
        <v>0.8</v>
      </c>
      <c r="AH403" s="21">
        <v>6.3977042351988941E-4</v>
      </c>
      <c r="AI403" s="85" t="s">
        <v>354</v>
      </c>
      <c r="AJ403" s="410">
        <f>U403</f>
        <v>0.2</v>
      </c>
      <c r="AK403" s="410">
        <f t="shared" ref="AK403:AV403" si="528">V403</f>
        <v>0.25</v>
      </c>
      <c r="AL403" s="410">
        <f t="shared" si="528"/>
        <v>0.2857142857142857</v>
      </c>
      <c r="AM403" s="410">
        <f t="shared" si="528"/>
        <v>0.33333333333333331</v>
      </c>
      <c r="AN403" s="410">
        <f t="shared" si="528"/>
        <v>0.4</v>
      </c>
      <c r="AO403" s="410">
        <f t="shared" si="528"/>
        <v>0.42857142857142855</v>
      </c>
      <c r="AP403" s="410">
        <f t="shared" si="528"/>
        <v>0.5</v>
      </c>
      <c r="AQ403" s="410">
        <f t="shared" si="528"/>
        <v>0.5714285714285714</v>
      </c>
      <c r="AR403" s="410">
        <f t="shared" si="528"/>
        <v>0.6</v>
      </c>
      <c r="AS403" s="410">
        <f t="shared" si="528"/>
        <v>0.66666666666666663</v>
      </c>
      <c r="AT403" s="410">
        <f t="shared" si="528"/>
        <v>0.7142857142857143</v>
      </c>
      <c r="AU403" s="410">
        <f t="shared" si="528"/>
        <v>0.75</v>
      </c>
      <c r="AV403" s="410">
        <f t="shared" si="528"/>
        <v>0.8</v>
      </c>
      <c r="AW403" s="21">
        <v>5.6921679901432703E-4</v>
      </c>
      <c r="AX403" s="85" t="s">
        <v>354</v>
      </c>
      <c r="AY403" s="410">
        <f t="shared" ref="AY403:BK403" si="529">AJ403</f>
        <v>0.2</v>
      </c>
      <c r="AZ403" s="410">
        <f t="shared" si="529"/>
        <v>0.25</v>
      </c>
      <c r="BA403" s="410">
        <f t="shared" si="529"/>
        <v>0.2857142857142857</v>
      </c>
      <c r="BB403" s="410">
        <f t="shared" si="529"/>
        <v>0.33333333333333331</v>
      </c>
      <c r="BC403" s="410">
        <f t="shared" si="529"/>
        <v>0.4</v>
      </c>
      <c r="BD403" s="410">
        <f t="shared" si="529"/>
        <v>0.42857142857142855</v>
      </c>
      <c r="BE403" s="410">
        <f t="shared" si="529"/>
        <v>0.5</v>
      </c>
      <c r="BF403" s="410">
        <f t="shared" si="529"/>
        <v>0.5714285714285714</v>
      </c>
      <c r="BG403" s="410">
        <f t="shared" si="529"/>
        <v>0.6</v>
      </c>
      <c r="BH403" s="410">
        <f t="shared" si="529"/>
        <v>0.66666666666666663</v>
      </c>
      <c r="BI403" s="410">
        <f t="shared" si="529"/>
        <v>0.7142857142857143</v>
      </c>
      <c r="BJ403" s="410">
        <f t="shared" si="529"/>
        <v>0.75</v>
      </c>
      <c r="BK403" s="410">
        <f t="shared" si="529"/>
        <v>0.8</v>
      </c>
      <c r="BL403" s="21">
        <v>5.7987390437170714E-4</v>
      </c>
      <c r="BM403" s="85" t="s">
        <v>354</v>
      </c>
      <c r="BN403" s="410">
        <f t="shared" ref="BN403:BZ403" si="530">AY403</f>
        <v>0.2</v>
      </c>
      <c r="BO403" s="410">
        <f t="shared" si="530"/>
        <v>0.25</v>
      </c>
      <c r="BP403" s="410">
        <f t="shared" si="530"/>
        <v>0.2857142857142857</v>
      </c>
      <c r="BQ403" s="410">
        <f t="shared" si="530"/>
        <v>0.33333333333333331</v>
      </c>
      <c r="BR403" s="410">
        <f t="shared" si="530"/>
        <v>0.4</v>
      </c>
      <c r="BS403" s="410">
        <f t="shared" si="530"/>
        <v>0.42857142857142855</v>
      </c>
      <c r="BT403" s="410">
        <f t="shared" si="530"/>
        <v>0.5</v>
      </c>
      <c r="BU403" s="410">
        <f t="shared" si="530"/>
        <v>0.5714285714285714</v>
      </c>
      <c r="BV403" s="410">
        <f t="shared" si="530"/>
        <v>0.6</v>
      </c>
      <c r="BW403" s="410">
        <f t="shared" si="530"/>
        <v>0.66666666666666663</v>
      </c>
      <c r="BX403" s="410">
        <f t="shared" si="530"/>
        <v>0.7142857142857143</v>
      </c>
      <c r="BY403" s="410">
        <f t="shared" si="530"/>
        <v>0.75</v>
      </c>
      <c r="BZ403" s="410">
        <f t="shared" si="530"/>
        <v>0.8</v>
      </c>
      <c r="CA403" s="21">
        <v>5.9533499279167178E-4</v>
      </c>
      <c r="CB403" s="85" t="s">
        <v>354</v>
      </c>
      <c r="CC403" s="410">
        <f t="shared" ref="CC403:CO403" si="531">BN403</f>
        <v>0.2</v>
      </c>
      <c r="CD403" s="410">
        <f t="shared" si="531"/>
        <v>0.25</v>
      </c>
      <c r="CE403" s="410">
        <f t="shared" si="531"/>
        <v>0.2857142857142857</v>
      </c>
      <c r="CF403" s="410">
        <f t="shared" si="531"/>
        <v>0.33333333333333331</v>
      </c>
      <c r="CG403" s="410">
        <f t="shared" si="531"/>
        <v>0.4</v>
      </c>
      <c r="CH403" s="410">
        <f t="shared" si="531"/>
        <v>0.42857142857142855</v>
      </c>
      <c r="CI403" s="410">
        <f t="shared" si="531"/>
        <v>0.5</v>
      </c>
      <c r="CJ403" s="410">
        <f t="shared" si="531"/>
        <v>0.5714285714285714</v>
      </c>
      <c r="CK403" s="410">
        <f t="shared" si="531"/>
        <v>0.6</v>
      </c>
      <c r="CL403" s="410">
        <f t="shared" si="531"/>
        <v>0.66666666666666663</v>
      </c>
      <c r="CM403" s="410">
        <f t="shared" si="531"/>
        <v>0.7142857142857143</v>
      </c>
      <c r="CN403" s="410">
        <f t="shared" si="531"/>
        <v>0.75</v>
      </c>
      <c r="CO403" s="410">
        <f t="shared" si="531"/>
        <v>0.8</v>
      </c>
      <c r="CP403" s="21">
        <v>6.1496095391209494E-4</v>
      </c>
      <c r="CQ403" s="85" t="s">
        <v>354</v>
      </c>
      <c r="CR403" s="410">
        <f t="shared" ref="CR403:DD403" si="532">CC403</f>
        <v>0.2</v>
      </c>
      <c r="CS403" s="410">
        <f t="shared" si="532"/>
        <v>0.25</v>
      </c>
      <c r="CT403" s="410">
        <f t="shared" si="532"/>
        <v>0.2857142857142857</v>
      </c>
      <c r="CU403" s="410">
        <f t="shared" si="532"/>
        <v>0.33333333333333331</v>
      </c>
      <c r="CV403" s="410">
        <f t="shared" si="532"/>
        <v>0.4</v>
      </c>
      <c r="CW403" s="410">
        <f t="shared" si="532"/>
        <v>0.42857142857142855</v>
      </c>
      <c r="CX403" s="410">
        <f t="shared" si="532"/>
        <v>0.5</v>
      </c>
      <c r="CY403" s="410">
        <f t="shared" si="532"/>
        <v>0.5714285714285714</v>
      </c>
      <c r="CZ403" s="410">
        <f t="shared" si="532"/>
        <v>0.6</v>
      </c>
      <c r="DA403" s="410">
        <f t="shared" si="532"/>
        <v>0.66666666666666663</v>
      </c>
      <c r="DB403" s="410">
        <f t="shared" si="532"/>
        <v>0.7142857142857143</v>
      </c>
      <c r="DC403" s="410">
        <f t="shared" si="532"/>
        <v>0.75</v>
      </c>
      <c r="DD403" s="410">
        <f t="shared" si="532"/>
        <v>0.8</v>
      </c>
      <c r="DE403" s="21">
        <v>6.2076518319148933E-4</v>
      </c>
      <c r="DF403" s="85" t="s">
        <v>354</v>
      </c>
      <c r="DG403" s="410">
        <f t="shared" ref="DG403:DS403" si="533">CR403</f>
        <v>0.2</v>
      </c>
      <c r="DH403" s="410">
        <f t="shared" si="533"/>
        <v>0.25</v>
      </c>
      <c r="DI403" s="410">
        <f t="shared" si="533"/>
        <v>0.2857142857142857</v>
      </c>
      <c r="DJ403" s="410">
        <f t="shared" si="533"/>
        <v>0.33333333333333331</v>
      </c>
      <c r="DK403" s="410">
        <f t="shared" si="533"/>
        <v>0.4</v>
      </c>
      <c r="DL403" s="410">
        <f t="shared" si="533"/>
        <v>0.42857142857142855</v>
      </c>
      <c r="DM403" s="410">
        <f t="shared" si="533"/>
        <v>0.5</v>
      </c>
      <c r="DN403" s="410">
        <f t="shared" si="533"/>
        <v>0.5714285714285714</v>
      </c>
      <c r="DO403" s="410">
        <f t="shared" si="533"/>
        <v>0.6</v>
      </c>
      <c r="DP403" s="410">
        <f t="shared" si="533"/>
        <v>0.66666666666666663</v>
      </c>
      <c r="DQ403" s="410">
        <f t="shared" si="533"/>
        <v>0.7142857142857143</v>
      </c>
      <c r="DR403" s="410">
        <f t="shared" si="533"/>
        <v>0.75</v>
      </c>
      <c r="DS403" s="410">
        <f t="shared" si="533"/>
        <v>0.8</v>
      </c>
      <c r="DT403" s="21">
        <v>6.1967955080387022E-4</v>
      </c>
      <c r="DU403" s="85" t="s">
        <v>97</v>
      </c>
      <c r="DV403" s="410">
        <f t="shared" ref="DV403:EH403" si="534">DG403</f>
        <v>0.2</v>
      </c>
      <c r="DW403" s="410">
        <f t="shared" si="534"/>
        <v>0.25</v>
      </c>
      <c r="DX403" s="410">
        <f t="shared" si="534"/>
        <v>0.2857142857142857</v>
      </c>
      <c r="DY403" s="410">
        <f t="shared" si="534"/>
        <v>0.33333333333333331</v>
      </c>
      <c r="DZ403" s="410">
        <f t="shared" si="534"/>
        <v>0.4</v>
      </c>
      <c r="EA403" s="410">
        <f t="shared" si="534"/>
        <v>0.42857142857142855</v>
      </c>
      <c r="EB403" s="410">
        <f t="shared" si="534"/>
        <v>0.5</v>
      </c>
      <c r="EC403" s="410">
        <f t="shared" si="534"/>
        <v>0.5714285714285714</v>
      </c>
      <c r="ED403" s="410">
        <f t="shared" si="534"/>
        <v>0.6</v>
      </c>
      <c r="EE403" s="410">
        <f t="shared" si="534"/>
        <v>0.66666666666666663</v>
      </c>
      <c r="EF403" s="410">
        <f t="shared" si="534"/>
        <v>0.7142857142857143</v>
      </c>
      <c r="EG403" s="410">
        <f t="shared" si="534"/>
        <v>0.75</v>
      </c>
      <c r="EH403" s="410">
        <f t="shared" si="534"/>
        <v>0.8</v>
      </c>
      <c r="EI403" s="21">
        <v>0.37710172087802174</v>
      </c>
      <c r="EJ403" s="85" t="s">
        <v>97</v>
      </c>
      <c r="EK403" s="410">
        <f t="shared" ref="EK403:EW403" si="535">DV403</f>
        <v>0.2</v>
      </c>
      <c r="EL403" s="410">
        <f t="shared" si="535"/>
        <v>0.25</v>
      </c>
      <c r="EM403" s="410">
        <f t="shared" si="535"/>
        <v>0.2857142857142857</v>
      </c>
      <c r="EN403" s="410">
        <f t="shared" si="535"/>
        <v>0.33333333333333331</v>
      </c>
      <c r="EO403" s="410">
        <f t="shared" si="535"/>
        <v>0.4</v>
      </c>
      <c r="EP403" s="410">
        <f t="shared" si="535"/>
        <v>0.42857142857142855</v>
      </c>
      <c r="EQ403" s="410">
        <f t="shared" si="535"/>
        <v>0.5</v>
      </c>
      <c r="ER403" s="410">
        <f t="shared" si="535"/>
        <v>0.5714285714285714</v>
      </c>
      <c r="ES403" s="410">
        <f t="shared" si="535"/>
        <v>0.6</v>
      </c>
      <c r="ET403" s="410">
        <f t="shared" si="535"/>
        <v>0.66666666666666663</v>
      </c>
      <c r="EU403" s="410">
        <f t="shared" si="535"/>
        <v>0.7142857142857143</v>
      </c>
      <c r="EV403" s="410">
        <f t="shared" si="535"/>
        <v>0.75</v>
      </c>
      <c r="EW403" s="410">
        <f t="shared" si="535"/>
        <v>0.8</v>
      </c>
      <c r="EX403" s="21">
        <v>0.74837209735067889</v>
      </c>
    </row>
    <row r="404" spans="14:185">
      <c r="P404" s="323"/>
      <c r="T404" s="200">
        <f>T386</f>
        <v>0.2</v>
      </c>
      <c r="U404" s="323">
        <f ca="1">1/MAX((IF(U306&gt;0,U306/$F$2,-U306/$G$2)),(IF(U322&gt;0,U322/$F$2,-U322/$G$2)))</f>
        <v>0.39096424180003381</v>
      </c>
      <c r="V404" s="323">
        <f t="shared" ref="V404:AG404" ca="1" si="536">1/MAX((IF(V306&gt;0,V306/$F$2,-V306/$G$2)),(IF(V322&gt;0,V322/$F$2,-V322/$G$2)))</f>
        <v>0.43041684766535543</v>
      </c>
      <c r="W404" s="323">
        <f t="shared" ca="1" si="536"/>
        <v>0.44981279059882984</v>
      </c>
      <c r="X404" s="323">
        <f t="shared" ca="1" si="536"/>
        <v>0.42617355672937934</v>
      </c>
      <c r="Y404" s="323">
        <f t="shared" ca="1" si="536"/>
        <v>0.38976168532540534</v>
      </c>
      <c r="Z404" s="323">
        <f t="shared" ca="1" si="536"/>
        <v>0.37305287258715442</v>
      </c>
      <c r="AA404" s="323">
        <f t="shared" ca="1" si="536"/>
        <v>0.3286067720251149</v>
      </c>
      <c r="AB404" s="323">
        <f t="shared" ca="1" si="536"/>
        <v>0.28063361102490586</v>
      </c>
      <c r="AC404" s="323">
        <f t="shared" ca="1" si="536"/>
        <v>0.26053156989631332</v>
      </c>
      <c r="AD404" s="323">
        <f t="shared" ca="1" si="536"/>
        <v>0.21174350606363801</v>
      </c>
      <c r="AE404" s="323">
        <f t="shared" ca="1" si="536"/>
        <v>0.17537762153223282</v>
      </c>
      <c r="AF404" s="323">
        <f t="shared" ca="1" si="536"/>
        <v>0.14732502535432129</v>
      </c>
      <c r="AG404" s="323">
        <f t="shared" ca="1" si="536"/>
        <v>0.10699146116148171</v>
      </c>
      <c r="AH404" s="21">
        <v>7.9859638345972897E-4</v>
      </c>
      <c r="AI404" s="200">
        <f>T404</f>
        <v>0.2</v>
      </c>
      <c r="AJ404" s="323">
        <f ca="1">1/MAX((IF(AJ306&gt;0,AJ306/$F$2,-AJ306/$G$2)),(IF(AJ322&gt;0,AJ322/$F$2,-AJ322/$G$2)))</f>
        <v>0.3777916318592322</v>
      </c>
      <c r="AK404" s="323">
        <f t="shared" ref="AK404:AV404" ca="1" si="537">1/MAX((IF(AK306&gt;0,AK306/$F$2,-AK306/$G$2)),(IF(AK322&gt;0,AK322/$F$2,-AK322/$G$2)))</f>
        <v>0.40860156589624691</v>
      </c>
      <c r="AL404" s="323">
        <f t="shared" ca="1" si="537"/>
        <v>0.43256858015359828</v>
      </c>
      <c r="AM404" s="323">
        <f t="shared" ca="1" si="537"/>
        <v>0.42617355672937934</v>
      </c>
      <c r="AN404" s="323">
        <f t="shared" ca="1" si="537"/>
        <v>0.38976168532540539</v>
      </c>
      <c r="AO404" s="323">
        <f t="shared" ca="1" si="537"/>
        <v>0.37305287258715442</v>
      </c>
      <c r="AP404" s="323">
        <f t="shared" ca="1" si="537"/>
        <v>0.3286067720251149</v>
      </c>
      <c r="AQ404" s="323">
        <f t="shared" ca="1" si="537"/>
        <v>0.28063361102490586</v>
      </c>
      <c r="AR404" s="323">
        <f t="shared" ca="1" si="537"/>
        <v>0.26053156989631332</v>
      </c>
      <c r="AS404" s="323">
        <f t="shared" ca="1" si="537"/>
        <v>0.21174350606363801</v>
      </c>
      <c r="AT404" s="323">
        <f t="shared" ca="1" si="537"/>
        <v>0.17537762153223282</v>
      </c>
      <c r="AU404" s="323">
        <f t="shared" ca="1" si="537"/>
        <v>0.16921688849241565</v>
      </c>
      <c r="AV404" s="323">
        <f t="shared" ca="1" si="537"/>
        <v>0.17447358664375087</v>
      </c>
      <c r="AW404" s="21">
        <v>6.8898421403527802E-4</v>
      </c>
      <c r="AX404" s="200">
        <f>AI404</f>
        <v>0.2</v>
      </c>
      <c r="AY404" s="323">
        <f ca="1">1/MAX((IF(AY306&gt;0,AY306/$F$2,-AY306/$G$2)),(IF(AY322&gt;0,AY322/$F$2,-AY322/$G$2)))</f>
        <v>0.27777747130515751</v>
      </c>
      <c r="AZ404" s="323">
        <f t="shared" ref="AZ404:BK404" ca="1" si="538">1/MAX((IF(AZ306&gt;0,AZ306/$F$2,-AZ306/$G$2)),(IF(AZ322&gt;0,AZ322/$F$2,-AZ322/$G$2)))</f>
        <v>0.31043670210365754</v>
      </c>
      <c r="BA404" s="323">
        <f t="shared" ca="1" si="538"/>
        <v>0.33166015046048525</v>
      </c>
      <c r="BB404" s="323">
        <f t="shared" ca="1" si="538"/>
        <v>0.35710048222497548</v>
      </c>
      <c r="BC404" s="323">
        <f t="shared" ca="1" si="538"/>
        <v>0.38406368346383496</v>
      </c>
      <c r="BD404" s="323">
        <f t="shared" ca="1" si="538"/>
        <v>0.39053016655459577</v>
      </c>
      <c r="BE404" s="323">
        <f t="shared" ca="1" si="538"/>
        <v>0.38665052455108218</v>
      </c>
      <c r="BF404" s="323">
        <f t="shared" ca="1" si="538"/>
        <v>0.35323063681852551</v>
      </c>
      <c r="BG404" s="323">
        <f t="shared" ca="1" si="538"/>
        <v>0.33350668930502803</v>
      </c>
      <c r="BH404" s="323">
        <f t="shared" ca="1" si="538"/>
        <v>0.27820438748778176</v>
      </c>
      <c r="BI404" s="323">
        <f t="shared" ca="1" si="538"/>
        <v>0.23310795859339087</v>
      </c>
      <c r="BJ404" s="323">
        <f t="shared" ca="1" si="538"/>
        <v>0.1970827836979559</v>
      </c>
      <c r="BK404" s="323">
        <f t="shared" ca="1" si="538"/>
        <v>0.14411560617349972</v>
      </c>
      <c r="BL404" s="21">
        <v>6.9106505062175314E-4</v>
      </c>
      <c r="BM404" s="200">
        <f>AX404</f>
        <v>0.2</v>
      </c>
      <c r="BN404" s="323">
        <f ca="1">1/MAX((IF(BN306&gt;0,BN306/$F$2,-BN306/$G$2)),(IF(BN322&gt;0,BN322/$F$2,-BN322/$G$2)))</f>
        <v>0.27338785031396312</v>
      </c>
      <c r="BO404" s="323">
        <f t="shared" ref="BO404:BZ404" ca="1" si="539">1/MAX((IF(BO306&gt;0,BO306/$F$2,-BO306/$G$2)),(IF(BO322&gt;0,BO322/$F$2,-BO322/$G$2)))</f>
        <v>0.30460362033478305</v>
      </c>
      <c r="BP404" s="323">
        <f t="shared" ca="1" si="539"/>
        <v>0.32411475585875077</v>
      </c>
      <c r="BQ404" s="323">
        <f t="shared" ca="1" si="539"/>
        <v>0.3456950410052374</v>
      </c>
      <c r="BR404" s="323">
        <f t="shared" ca="1" si="539"/>
        <v>0.36285142816487065</v>
      </c>
      <c r="BS404" s="323">
        <f t="shared" ca="1" si="539"/>
        <v>0.36374411522093725</v>
      </c>
      <c r="BT404" s="323">
        <f t="shared" ca="1" si="539"/>
        <v>0.3472239572991826</v>
      </c>
      <c r="BU404" s="323">
        <f t="shared" ca="1" si="539"/>
        <v>0.30928073346303736</v>
      </c>
      <c r="BV404" s="323">
        <f t="shared" ca="1" si="539"/>
        <v>0.29009045952301632</v>
      </c>
      <c r="BW404" s="323">
        <f t="shared" ca="1" si="539"/>
        <v>0.23948912024182029</v>
      </c>
      <c r="BX404" s="323">
        <f t="shared" ca="1" si="539"/>
        <v>0.1997080341492119</v>
      </c>
      <c r="BY404" s="323">
        <f t="shared" ca="1" si="539"/>
        <v>0.16837532526592416</v>
      </c>
      <c r="BZ404" s="323">
        <f t="shared" ca="1" si="539"/>
        <v>0.12273496353885051</v>
      </c>
      <c r="CA404" s="21">
        <v>7.109945879691939E-4</v>
      </c>
      <c r="CB404" s="200">
        <f>BM404</f>
        <v>0.2</v>
      </c>
      <c r="CC404" s="323">
        <f ca="1">1/MAX((IF(CC306&gt;0,CC306/$F$2,-CC306/$G$2)),(IF(CC322&gt;0,CC322/$F$2,-CC322/$G$2)))</f>
        <v>0.58116923406923759</v>
      </c>
      <c r="CD404" s="323">
        <f t="shared" ref="CD404:CO404" ca="1" si="540">1/MAX((IF(CD306&gt;0,CD306/$F$2,-CD306/$G$2)),(IF(CD322&gt;0,CD322/$F$2,-CD322/$G$2)))</f>
        <v>0.64875220837408398</v>
      </c>
      <c r="CE404" s="323">
        <f t="shared" ca="1" si="540"/>
        <v>0.67652416171652652</v>
      </c>
      <c r="CF404" s="323">
        <f t="shared" ca="1" si="540"/>
        <v>0.68978624602212768</v>
      </c>
      <c r="CG404" s="323">
        <f t="shared" ca="1" si="540"/>
        <v>0.67107662157787962</v>
      </c>
      <c r="CH404" s="323">
        <f t="shared" ca="1" si="540"/>
        <v>0.65268573683599074</v>
      </c>
      <c r="CI404" s="323">
        <f t="shared" ca="1" si="540"/>
        <v>0.58741791164214574</v>
      </c>
      <c r="CJ404" s="323">
        <f t="shared" ca="1" si="540"/>
        <v>0.50354710709533779</v>
      </c>
      <c r="CK404" s="323">
        <f t="shared" ca="1" si="540"/>
        <v>0.46667430600218102</v>
      </c>
      <c r="CL404" s="323">
        <f t="shared" ca="1" si="540"/>
        <v>0.37600547922222216</v>
      </c>
      <c r="CM404" s="323">
        <f t="shared" ca="1" si="540"/>
        <v>0.30865568038445795</v>
      </c>
      <c r="CN404" s="323">
        <f t="shared" ca="1" si="540"/>
        <v>0.25730102277975381</v>
      </c>
      <c r="CO404" s="323">
        <f t="shared" ca="1" si="540"/>
        <v>0.18468999246859036</v>
      </c>
      <c r="CP404" s="21">
        <v>7.3665607523295824E-4</v>
      </c>
      <c r="CQ404" s="200">
        <f>CB404</f>
        <v>0.2</v>
      </c>
      <c r="CR404" s="323">
        <f ca="1">1/MAX((IF(CR306&gt;0,CR306/$F$2,-CR306/$G$2)),(IF(CR322&gt;0,CR322/$F$2,-CR322/$G$2)))</f>
        <v>0.19549158989703663</v>
      </c>
      <c r="CS404" s="323">
        <f t="shared" ref="CS404:DD404" ca="1" si="541">1/MAX((IF(CS306&gt;0,CS306/$F$2,-CS306/$G$2)),(IF(CS322&gt;0,CS322/$F$2,-CS322/$G$2)))</f>
        <v>0.23461309549806403</v>
      </c>
      <c r="CT404" s="323">
        <f t="shared" ca="1" si="541"/>
        <v>0.26103334543139262</v>
      </c>
      <c r="CU404" s="323">
        <f t="shared" ca="1" si="541"/>
        <v>0.29428619212299839</v>
      </c>
      <c r="CV404" s="323">
        <f t="shared" ca="1" si="541"/>
        <v>0.33662042929675834</v>
      </c>
      <c r="CW404" s="323">
        <f t="shared" ca="1" si="541"/>
        <v>0.35294575197872691</v>
      </c>
      <c r="CX404" s="323">
        <f t="shared" ca="1" si="541"/>
        <v>0.38718047349447776</v>
      </c>
      <c r="CY404" s="323">
        <f t="shared" ca="1" si="541"/>
        <v>0.40725436965859574</v>
      </c>
      <c r="CZ404" s="323">
        <f t="shared" ca="1" si="541"/>
        <v>0.40930925020818543</v>
      </c>
      <c r="DA404" s="323">
        <f t="shared" ca="1" si="541"/>
        <v>0.3946436864978986</v>
      </c>
      <c r="DB404" s="323">
        <f t="shared" ca="1" si="541"/>
        <v>0.36256768124793476</v>
      </c>
      <c r="DC404" s="323">
        <f t="shared" ca="1" si="541"/>
        <v>0.3683125633858032</v>
      </c>
      <c r="DD404" s="323">
        <f t="shared" ca="1" si="541"/>
        <v>0.26747865290370432</v>
      </c>
      <c r="DE404" s="21">
        <v>7.3983883908117925E-4</v>
      </c>
      <c r="DF404" s="200">
        <f>CQ404</f>
        <v>0.2</v>
      </c>
      <c r="DG404" s="323">
        <f ca="1">1/MAX((IF(DG306&gt;0,DG306/$F$2,-DG306/$G$2)),(IF(DG322&gt;0,DG322/$F$2,-DG322/$G$2)))</f>
        <v>0.372522610596148</v>
      </c>
      <c r="DH404" s="323">
        <f t="shared" ref="DH404:DS404" ca="1" si="542">1/MAX((IF(DH306&gt;0,DH306/$F$2,-DH306/$G$2)),(IF(DH322&gt;0,DH322/$F$2,-DH322/$G$2)))</f>
        <v>0.45815612460956684</v>
      </c>
      <c r="DI404" s="323">
        <f t="shared" ca="1" si="542"/>
        <v>0.51353924973777909</v>
      </c>
      <c r="DJ404" s="323">
        <f t="shared" ca="1" si="542"/>
        <v>0.57633327842753845</v>
      </c>
      <c r="DK404" s="323">
        <f t="shared" ca="1" si="542"/>
        <v>0.63589219240746986</v>
      </c>
      <c r="DL404" s="323">
        <f t="shared" ca="1" si="542"/>
        <v>0.64943791673535567</v>
      </c>
      <c r="DM404" s="323">
        <f t="shared" ca="1" si="542"/>
        <v>0.64948271908071731</v>
      </c>
      <c r="DN404" s="323">
        <f t="shared" ca="1" si="542"/>
        <v>0.60348104936482316</v>
      </c>
      <c r="DO404" s="323">
        <f t="shared" ca="1" si="542"/>
        <v>0.57386921937400082</v>
      </c>
      <c r="DP404" s="323">
        <f t="shared" ca="1" si="542"/>
        <v>0.48489899772399786</v>
      </c>
      <c r="DQ404" s="323">
        <f t="shared" ca="1" si="542"/>
        <v>0.40810089884207906</v>
      </c>
      <c r="DR404" s="323">
        <f t="shared" ca="1" si="542"/>
        <v>0.353483297821437</v>
      </c>
      <c r="DS404" s="323">
        <f t="shared" ca="1" si="542"/>
        <v>0.25452784240653131</v>
      </c>
      <c r="DT404" s="21">
        <v>7.39739050391858E-4</v>
      </c>
      <c r="DU404" s="200">
        <f>DF404</f>
        <v>0.2</v>
      </c>
      <c r="DV404" s="323">
        <f ca="1">1/MAX((IF(DV306&gt;0,DV306/$F$2,-DV306/$G$2)),(IF(DV322&gt;0,DV322/$F$2,-DV322/$G$2)))</f>
        <v>0.17512793780141278</v>
      </c>
      <c r="DW404" s="323">
        <f t="shared" ref="DW404:EH404" ca="1" si="543">1/MAX((IF(DW306&gt;0,DW306/$F$2,-DW306/$G$2)),(IF(DW322&gt;0,DW322/$F$2,-DW322/$G$2)))</f>
        <v>0.18269477744772408</v>
      </c>
      <c r="DX404" s="323">
        <f t="shared" ca="1" si="543"/>
        <v>0.18777697377936425</v>
      </c>
      <c r="DY404" s="323">
        <f t="shared" ca="1" si="543"/>
        <v>0.19405907897576788</v>
      </c>
      <c r="DZ404" s="323">
        <f t="shared" ca="1" si="543"/>
        <v>0.20169238369085887</v>
      </c>
      <c r="EA404" s="323">
        <f t="shared" ca="1" si="543"/>
        <v>0.20445632473014311</v>
      </c>
      <c r="EB404" s="323">
        <f t="shared" ca="1" si="543"/>
        <v>0.20964357846971904</v>
      </c>
      <c r="EC404" s="323">
        <f t="shared" ca="1" si="543"/>
        <v>0.21152143543108579</v>
      </c>
      <c r="ED404" s="323">
        <f t="shared" ca="1" si="543"/>
        <v>0.21100694828713715</v>
      </c>
      <c r="EE404" s="323">
        <f t="shared" ca="1" si="543"/>
        <v>0.20582769202561535</v>
      </c>
      <c r="EF404" s="323">
        <f t="shared" ca="1" si="543"/>
        <v>0.1973427458149348</v>
      </c>
      <c r="EG404" s="323">
        <f t="shared" ca="1" si="543"/>
        <v>0.18712979822035544</v>
      </c>
      <c r="EH404" s="323">
        <f t="shared" ca="1" si="543"/>
        <v>0.16453715100652727</v>
      </c>
      <c r="EI404" s="21">
        <v>0.37380998391094711</v>
      </c>
      <c r="EJ404" s="200">
        <f>DU404</f>
        <v>0.2</v>
      </c>
      <c r="EK404" s="323">
        <f ca="1">1/MAX((IF(EK306&gt;0,EK306/$F$2,-EK306/$G$2)),(IF(EK322&gt;0,EK322/$F$2,-EK322/$G$2)))</f>
        <v>0.37371914903754533</v>
      </c>
      <c r="EL404" s="323">
        <f t="shared" ref="EL404:EW404" ca="1" si="544">1/MAX((IF(EL306&gt;0,EL306/$F$2,-EL306/$G$2)),(IF(EL322&gt;0,EL322/$F$2,-EL322/$G$2)))</f>
        <v>0.38986661761979802</v>
      </c>
      <c r="EM404" s="323">
        <f t="shared" ca="1" si="544"/>
        <v>0.40071191227778707</v>
      </c>
      <c r="EN404" s="323">
        <f t="shared" ca="1" si="544"/>
        <v>0.41411778593585841</v>
      </c>
      <c r="EO404" s="323">
        <f t="shared" ca="1" si="544"/>
        <v>0.43040708950604561</v>
      </c>
      <c r="EP404" s="323">
        <f t="shared" ca="1" si="544"/>
        <v>0.43630527860230822</v>
      </c>
      <c r="EQ404" s="323">
        <f t="shared" ca="1" si="544"/>
        <v>0.44737476344712146</v>
      </c>
      <c r="ER404" s="323">
        <f t="shared" ca="1" si="544"/>
        <v>0.45138206870307679</v>
      </c>
      <c r="ES404" s="323">
        <f t="shared" ca="1" si="544"/>
        <v>0.45028416450777203</v>
      </c>
      <c r="ET404" s="323">
        <f t="shared" ca="1" si="544"/>
        <v>0.4130067779887725</v>
      </c>
      <c r="EU404" s="323">
        <f t="shared" ca="1" si="544"/>
        <v>0.32350750627876568</v>
      </c>
      <c r="EV404" s="323">
        <f t="shared" ca="1" si="544"/>
        <v>0.26148353501739513</v>
      </c>
      <c r="EW404" s="323">
        <f t="shared" ca="1" si="544"/>
        <v>0.18066424148979723</v>
      </c>
      <c r="EX404" s="21">
        <v>0.43026353492558328</v>
      </c>
    </row>
    <row r="405" spans="14:185">
      <c r="T405" s="200">
        <f t="shared" ref="T405:T416" si="545">T387</f>
        <v>0.25</v>
      </c>
      <c r="U405" s="323">
        <f t="shared" ref="U405:AG405" ca="1" si="546">1/MAX((IF(U307&gt;0,U307/$F$2,-U307/$G$2)),(IF(U323&gt;0,U323/$F$2,-U323/$G$2)))</f>
        <v>0.44444065640620029</v>
      </c>
      <c r="V405" s="323">
        <f t="shared" ca="1" si="546"/>
        <v>0.42217158648630787</v>
      </c>
      <c r="W405" s="323">
        <f t="shared" ca="1" si="546"/>
        <v>0.40502679274820941</v>
      </c>
      <c r="X405" s="323">
        <f t="shared" ca="1" si="546"/>
        <v>0.38065123125606654</v>
      </c>
      <c r="Y405" s="323">
        <f t="shared" ca="1" si="546"/>
        <v>0.34379242455074627</v>
      </c>
      <c r="Z405" s="323">
        <f t="shared" ca="1" si="546"/>
        <v>0.32707572195081314</v>
      </c>
      <c r="AA405" s="323">
        <f t="shared" ca="1" si="546"/>
        <v>0.283025950718721</v>
      </c>
      <c r="AB405" s="323">
        <f t="shared" ca="1" si="546"/>
        <v>0.23596050308914387</v>
      </c>
      <c r="AC405" s="323">
        <f t="shared" ca="1" si="546"/>
        <v>0.21634433065898181</v>
      </c>
      <c r="AD405" s="323">
        <f t="shared" ca="1" si="546"/>
        <v>0.16892498499086925</v>
      </c>
      <c r="AE405" s="323">
        <f t="shared" ca="1" si="546"/>
        <v>0.13371393694732003</v>
      </c>
      <c r="AF405" s="323">
        <f t="shared" ca="1" si="546"/>
        <v>0.10661189644486511</v>
      </c>
      <c r="AG405" s="323" t="e">
        <f t="shared" ca="1" si="546"/>
        <v>#DIV/0!</v>
      </c>
      <c r="AH405" s="17"/>
      <c r="AI405" s="200">
        <f t="shared" ref="AI405:AI416" si="547">T405</f>
        <v>0.25</v>
      </c>
      <c r="AJ405" s="323">
        <f t="shared" ref="AJ405:AV405" ca="1" si="548">1/MAX((IF(AJ307&gt;0,AJ307/$F$2,-AJ307/$G$2)),(IF(AJ323&gt;0,AJ323/$F$2,-AJ323/$G$2)))</f>
        <v>0.44444065640620029</v>
      </c>
      <c r="AK405" s="323">
        <f t="shared" ca="1" si="548"/>
        <v>0.42217158648630787</v>
      </c>
      <c r="AL405" s="323">
        <f t="shared" ca="1" si="548"/>
        <v>0.40502679274820941</v>
      </c>
      <c r="AM405" s="323">
        <f t="shared" ca="1" si="548"/>
        <v>0.38065123125606654</v>
      </c>
      <c r="AN405" s="323">
        <f t="shared" ca="1" si="548"/>
        <v>0.34379242455074627</v>
      </c>
      <c r="AO405" s="323">
        <f t="shared" ca="1" si="548"/>
        <v>0.32707572195081314</v>
      </c>
      <c r="AP405" s="323">
        <f t="shared" ca="1" si="548"/>
        <v>0.283025950718721</v>
      </c>
      <c r="AQ405" s="323">
        <f t="shared" ca="1" si="548"/>
        <v>0.23596050308914387</v>
      </c>
      <c r="AR405" s="323">
        <f t="shared" ca="1" si="548"/>
        <v>0.21634433065898181</v>
      </c>
      <c r="AS405" s="323">
        <f t="shared" ca="1" si="548"/>
        <v>0.16892498499086925</v>
      </c>
      <c r="AT405" s="323">
        <f t="shared" ca="1" si="548"/>
        <v>0.13371393694732003</v>
      </c>
      <c r="AU405" s="323">
        <f t="shared" ca="1" si="548"/>
        <v>0.10661189644486511</v>
      </c>
      <c r="AV405" s="323" t="e">
        <f t="shared" si="548"/>
        <v>#DIV/0!</v>
      </c>
      <c r="AW405" s="17"/>
      <c r="AX405" s="200">
        <f t="shared" ref="AX405:AX416" si="549">AI405</f>
        <v>0.25</v>
      </c>
      <c r="AY405" s="323">
        <f t="shared" ref="AY405:BK405" ca="1" si="550">1/MAX((IF(AY307&gt;0,AY307/$F$2,-AY307/$G$2)),(IF(AY323&gt;0,AY323/$F$2,-AY323/$G$2)))</f>
        <v>0.29586843862057394</v>
      </c>
      <c r="AZ405" s="323">
        <f t="shared" ca="1" si="550"/>
        <v>0.32772631732731888</v>
      </c>
      <c r="BA405" s="323">
        <f t="shared" ca="1" si="550"/>
        <v>0.34627453581344919</v>
      </c>
      <c r="BB405" s="323">
        <f t="shared" ca="1" si="550"/>
        <v>0.36467368621073581</v>
      </c>
      <c r="BC405" s="323">
        <f t="shared" ca="1" si="550"/>
        <v>0.37434529329871502</v>
      </c>
      <c r="BD405" s="323">
        <f t="shared" ca="1" si="550"/>
        <v>0.37152644440363702</v>
      </c>
      <c r="BE405" s="323">
        <f t="shared" ca="1" si="550"/>
        <v>0.34626713650230945</v>
      </c>
      <c r="BF405" s="323">
        <f t="shared" ca="1" si="550"/>
        <v>0.30076106668529773</v>
      </c>
      <c r="BG405" s="323">
        <f t="shared" ca="1" si="550"/>
        <v>0.27869132817446163</v>
      </c>
      <c r="BH405" s="323">
        <f t="shared" ca="1" si="550"/>
        <v>0.22135705587331356</v>
      </c>
      <c r="BI405" s="323">
        <f t="shared" ca="1" si="550"/>
        <v>0.17663502091714847</v>
      </c>
      <c r="BJ405" s="323">
        <f t="shared" ca="1" si="550"/>
        <v>0.14148940132312593</v>
      </c>
      <c r="BK405" s="323" t="e">
        <f t="shared" si="550"/>
        <v>#DIV/0!</v>
      </c>
      <c r="BL405" s="17"/>
      <c r="BM405" s="200">
        <f t="shared" ref="BM405:BM416" si="551">AX405</f>
        <v>0.25</v>
      </c>
      <c r="BN405" s="323">
        <f t="shared" ref="BN405:BZ405" ca="1" si="552">1/MAX((IF(BN307&gt;0,BN307/$F$2,-BN307/$G$2)),(IF(BN323&gt;0,BN323/$F$2,-BN323/$G$2)))</f>
        <v>0.28789841754460355</v>
      </c>
      <c r="BO405" s="323">
        <f t="shared" ca="1" si="552"/>
        <v>0.31636990207173443</v>
      </c>
      <c r="BP405" s="323">
        <f t="shared" ca="1" si="552"/>
        <v>0.33150951773962922</v>
      </c>
      <c r="BQ405" s="323">
        <f t="shared" ca="1" si="552"/>
        <v>0.34384135125067533</v>
      </c>
      <c r="BR405" s="323">
        <f t="shared" ca="1" si="552"/>
        <v>0.34346098417141058</v>
      </c>
      <c r="BS405" s="323">
        <f t="shared" ca="1" si="552"/>
        <v>0.33688117071316181</v>
      </c>
      <c r="BT405" s="323">
        <f t="shared" ca="1" si="552"/>
        <v>0.3065914204712038</v>
      </c>
      <c r="BU405" s="323">
        <f t="shared" ca="1" si="552"/>
        <v>0.26245584824815321</v>
      </c>
      <c r="BV405" s="323">
        <f t="shared" ca="1" si="552"/>
        <v>0.2422448008576833</v>
      </c>
      <c r="BW405" s="323">
        <f t="shared" ca="1" si="552"/>
        <v>0.19113908963102169</v>
      </c>
      <c r="BX405" s="323">
        <f t="shared" ca="1" si="552"/>
        <v>0.15201015371336657</v>
      </c>
      <c r="BY405" s="323">
        <f t="shared" ca="1" si="552"/>
        <v>0.12151237294162193</v>
      </c>
      <c r="BZ405" s="323" t="e">
        <f t="shared" si="552"/>
        <v>#DIV/0!</v>
      </c>
      <c r="CA405" s="17"/>
      <c r="CB405" s="200">
        <f t="shared" ref="CB405:CB416" si="553">BM405</f>
        <v>0.25</v>
      </c>
      <c r="CC405" s="323">
        <f t="shared" ref="CC405:CO405" ca="1" si="554">1/MAX((IF(CC307&gt;0,CC307/$F$2,-CC307/$G$2)),(IF(CC323&gt;0,CC323/$F$2,-CC323/$G$2)))</f>
        <v>0.55562543690795074</v>
      </c>
      <c r="CD405" s="323">
        <f t="shared" ca="1" si="554"/>
        <v>0.61546057532735687</v>
      </c>
      <c r="CE405" s="323">
        <f t="shared" ca="1" si="554"/>
        <v>0.63824048429991798</v>
      </c>
      <c r="CF405" s="323">
        <f t="shared" ca="1" si="554"/>
        <v>0.64565752006489585</v>
      </c>
      <c r="CG405" s="323">
        <f t="shared" ca="1" si="554"/>
        <v>0.62036134796703313</v>
      </c>
      <c r="CH405" s="323">
        <f t="shared" ca="1" si="554"/>
        <v>0.59969875955947427</v>
      </c>
      <c r="CI405" s="323">
        <f t="shared" ca="1" si="554"/>
        <v>0.5300613441551395</v>
      </c>
      <c r="CJ405" s="323">
        <f t="shared" ca="1" si="554"/>
        <v>0.44341466209299374</v>
      </c>
      <c r="CK405" s="323">
        <f t="shared" ca="1" si="554"/>
        <v>0.40579376748724322</v>
      </c>
      <c r="CL405" s="323">
        <f t="shared" ca="1" si="554"/>
        <v>0.31401078443343428</v>
      </c>
      <c r="CM405" s="323">
        <f t="shared" ca="1" si="554"/>
        <v>0.24629437921113825</v>
      </c>
      <c r="CN405" s="323">
        <f t="shared" ca="1" si="554"/>
        <v>0.19484432654575062</v>
      </c>
      <c r="CO405" s="323" t="e">
        <f t="shared" si="554"/>
        <v>#DIV/0!</v>
      </c>
      <c r="CP405" s="17"/>
      <c r="CQ405" s="200">
        <f t="shared" ref="CQ405:CQ416" si="555">CB405</f>
        <v>0.25</v>
      </c>
      <c r="CR405" s="323">
        <f t="shared" ref="CR405:DD405" ca="1" si="556">1/MAX((IF(CR307&gt;0,CR307/$F$2,-CR307/$G$2)),(IF(CR323&gt;0,CR323/$F$2,-CR323/$G$2)))</f>
        <v>0.19747000892398231</v>
      </c>
      <c r="CS405" s="323">
        <f t="shared" ca="1" si="556"/>
        <v>0.23655374003769691</v>
      </c>
      <c r="CT405" s="323">
        <f t="shared" ca="1" si="556"/>
        <v>0.26261670156419503</v>
      </c>
      <c r="CU405" s="323">
        <f t="shared" ca="1" si="556"/>
        <v>0.29483813272288933</v>
      </c>
      <c r="CV405" s="323">
        <f t="shared" ca="1" si="556"/>
        <v>0.33429710661431022</v>
      </c>
      <c r="CW405" s="323">
        <f t="shared" ca="1" si="556"/>
        <v>0.3487117888096028</v>
      </c>
      <c r="CX405" s="323">
        <f t="shared" ca="1" si="556"/>
        <v>0.3756632829779466</v>
      </c>
      <c r="CY405" s="323">
        <f t="shared" ca="1" si="556"/>
        <v>0.38348145499736425</v>
      </c>
      <c r="CZ405" s="323">
        <f t="shared" ca="1" si="556"/>
        <v>0.37887509020337468</v>
      </c>
      <c r="DA405" s="323">
        <f t="shared" ca="1" si="556"/>
        <v>0.34486482901911786</v>
      </c>
      <c r="DB405" s="323">
        <f t="shared" ca="1" si="556"/>
        <v>0.29733888324851088</v>
      </c>
      <c r="DC405" s="323">
        <f t="shared" ca="1" si="556"/>
        <v>0.26652974111216282</v>
      </c>
      <c r="DD405" s="323" t="e">
        <f t="shared" si="556"/>
        <v>#DIV/0!</v>
      </c>
      <c r="DF405" s="200">
        <f t="shared" ref="DF405:DF416" si="557">CQ405</f>
        <v>0.25</v>
      </c>
      <c r="DG405" s="323">
        <f t="shared" ref="DG405:DS405" ca="1" si="558">1/MAX((IF(DG307&gt;0,DG307/$F$2,-DG307/$G$2)),(IF(DG323&gt;0,DG323/$F$2,-DG323/$G$2)))</f>
        <v>0.38849758274748286</v>
      </c>
      <c r="DH405" s="323">
        <f t="shared" ca="1" si="558"/>
        <v>0.48294800516478675</v>
      </c>
      <c r="DI405" s="323">
        <f t="shared" ca="1" si="558"/>
        <v>0.5450794859558119</v>
      </c>
      <c r="DJ405" s="323">
        <f t="shared" ca="1" si="558"/>
        <v>0.6162830962832464</v>
      </c>
      <c r="DK405" s="323">
        <f t="shared" ca="1" si="558"/>
        <v>0.68340767377674216</v>
      </c>
      <c r="DL405" s="323">
        <f t="shared" ca="1" si="558"/>
        <v>0.69772973431041863</v>
      </c>
      <c r="DM405" s="323">
        <f t="shared" ca="1" si="558"/>
        <v>0.6916375203138615</v>
      </c>
      <c r="DN405" s="323">
        <f t="shared" ca="1" si="558"/>
        <v>0.62828704023461157</v>
      </c>
      <c r="DO405" s="323">
        <f t="shared" ca="1" si="558"/>
        <v>0.57937335757713926</v>
      </c>
      <c r="DP405" s="323">
        <f t="shared" ca="1" si="558"/>
        <v>0.45429592940681052</v>
      </c>
      <c r="DQ405" s="323">
        <f t="shared" ca="1" si="558"/>
        <v>0.35859627009903838</v>
      </c>
      <c r="DR405" s="323">
        <f t="shared" ca="1" si="558"/>
        <v>0.28672074546561055</v>
      </c>
      <c r="DS405" s="323" t="e">
        <f t="shared" si="558"/>
        <v>#DIV/0!</v>
      </c>
      <c r="DU405" s="200">
        <f t="shared" ref="DU405:DU416" si="559">DF405</f>
        <v>0.25</v>
      </c>
      <c r="DV405" s="323">
        <f t="shared" ref="DV405:EH405" ca="1" si="560">1/MAX((IF(DV307&gt;0,DV307/$F$2,-DV307/$G$2)),(IF(DV323&gt;0,DV323/$F$2,-DV323/$G$2)))</f>
        <v>0.21013056675766698</v>
      </c>
      <c r="DW405" s="323">
        <f t="shared" ca="1" si="560"/>
        <v>0.21758237921077875</v>
      </c>
      <c r="DX405" s="323">
        <f t="shared" ca="1" si="560"/>
        <v>0.22254253062010956</v>
      </c>
      <c r="DY405" s="323">
        <f t="shared" ca="1" si="560"/>
        <v>0.22859233199130147</v>
      </c>
      <c r="DZ405" s="323">
        <f t="shared" ca="1" si="560"/>
        <v>0.23570994543445214</v>
      </c>
      <c r="EA405" s="323">
        <f t="shared" ca="1" si="560"/>
        <v>0.23815713074838016</v>
      </c>
      <c r="EB405" s="323">
        <f t="shared" ca="1" si="560"/>
        <v>0.24216581724383388</v>
      </c>
      <c r="EC405" s="323">
        <f t="shared" ca="1" si="560"/>
        <v>0.24196126119363928</v>
      </c>
      <c r="ED405" s="323">
        <f t="shared" ca="1" si="560"/>
        <v>0.24019652796025528</v>
      </c>
      <c r="EE405" s="323">
        <f t="shared" ca="1" si="560"/>
        <v>0.23047969472349072</v>
      </c>
      <c r="EF405" s="323">
        <f t="shared" ca="1" si="560"/>
        <v>0.21635605362099822</v>
      </c>
      <c r="EG405" s="323">
        <f t="shared" ca="1" si="560"/>
        <v>0.19949590562160383</v>
      </c>
      <c r="EH405" s="323" t="e">
        <f t="shared" si="560"/>
        <v>#DIV/0!</v>
      </c>
      <c r="EI405" s="17"/>
      <c r="EJ405" s="200">
        <f t="shared" ref="EJ405:EJ416" si="561">DU405</f>
        <v>0.25</v>
      </c>
      <c r="EK405" s="323">
        <f t="shared" ref="EK405:EW405" ca="1" si="562">1/MAX((IF(EK307&gt;0,EK307/$F$2,-EK307/$G$2)),(IF(EK323&gt;0,EK323/$F$2,-EK323/$G$2)))</f>
        <v>0.44841398569143032</v>
      </c>
      <c r="EL405" s="323">
        <f t="shared" ca="1" si="562"/>
        <v>0.46431598878543262</v>
      </c>
      <c r="EM405" s="323">
        <f t="shared" ca="1" si="562"/>
        <v>0.47490084227633889</v>
      </c>
      <c r="EN405" s="323">
        <f t="shared" ca="1" si="562"/>
        <v>0.48781098470519457</v>
      </c>
      <c r="EO405" s="323">
        <f t="shared" ca="1" si="562"/>
        <v>0.50299981449755327</v>
      </c>
      <c r="EP405" s="323">
        <f t="shared" ca="1" si="562"/>
        <v>0.50822205387603236</v>
      </c>
      <c r="EQ405" s="323">
        <f t="shared" ca="1" si="562"/>
        <v>0.51677650226757366</v>
      </c>
      <c r="ER405" s="323">
        <f t="shared" ca="1" si="562"/>
        <v>0.51633998417703419</v>
      </c>
      <c r="ES405" s="323">
        <f t="shared" ca="1" si="562"/>
        <v>0.51257408245662217</v>
      </c>
      <c r="ET405" s="323">
        <f t="shared" ca="1" si="562"/>
        <v>0.38573337797473106</v>
      </c>
      <c r="EU405" s="323">
        <f t="shared" ca="1" si="562"/>
        <v>0.28791413655131332</v>
      </c>
      <c r="EV405" s="323">
        <f t="shared" ca="1" si="562"/>
        <v>0.22040812201787849</v>
      </c>
      <c r="EW405" s="323" t="e">
        <f t="shared" si="562"/>
        <v>#DIV/0!</v>
      </c>
      <c r="EX405" s="17"/>
    </row>
    <row r="406" spans="14:185">
      <c r="T406" s="200">
        <f t="shared" si="545"/>
        <v>0.2857142857142857</v>
      </c>
      <c r="U406" s="323">
        <f t="shared" ref="U406:AG406" ca="1" si="563">1/MAX((IF(U308&gt;0,U308/$F$2,-U308/$G$2)),(IF(U324&gt;0,U324/$F$2,-U324/$G$2)))</f>
        <v>0.41554376087906614</v>
      </c>
      <c r="V406" s="323">
        <f t="shared" ca="1" si="563"/>
        <v>0.39242618958072495</v>
      </c>
      <c r="W406" s="323">
        <f t="shared" ca="1" si="563"/>
        <v>0.37482878896824173</v>
      </c>
      <c r="X406" s="323">
        <f t="shared" ca="1" si="563"/>
        <v>0.35002930475387767</v>
      </c>
      <c r="Y406" s="323">
        <f t="shared" ca="1" si="563"/>
        <v>0.31288455354673395</v>
      </c>
      <c r="Z406" s="323">
        <f t="shared" ca="1" si="563"/>
        <v>0.29614374810049648</v>
      </c>
      <c r="AA406" s="323">
        <f t="shared" ca="1" si="563"/>
        <v>0.25226130563260235</v>
      </c>
      <c r="AB406" s="323">
        <f t="shared" ca="1" si="563"/>
        <v>0.20564873865547803</v>
      </c>
      <c r="AC406" s="323">
        <f t="shared" ca="1" si="563"/>
        <v>0.18628377200348312</v>
      </c>
      <c r="AD406" s="323">
        <f t="shared" ca="1" si="563"/>
        <v>0.13958751519498155</v>
      </c>
      <c r="AE406" s="323">
        <f t="shared" ca="1" si="563"/>
        <v>0.1049981044250161</v>
      </c>
      <c r="AF406" s="323" t="e">
        <f t="shared" si="563"/>
        <v>#DIV/0!</v>
      </c>
      <c r="AG406" s="323" t="e">
        <f t="shared" ca="1" si="563"/>
        <v>#DIV/0!</v>
      </c>
      <c r="AH406" s="17"/>
      <c r="AI406" s="200">
        <f t="shared" si="547"/>
        <v>0.2857142857142857</v>
      </c>
      <c r="AJ406" s="323">
        <f t="shared" ref="AJ406:AV406" ca="1" si="564">1/MAX((IF(AJ308&gt;0,AJ308/$F$2,-AJ308/$G$2)),(IF(AJ324&gt;0,AJ324/$F$2,-AJ324/$G$2)))</f>
        <v>0.41554376087906625</v>
      </c>
      <c r="AK406" s="323">
        <f t="shared" ca="1" si="564"/>
        <v>0.39242618958072495</v>
      </c>
      <c r="AL406" s="323">
        <f t="shared" ca="1" si="564"/>
        <v>0.37482878896824173</v>
      </c>
      <c r="AM406" s="323">
        <f t="shared" ca="1" si="564"/>
        <v>0.35002930475387767</v>
      </c>
      <c r="AN406" s="323">
        <f t="shared" ca="1" si="564"/>
        <v>0.31288455354673395</v>
      </c>
      <c r="AO406" s="323">
        <f t="shared" ca="1" si="564"/>
        <v>0.29614374810049648</v>
      </c>
      <c r="AP406" s="323">
        <f t="shared" ca="1" si="564"/>
        <v>0.25226130563260235</v>
      </c>
      <c r="AQ406" s="323">
        <f t="shared" ca="1" si="564"/>
        <v>0.20564873865547803</v>
      </c>
      <c r="AR406" s="323">
        <f t="shared" ca="1" si="564"/>
        <v>0.18628377200348312</v>
      </c>
      <c r="AS406" s="323">
        <f t="shared" ca="1" si="564"/>
        <v>0.13958751519498155</v>
      </c>
      <c r="AT406" s="323">
        <f t="shared" ca="1" si="564"/>
        <v>0.1049981044250161</v>
      </c>
      <c r="AU406" s="323" t="e">
        <f t="shared" si="564"/>
        <v>#DIV/0!</v>
      </c>
      <c r="AV406" s="323" t="e">
        <f t="shared" si="564"/>
        <v>#DIV/0!</v>
      </c>
      <c r="AX406" s="200">
        <f t="shared" si="549"/>
        <v>0.2857142857142857</v>
      </c>
      <c r="AY406" s="323">
        <f t="shared" ref="AY406:BK406" ca="1" si="565">1/MAX((IF(AY308&gt;0,AY308/$F$2,-AY308/$G$2)),(IF(AY324&gt;0,AY324/$F$2,-AY324/$G$2)))</f>
        <v>0.30225859809516042</v>
      </c>
      <c r="AZ406" s="323">
        <f t="shared" ca="1" si="565"/>
        <v>0.33155806370793728</v>
      </c>
      <c r="BA406" s="323">
        <f t="shared" ca="1" si="565"/>
        <v>0.34666098759223213</v>
      </c>
      <c r="BB406" s="323">
        <f t="shared" ca="1" si="565"/>
        <v>0.35827458115653382</v>
      </c>
      <c r="BC406" s="323">
        <f t="shared" ca="1" si="565"/>
        <v>0.35579767056818223</v>
      </c>
      <c r="BD406" s="323">
        <f t="shared" ca="1" si="565"/>
        <v>0.34792093894242909</v>
      </c>
      <c r="BE406" s="323">
        <f t="shared" ca="1" si="565"/>
        <v>0.3132471355782111</v>
      </c>
      <c r="BF406" s="323">
        <f t="shared" ca="1" si="565"/>
        <v>0.26326085511133462</v>
      </c>
      <c r="BG406" s="323">
        <f t="shared" ca="1" si="565"/>
        <v>0.24038759531238638</v>
      </c>
      <c r="BH406" s="323">
        <f t="shared" ca="1" si="565"/>
        <v>0.18252248655022055</v>
      </c>
      <c r="BI406" s="323">
        <f t="shared" ca="1" si="565"/>
        <v>0.13817542009880085</v>
      </c>
      <c r="BJ406" s="323" t="e">
        <f t="shared" si="565"/>
        <v>#DIV/0!</v>
      </c>
      <c r="BK406" s="323" t="e">
        <f t="shared" si="565"/>
        <v>#DIV/0!</v>
      </c>
      <c r="BL406" s="17"/>
      <c r="BM406" s="200">
        <f t="shared" si="551"/>
        <v>0.2857142857142857</v>
      </c>
      <c r="BN406" s="323">
        <f t="shared" ref="BN406:BZ406" ca="1" si="566">1/MAX((IF(BN308&gt;0,BN308/$F$2,-BN308/$G$2)),(IF(BN324&gt;0,BN324/$F$2,-BN324/$G$2)))</f>
        <v>0.29170001924961997</v>
      </c>
      <c r="BO406" s="323">
        <f t="shared" ca="1" si="566"/>
        <v>0.31640992901612697</v>
      </c>
      <c r="BP406" s="323">
        <f t="shared" ca="1" si="566"/>
        <v>0.32735747774133434</v>
      </c>
      <c r="BQ406" s="323">
        <f t="shared" ca="1" si="566"/>
        <v>0.33264517208514244</v>
      </c>
      <c r="BR406" s="323">
        <f t="shared" ca="1" si="566"/>
        <v>0.32220871886235214</v>
      </c>
      <c r="BS406" s="323">
        <f t="shared" ca="1" si="566"/>
        <v>0.31213768970682765</v>
      </c>
      <c r="BT406" s="323">
        <f t="shared" ca="1" si="566"/>
        <v>0.27613594395646751</v>
      </c>
      <c r="BU406" s="323">
        <f t="shared" ca="1" si="566"/>
        <v>0.22963581359429541</v>
      </c>
      <c r="BV406" s="323">
        <f t="shared" ca="1" si="566"/>
        <v>0.20906941261795572</v>
      </c>
      <c r="BW406" s="323">
        <f t="shared" ca="1" si="566"/>
        <v>0.15792868337328625</v>
      </c>
      <c r="BX406" s="323">
        <f t="shared" ca="1" si="566"/>
        <v>0.11923011206068013</v>
      </c>
      <c r="BY406" s="323" t="e">
        <f t="shared" si="566"/>
        <v>#DIV/0!</v>
      </c>
      <c r="BZ406" s="323" t="e">
        <f t="shared" si="566"/>
        <v>#DIV/0!</v>
      </c>
      <c r="CA406" s="17"/>
      <c r="CB406" s="200">
        <f t="shared" si="553"/>
        <v>0.2857142857142857</v>
      </c>
      <c r="CC406" s="323">
        <f t="shared" ref="CC406:CO406" ca="1" si="567">1/MAX((IF(CC308&gt;0,CC308/$F$2,-CC308/$G$2)),(IF(CC324&gt;0,CC324/$F$2,-CC324/$G$2)))</f>
        <v>0.53830816473830634</v>
      </c>
      <c r="CD406" s="323">
        <f t="shared" ca="1" si="567"/>
        <v>0.59201593521633433</v>
      </c>
      <c r="CE406" s="323">
        <f t="shared" ca="1" si="567"/>
        <v>0.61065668260547179</v>
      </c>
      <c r="CF406" s="323">
        <f t="shared" ca="1" si="567"/>
        <v>0.61308776907181439</v>
      </c>
      <c r="CG406" s="323">
        <f t="shared" ca="1" si="567"/>
        <v>0.58209601746495043</v>
      </c>
      <c r="CH406" s="323">
        <f t="shared" ca="1" si="567"/>
        <v>0.55947962549600105</v>
      </c>
      <c r="CI406" s="323">
        <f t="shared" ca="1" si="567"/>
        <v>0.48615677769475624</v>
      </c>
      <c r="CJ406" s="323">
        <f t="shared" ca="1" si="567"/>
        <v>0.39727500033890772</v>
      </c>
      <c r="CK406" s="323">
        <f t="shared" ca="1" si="567"/>
        <v>0.35908197766290906</v>
      </c>
      <c r="CL406" s="323">
        <f t="shared" ca="1" si="567"/>
        <v>0.26650759435724586</v>
      </c>
      <c r="CM406" s="323">
        <f t="shared" ca="1" si="567"/>
        <v>0.19858479576639346</v>
      </c>
      <c r="CN406" s="323" t="e">
        <f t="shared" si="567"/>
        <v>#DIV/0!</v>
      </c>
      <c r="CO406" s="323" t="e">
        <f t="shared" si="567"/>
        <v>#DIV/0!</v>
      </c>
      <c r="CP406" s="17"/>
      <c r="CQ406" s="200">
        <f t="shared" si="555"/>
        <v>0.2857142857142857</v>
      </c>
      <c r="CR406" s="323">
        <f t="shared" ref="CR406:DD406" ca="1" si="568">1/MAX((IF(CR308&gt;0,CR308/$F$2,-CR308/$G$2)),(IF(CR324&gt;0,CR324/$F$2,-CR324/$G$2)))</f>
        <v>0.1980700301477116</v>
      </c>
      <c r="CS406" s="323">
        <f t="shared" ca="1" si="568"/>
        <v>0.2368354812625951</v>
      </c>
      <c r="CT406" s="323">
        <f t="shared" ca="1" si="568"/>
        <v>0.26241170235371725</v>
      </c>
      <c r="CU406" s="323">
        <f t="shared" ca="1" si="568"/>
        <v>0.29353862599427638</v>
      </c>
      <c r="CV406" s="323">
        <f t="shared" ca="1" si="568"/>
        <v>0.33028614489348557</v>
      </c>
      <c r="CW406" s="323">
        <f t="shared" ca="1" si="568"/>
        <v>0.342969559108042</v>
      </c>
      <c r="CX406" s="323">
        <f t="shared" ca="1" si="568"/>
        <v>0.36347766547408039</v>
      </c>
      <c r="CY406" s="323">
        <f t="shared" ca="1" si="568"/>
        <v>0.36079300346344034</v>
      </c>
      <c r="CZ406" s="323">
        <f t="shared" ca="1" si="568"/>
        <v>0.35067630408612094</v>
      </c>
      <c r="DA406" s="323">
        <f t="shared" ca="1" si="568"/>
        <v>0.30170235951238561</v>
      </c>
      <c r="DB406" s="323">
        <f t="shared" ca="1" si="568"/>
        <v>0.24361279082657075</v>
      </c>
      <c r="DC406" s="323" t="e">
        <f t="shared" si="568"/>
        <v>#DIV/0!</v>
      </c>
      <c r="DD406" s="323" t="e">
        <f t="shared" si="568"/>
        <v>#DIV/0!</v>
      </c>
      <c r="DF406" s="200">
        <f t="shared" si="557"/>
        <v>0.2857142857142857</v>
      </c>
      <c r="DG406" s="323">
        <f t="shared" ref="DG406:DS406" ca="1" si="569">1/MAX((IF(DG308&gt;0,DG308/$F$2,-DG308/$G$2)),(IF(DG324&gt;0,DG324/$F$2,-DG324/$G$2)))</f>
        <v>0.39908492678813912</v>
      </c>
      <c r="DH406" s="323">
        <f t="shared" ca="1" si="569"/>
        <v>0.49957793308075255</v>
      </c>
      <c r="DI406" s="323">
        <f t="shared" ca="1" si="569"/>
        <v>0.56630997028152419</v>
      </c>
      <c r="DJ406" s="323">
        <f t="shared" ca="1" si="569"/>
        <v>0.6430354248383261</v>
      </c>
      <c r="DK406" s="323">
        <f t="shared" ca="1" si="569"/>
        <v>0.71407325407974664</v>
      </c>
      <c r="DL406" s="323">
        <f t="shared" ca="1" si="569"/>
        <v>0.72789497519876911</v>
      </c>
      <c r="DM406" s="323">
        <f t="shared" ca="1" si="569"/>
        <v>0.67501624089109447</v>
      </c>
      <c r="DN406" s="323">
        <f t="shared" ca="1" si="569"/>
        <v>0.56468733110122282</v>
      </c>
      <c r="DO406" s="323">
        <f t="shared" ca="1" si="569"/>
        <v>0.51391787213552231</v>
      </c>
      <c r="DP406" s="323">
        <f t="shared" ca="1" si="569"/>
        <v>0.38590223936489099</v>
      </c>
      <c r="DQ406" s="323">
        <f t="shared" ca="1" si="569"/>
        <v>0.28911170260540603</v>
      </c>
      <c r="DR406" s="323" t="e">
        <f t="shared" si="569"/>
        <v>#DIV/0!</v>
      </c>
      <c r="DS406" s="323" t="e">
        <f t="shared" si="569"/>
        <v>#DIV/0!</v>
      </c>
      <c r="DT406" s="17"/>
      <c r="DU406" s="200">
        <f t="shared" si="559"/>
        <v>0.2857142857142857</v>
      </c>
      <c r="DV406" s="323">
        <f t="shared" ref="DV406:EH406" ca="1" si="570">1/MAX((IF(DV308&gt;0,DV308/$F$2,-DV308/$G$2)),(IF(DV324&gt;0,DV324/$F$2,-DV324/$G$2)))</f>
        <v>0.23512128586613135</v>
      </c>
      <c r="DW406" s="323">
        <f t="shared" ca="1" si="570"/>
        <v>0.24247680563589313</v>
      </c>
      <c r="DX406" s="323">
        <f t="shared" ca="1" si="570"/>
        <v>0.24733352320050961</v>
      </c>
      <c r="DY406" s="323">
        <f t="shared" ca="1" si="570"/>
        <v>0.25318365456740666</v>
      </c>
      <c r="DZ406" s="323">
        <f t="shared" ca="1" si="570"/>
        <v>0.259847880554261</v>
      </c>
      <c r="EA406" s="323">
        <f t="shared" ca="1" si="570"/>
        <v>0.26201089136066608</v>
      </c>
      <c r="EB406" s="323">
        <f t="shared" ca="1" si="570"/>
        <v>0.26493155255115691</v>
      </c>
      <c r="EC406" s="323">
        <f t="shared" ca="1" si="570"/>
        <v>0.26270869445456302</v>
      </c>
      <c r="ED406" s="323">
        <f t="shared" ca="1" si="570"/>
        <v>0.25968245074111784</v>
      </c>
      <c r="EE406" s="323">
        <f t="shared" ca="1" si="570"/>
        <v>0.24511988535118745</v>
      </c>
      <c r="EF406" s="323">
        <f t="shared" ca="1" si="570"/>
        <v>0.2244607173638668</v>
      </c>
      <c r="EG406" s="323" t="e">
        <f t="shared" si="570"/>
        <v>#DIV/0!</v>
      </c>
      <c r="EH406" s="323" t="e">
        <f t="shared" si="570"/>
        <v>#DIV/0!</v>
      </c>
      <c r="EJ406" s="200">
        <f t="shared" si="561"/>
        <v>0.2857142857142857</v>
      </c>
      <c r="EK406" s="323">
        <f t="shared" ref="EK406:EW406" ca="1" si="571">1/MAX((IF(EK308&gt;0,EK308/$F$2,-EK308/$G$2)),(IF(EK324&gt;0,EK324/$F$2,-EK324/$G$2)))</f>
        <v>0.50174362798780792</v>
      </c>
      <c r="EL406" s="323">
        <f t="shared" ca="1" si="571"/>
        <v>0.51744014462355659</v>
      </c>
      <c r="EM406" s="323">
        <f t="shared" ca="1" si="571"/>
        <v>0.52780427257567331</v>
      </c>
      <c r="EN406" s="323">
        <f t="shared" ca="1" si="571"/>
        <v>0.54028832362796042</v>
      </c>
      <c r="EO406" s="323">
        <f t="shared" ca="1" si="571"/>
        <v>0.55450963460819513</v>
      </c>
      <c r="EP406" s="323">
        <f t="shared" ca="1" si="571"/>
        <v>0.55912545186771978</v>
      </c>
      <c r="EQ406" s="323">
        <f t="shared" ca="1" si="571"/>
        <v>0.5653580783032286</v>
      </c>
      <c r="ER406" s="323">
        <f t="shared" ca="1" si="571"/>
        <v>0.56061454824903312</v>
      </c>
      <c r="ES406" s="323">
        <f t="shared" ca="1" si="571"/>
        <v>0.51639457410700274</v>
      </c>
      <c r="ET406" s="323">
        <f t="shared" ca="1" si="571"/>
        <v>0.35193980652876128</v>
      </c>
      <c r="EU406" s="323">
        <f t="shared" ca="1" si="571"/>
        <v>0.24922569119538676</v>
      </c>
      <c r="EV406" s="323" t="e">
        <f t="shared" si="571"/>
        <v>#DIV/0!</v>
      </c>
      <c r="EW406" s="323" t="e">
        <f t="shared" si="571"/>
        <v>#DIV/0!</v>
      </c>
    </row>
    <row r="407" spans="14:185">
      <c r="T407" s="200">
        <f t="shared" si="545"/>
        <v>0.33333333333333331</v>
      </c>
      <c r="U407" s="323">
        <f t="shared" ref="U407:AG407" ca="1" si="572">1/MAX((IF(U309&gt;0,U309/$F$2,-U309/$G$2)),(IF(U325&gt;0,U325/$F$2,-U325/$G$2)))</f>
        <v>0.37816969981066589</v>
      </c>
      <c r="V407" s="323">
        <f t="shared" ca="1" si="572"/>
        <v>0.35415354554082584</v>
      </c>
      <c r="W407" s="323">
        <f t="shared" ca="1" si="572"/>
        <v>0.33606911750878821</v>
      </c>
      <c r="X407" s="323">
        <f t="shared" ca="1" si="572"/>
        <v>0.31080352719893684</v>
      </c>
      <c r="Y407" s="323">
        <f t="shared" ca="1" si="572"/>
        <v>0.27332420004929542</v>
      </c>
      <c r="Z407" s="323">
        <f t="shared" ca="1" si="572"/>
        <v>0.25654305989115106</v>
      </c>
      <c r="AA407" s="323">
        <f t="shared" ca="1" si="572"/>
        <v>0.21280147102088853</v>
      </c>
      <c r="AB407" s="323">
        <f t="shared" ca="1" si="572"/>
        <v>0.16663747131682399</v>
      </c>
      <c r="AC407" s="323">
        <f t="shared" ca="1" si="572"/>
        <v>0.14752857725406823</v>
      </c>
      <c r="AD407" s="323">
        <f t="shared" ca="1" si="572"/>
        <v>0.10158188403748647</v>
      </c>
      <c r="AE407" s="323" t="e">
        <f t="shared" si="572"/>
        <v>#DIV/0!</v>
      </c>
      <c r="AF407" s="323" t="e">
        <f t="shared" ca="1" si="572"/>
        <v>#DIV/0!</v>
      </c>
      <c r="AG407" s="323" t="e">
        <f t="shared" ca="1" si="572"/>
        <v>#DIV/0!</v>
      </c>
      <c r="AH407" s="17"/>
      <c r="AI407" s="200">
        <f t="shared" si="547"/>
        <v>0.33333333333333331</v>
      </c>
      <c r="AJ407" s="323">
        <f t="shared" ref="AJ407:AV407" ca="1" si="573">1/MAX((IF(AJ309&gt;0,AJ309/$F$2,-AJ309/$G$2)),(IF(AJ325&gt;0,AJ325/$F$2,-AJ325/$G$2)))</f>
        <v>0.37816969981066589</v>
      </c>
      <c r="AK407" s="323">
        <f t="shared" ca="1" si="573"/>
        <v>0.3541535455408259</v>
      </c>
      <c r="AL407" s="323">
        <f t="shared" ca="1" si="573"/>
        <v>0.33606911750878821</v>
      </c>
      <c r="AM407" s="323">
        <f t="shared" ca="1" si="573"/>
        <v>0.31080352719893684</v>
      </c>
      <c r="AN407" s="323">
        <f t="shared" ca="1" si="573"/>
        <v>0.27332420004929542</v>
      </c>
      <c r="AO407" s="323">
        <f t="shared" ca="1" si="573"/>
        <v>0.25654305989115106</v>
      </c>
      <c r="AP407" s="323">
        <f t="shared" ca="1" si="573"/>
        <v>0.21280147102088853</v>
      </c>
      <c r="AQ407" s="323">
        <f t="shared" ca="1" si="573"/>
        <v>0.16663747131682399</v>
      </c>
      <c r="AR407" s="323">
        <f t="shared" ca="1" si="573"/>
        <v>0.14752857725406823</v>
      </c>
      <c r="AS407" s="323">
        <f t="shared" ca="1" si="573"/>
        <v>0.10158188403748647</v>
      </c>
      <c r="AT407" s="323" t="e">
        <f t="shared" si="573"/>
        <v>#DIV/0!</v>
      </c>
      <c r="AU407" s="323" t="e">
        <f t="shared" ca="1" si="573"/>
        <v>#DIV/0!</v>
      </c>
      <c r="AV407" s="323" t="e">
        <f t="shared" ca="1" si="573"/>
        <v>#DIV/0!</v>
      </c>
      <c r="AX407" s="200">
        <f t="shared" si="549"/>
        <v>0.33333333333333331</v>
      </c>
      <c r="AY407" s="323">
        <f t="shared" ref="AY407:BK407" ca="1" si="574">1/MAX((IF(AY309&gt;0,AY309/$F$2,-AY309/$G$2)),(IF(AY325&gt;0,AY325/$F$2,-AY325/$G$2)))</f>
        <v>0.30371725814383582</v>
      </c>
      <c r="AZ407" s="323">
        <f t="shared" ca="1" si="574"/>
        <v>0.32749019051004513</v>
      </c>
      <c r="BA407" s="323">
        <f t="shared" ca="1" si="574"/>
        <v>0.33677522113524255</v>
      </c>
      <c r="BB407" s="323">
        <f t="shared" ca="1" si="574"/>
        <v>0.33885877721678775</v>
      </c>
      <c r="BC407" s="323">
        <f t="shared" ca="1" si="574"/>
        <v>0.32283771006337475</v>
      </c>
      <c r="BD407" s="323">
        <f t="shared" ca="1" si="574"/>
        <v>0.31018386953456145</v>
      </c>
      <c r="BE407" s="323">
        <f t="shared" ca="1" si="574"/>
        <v>0.26747409460847565</v>
      </c>
      <c r="BF407" s="323">
        <f t="shared" ca="1" si="574"/>
        <v>0.21396867521552471</v>
      </c>
      <c r="BG407" s="323">
        <f t="shared" ca="1" si="574"/>
        <v>0.19051644719640337</v>
      </c>
      <c r="BH407" s="323">
        <f t="shared" ca="1" si="574"/>
        <v>0.13244648989711236</v>
      </c>
      <c r="BI407" s="323" t="e">
        <f t="shared" si="574"/>
        <v>#DIV/0!</v>
      </c>
      <c r="BJ407" s="323" t="e">
        <f t="shared" ca="1" si="574"/>
        <v>#DIV/0!</v>
      </c>
      <c r="BK407" s="323" t="e">
        <f t="shared" ca="1" si="574"/>
        <v>#DIV/0!</v>
      </c>
      <c r="BL407" s="17"/>
      <c r="BM407" s="200">
        <f t="shared" si="551"/>
        <v>0.33333333333333331</v>
      </c>
      <c r="BN407" s="323">
        <f t="shared" ref="BN407:BZ407" ca="1" si="575">1/MAX((IF(BN309&gt;0,BN309/$F$2,-BN309/$G$2)),(IF(BN325&gt;0,BN325/$F$2,-BN325/$G$2)))</f>
        <v>0.28994797075463719</v>
      </c>
      <c r="BO407" s="323">
        <f t="shared" ca="1" si="575"/>
        <v>0.30811376722256101</v>
      </c>
      <c r="BP407" s="323">
        <f t="shared" ca="1" si="575"/>
        <v>0.31304838307154847</v>
      </c>
      <c r="BQ407" s="323">
        <f t="shared" ca="1" si="575"/>
        <v>0.30977370769088491</v>
      </c>
      <c r="BR407" s="323">
        <f t="shared" ca="1" si="575"/>
        <v>0.28919695052895777</v>
      </c>
      <c r="BS407" s="323">
        <f t="shared" ca="1" si="575"/>
        <v>0.27598431454824462</v>
      </c>
      <c r="BT407" s="323">
        <f t="shared" ca="1" si="575"/>
        <v>0.23511132393858813</v>
      </c>
      <c r="BU407" s="323">
        <f t="shared" ca="1" si="575"/>
        <v>0.18670349748991158</v>
      </c>
      <c r="BV407" s="323">
        <f t="shared" ca="1" si="575"/>
        <v>0.16588758929710642</v>
      </c>
      <c r="BW407" s="323">
        <f t="shared" ca="1" si="575"/>
        <v>0.11487946859289737</v>
      </c>
      <c r="BX407" s="323" t="e">
        <f t="shared" si="575"/>
        <v>#DIV/0!</v>
      </c>
      <c r="BY407" s="323" t="e">
        <f t="shared" ca="1" si="575"/>
        <v>#DIV/0!</v>
      </c>
      <c r="BZ407" s="323" t="e">
        <f t="shared" ca="1" si="575"/>
        <v>#DIV/0!</v>
      </c>
      <c r="CA407" s="17"/>
      <c r="CB407" s="200">
        <f t="shared" si="553"/>
        <v>0.33333333333333331</v>
      </c>
      <c r="CC407" s="323">
        <f t="shared" ref="CC407:CO407" ca="1" si="576">1/MAX((IF(CC309&gt;0,CC309/$F$2,-CC309/$G$2)),(IF(CC325&gt;0,CC325/$F$2,-CC325/$G$2)))</f>
        <v>0.51527657810393435</v>
      </c>
      <c r="CD407" s="323">
        <f t="shared" ca="1" si="576"/>
        <v>0.56008906745713327</v>
      </c>
      <c r="CE407" s="323">
        <f t="shared" ca="1" si="576"/>
        <v>0.57260085973107455</v>
      </c>
      <c r="CF407" s="323">
        <f t="shared" ca="1" si="576"/>
        <v>0.56759587191552185</v>
      </c>
      <c r="CG407" s="323">
        <f t="shared" ca="1" si="576"/>
        <v>0.52815860382687874</v>
      </c>
      <c r="CH407" s="323">
        <f t="shared" ca="1" si="576"/>
        <v>0.50268971689942199</v>
      </c>
      <c r="CI407" s="323">
        <f t="shared" ca="1" si="576"/>
        <v>0.42411668210116865</v>
      </c>
      <c r="CJ407" s="323">
        <f t="shared" ca="1" si="576"/>
        <v>0.33221232382910187</v>
      </c>
      <c r="CK407" s="323">
        <f t="shared" ca="1" si="576"/>
        <v>0.29329063438934155</v>
      </c>
      <c r="CL407" s="323">
        <f t="shared" ca="1" si="576"/>
        <v>0.19980282956086656</v>
      </c>
      <c r="CM407" s="323" t="e">
        <f t="shared" si="576"/>
        <v>#DIV/0!</v>
      </c>
      <c r="CN407" s="323" t="e">
        <f t="shared" ca="1" si="576"/>
        <v>#DIV/0!</v>
      </c>
      <c r="CO407" s="323" t="e">
        <f t="shared" ca="1" si="576"/>
        <v>#DIV/0!</v>
      </c>
      <c r="CP407" s="17"/>
      <c r="CQ407" s="200">
        <f t="shared" si="555"/>
        <v>0.33333333333333331</v>
      </c>
      <c r="CR407" s="323">
        <f t="shared" ref="CR407:DD407" ca="1" si="577">1/MAX((IF(CR309&gt;0,CR309/$F$2,-CR309/$G$2)),(IF(CR325&gt;0,CR325/$F$2,-CR325/$G$2)))</f>
        <v>0.198043843740695</v>
      </c>
      <c r="CS407" s="323">
        <f t="shared" ca="1" si="577"/>
        <v>0.23602164556761757</v>
      </c>
      <c r="CT407" s="323">
        <f t="shared" ca="1" si="577"/>
        <v>0.26063421451038793</v>
      </c>
      <c r="CU407" s="323">
        <f t="shared" ca="1" si="577"/>
        <v>0.28977654609983772</v>
      </c>
      <c r="CV407" s="323">
        <f t="shared" ca="1" si="577"/>
        <v>0.32185906267258951</v>
      </c>
      <c r="CW407" s="323">
        <f t="shared" ca="1" si="577"/>
        <v>0.33162319335723511</v>
      </c>
      <c r="CX407" s="323">
        <f t="shared" ca="1" si="577"/>
        <v>0.34145009500169765</v>
      </c>
      <c r="CY407" s="323">
        <f t="shared" ca="1" si="577"/>
        <v>0.32203422964062522</v>
      </c>
      <c r="CZ407" s="323">
        <f t="shared" ca="1" si="577"/>
        <v>0.30359279443180298</v>
      </c>
      <c r="DA407" s="323">
        <f t="shared" ca="1" si="577"/>
        <v>0.23408747284784812</v>
      </c>
      <c r="DB407" s="323" t="e">
        <f t="shared" si="577"/>
        <v>#DIV/0!</v>
      </c>
      <c r="DC407" s="323" t="e">
        <f t="shared" ca="1" si="577"/>
        <v>#DIV/0!</v>
      </c>
      <c r="DD407" s="323" t="e">
        <f t="shared" ca="1" si="577"/>
        <v>#DIV/0!</v>
      </c>
      <c r="DE407" s="17"/>
      <c r="DF407" s="200">
        <f t="shared" si="557"/>
        <v>0.33333333333333331</v>
      </c>
      <c r="DG407" s="323">
        <f t="shared" ref="DG407:DS407" ca="1" si="578">1/MAX((IF(DG309&gt;0,DG309/$F$2,-DG309/$G$2)),(IF(DG325&gt;0,DG325/$F$2,-DG325/$G$2)))</f>
        <v>0.41303210893041126</v>
      </c>
      <c r="DH407" s="323">
        <f t="shared" ca="1" si="578"/>
        <v>0.52160889564633928</v>
      </c>
      <c r="DI407" s="323">
        <f t="shared" ca="1" si="578"/>
        <v>0.59436644932544258</v>
      </c>
      <c r="DJ407" s="323">
        <f t="shared" ca="1" si="578"/>
        <v>0.67780892144717109</v>
      </c>
      <c r="DK407" s="323">
        <f t="shared" ca="1" si="578"/>
        <v>0.70488450431519578</v>
      </c>
      <c r="DL407" s="323">
        <f t="shared" ca="1" si="578"/>
        <v>0.68159813427589511</v>
      </c>
      <c r="DM407" s="323">
        <f t="shared" ca="1" si="578"/>
        <v>0.59327137116893103</v>
      </c>
      <c r="DN407" s="323">
        <f t="shared" ca="1" si="578"/>
        <v>0.47432536754475474</v>
      </c>
      <c r="DO407" s="323">
        <f t="shared" ca="1" si="578"/>
        <v>0.42117874497212315</v>
      </c>
      <c r="DP407" s="323">
        <f t="shared" ca="1" si="578"/>
        <v>0.28964320928849158</v>
      </c>
      <c r="DQ407" s="323" t="e">
        <f t="shared" si="578"/>
        <v>#DIV/0!</v>
      </c>
      <c r="DR407" s="323" t="e">
        <f t="shared" ca="1" si="578"/>
        <v>#DIV/0!</v>
      </c>
      <c r="DS407" s="323" t="e">
        <f t="shared" ca="1" si="578"/>
        <v>#DIV/0!</v>
      </c>
      <c r="DT407" s="17"/>
      <c r="DU407" s="200">
        <f t="shared" si="559"/>
        <v>0.33333333333333331</v>
      </c>
      <c r="DV407" s="323">
        <f t="shared" ref="DV407:EH407" ca="1" si="579">1/MAX((IF(DV309&gt;0,DV309/$F$2,-DV309/$G$2)),(IF(DV325&gt;0,DV325/$F$2,-DV325/$G$2)))</f>
        <v>0.26842405537967079</v>
      </c>
      <c r="DW407" s="323">
        <f t="shared" ca="1" si="579"/>
        <v>0.27562749296235389</v>
      </c>
      <c r="DX407" s="323">
        <f t="shared" ca="1" si="579"/>
        <v>0.28031848998941555</v>
      </c>
      <c r="DY407" s="323">
        <f t="shared" ca="1" si="579"/>
        <v>0.28584335282769729</v>
      </c>
      <c r="DZ407" s="323">
        <f t="shared" ca="1" si="579"/>
        <v>0.29174865138224115</v>
      </c>
      <c r="EA407" s="323">
        <f t="shared" ca="1" si="579"/>
        <v>0.29342413299463982</v>
      </c>
      <c r="EB407" s="323">
        <f t="shared" ca="1" si="579"/>
        <v>0.29440980214054957</v>
      </c>
      <c r="EC407" s="323">
        <f t="shared" ca="1" si="579"/>
        <v>0.28836314622307146</v>
      </c>
      <c r="ED407" s="323">
        <f t="shared" ca="1" si="579"/>
        <v>0.28281443854602945</v>
      </c>
      <c r="EE407" s="323">
        <f t="shared" ca="1" si="579"/>
        <v>0.25773823399127482</v>
      </c>
      <c r="EF407" s="323" t="e">
        <f t="shared" si="579"/>
        <v>#DIV/0!</v>
      </c>
      <c r="EG407" s="323" t="e">
        <f t="shared" ca="1" si="579"/>
        <v>#DIV/0!</v>
      </c>
      <c r="EH407" s="323" t="e">
        <f t="shared" ca="1" si="579"/>
        <v>#DIV/0!</v>
      </c>
      <c r="EJ407" s="200">
        <f t="shared" si="561"/>
        <v>0.33333333333333331</v>
      </c>
      <c r="EK407" s="323">
        <f t="shared" ref="EK407:EW407" ca="1" si="580">1/MAX((IF(EK309&gt;0,EK309/$F$2,-EK309/$G$2)),(IF(EK325&gt;0,EK325/$F$2,-EK325/$G$2)))</f>
        <v>0.57281100215689429</v>
      </c>
      <c r="EL407" s="323">
        <f t="shared" ca="1" si="580"/>
        <v>0.58818297876634917</v>
      </c>
      <c r="EM407" s="323">
        <f t="shared" ca="1" si="580"/>
        <v>0.59819346275365626</v>
      </c>
      <c r="EN407" s="323">
        <f t="shared" ca="1" si="580"/>
        <v>0.60998339795413314</v>
      </c>
      <c r="EO407" s="323">
        <f t="shared" ca="1" si="580"/>
        <v>0.62258517456569429</v>
      </c>
      <c r="EP407" s="323">
        <f t="shared" ca="1" si="580"/>
        <v>0.62616061529933498</v>
      </c>
      <c r="EQ407" s="323">
        <f t="shared" ca="1" si="580"/>
        <v>0.62826401147396294</v>
      </c>
      <c r="ER407" s="323">
        <f t="shared" ca="1" si="580"/>
        <v>0.54596261489278219</v>
      </c>
      <c r="ES407" s="323">
        <f t="shared" ca="1" si="580"/>
        <v>0.46156087244820487</v>
      </c>
      <c r="ET407" s="323">
        <f t="shared" ca="1" si="580"/>
        <v>0.28832837792458277</v>
      </c>
      <c r="EU407" s="323" t="e">
        <f t="shared" si="580"/>
        <v>#DIV/0!</v>
      </c>
      <c r="EV407" s="323" t="e">
        <f t="shared" ca="1" si="580"/>
        <v>#DIV/0!</v>
      </c>
      <c r="EW407" s="323" t="e">
        <f t="shared" ca="1" si="580"/>
        <v>#DIV/0!</v>
      </c>
    </row>
    <row r="408" spans="14:185">
      <c r="T408" s="200">
        <f t="shared" si="545"/>
        <v>0.4</v>
      </c>
      <c r="U408" s="323">
        <f t="shared" ref="U408:AG408" ca="1" si="581">1/MAX((IF(U310&gt;0,U310/$F$2,-U310/$G$2)),(IF(U326&gt;0,U326/$F$2,-U326/$G$2)))</f>
        <v>0.32729775952381013</v>
      </c>
      <c r="V408" s="323">
        <f t="shared" ca="1" si="581"/>
        <v>0.30232924037370246</v>
      </c>
      <c r="W408" s="323">
        <f t="shared" ca="1" si="581"/>
        <v>0.28372034765818221</v>
      </c>
      <c r="X408" s="323">
        <f t="shared" ca="1" si="581"/>
        <v>0.25794215119136121</v>
      </c>
      <c r="Y408" s="323">
        <f t="shared" ca="1" si="581"/>
        <v>0.22007346273945619</v>
      </c>
      <c r="Z408" s="323">
        <f t="shared" ca="1" si="581"/>
        <v>0.20323323969549786</v>
      </c>
      <c r="AA408" s="323">
        <f t="shared" ca="1" si="581"/>
        <v>0.15960054777931518</v>
      </c>
      <c r="AB408" s="323">
        <f t="shared" ca="1" si="581"/>
        <v>0.11387716975581057</v>
      </c>
      <c r="AC408" s="323">
        <f t="shared" ca="1" si="581"/>
        <v>9.5028463062592938E-2</v>
      </c>
      <c r="AD408" s="323" t="e">
        <f t="shared" si="581"/>
        <v>#DIV/0!</v>
      </c>
      <c r="AE408" s="323" t="e">
        <f t="shared" si="581"/>
        <v>#DIV/0!</v>
      </c>
      <c r="AF408" s="323" t="e">
        <f t="shared" si="581"/>
        <v>#DIV/0!</v>
      </c>
      <c r="AG408" s="323" t="e">
        <f t="shared" ca="1" si="581"/>
        <v>#DIV/0!</v>
      </c>
      <c r="AH408" s="17"/>
      <c r="AI408" s="200">
        <f t="shared" si="547"/>
        <v>0.4</v>
      </c>
      <c r="AJ408" s="323">
        <f t="shared" ref="AJ408:AV408" ca="1" si="582">1/MAX((IF(AJ310&gt;0,AJ310/$F$2,-AJ310/$G$2)),(IF(AJ326&gt;0,AJ326/$F$2,-AJ326/$G$2)))</f>
        <v>0.32729775952381013</v>
      </c>
      <c r="AK408" s="323">
        <f t="shared" ca="1" si="582"/>
        <v>0.30232924037370246</v>
      </c>
      <c r="AL408" s="323">
        <f t="shared" ca="1" si="582"/>
        <v>0.28372034765818221</v>
      </c>
      <c r="AM408" s="323">
        <f t="shared" ca="1" si="582"/>
        <v>0.25794215119136116</v>
      </c>
      <c r="AN408" s="323">
        <f t="shared" ca="1" si="582"/>
        <v>0.22007346273945619</v>
      </c>
      <c r="AO408" s="323">
        <f t="shared" ca="1" si="582"/>
        <v>0.20323323969549786</v>
      </c>
      <c r="AP408" s="323">
        <f t="shared" ca="1" si="582"/>
        <v>0.15960054777931518</v>
      </c>
      <c r="AQ408" s="323">
        <f t="shared" ca="1" si="582"/>
        <v>0.11387716975581057</v>
      </c>
      <c r="AR408" s="323">
        <f t="shared" ca="1" si="582"/>
        <v>9.5028463062592938E-2</v>
      </c>
      <c r="AS408" s="323" t="e">
        <f t="shared" si="582"/>
        <v>#DIV/0!</v>
      </c>
      <c r="AT408" s="323" t="e">
        <f t="shared" si="582"/>
        <v>#DIV/0!</v>
      </c>
      <c r="AU408" s="323" t="e">
        <f t="shared" si="582"/>
        <v>#DIV/0!</v>
      </c>
      <c r="AV408" s="323" t="e">
        <f t="shared" si="582"/>
        <v>#DIV/0!</v>
      </c>
      <c r="AX408" s="200">
        <f t="shared" si="549"/>
        <v>0.4</v>
      </c>
      <c r="AY408" s="323">
        <f t="shared" ref="AY408:BK408" ca="1" si="583">1/MAX((IF(AY310&gt;0,AY310/$F$2,-AY310/$G$2)),(IF(AY326&gt;0,AY326/$F$2,-AY326/$G$2)))</f>
        <v>0.29441850575110767</v>
      </c>
      <c r="AZ408" s="323">
        <f t="shared" ca="1" si="583"/>
        <v>0.30772537648462428</v>
      </c>
      <c r="BA408" s="323">
        <f t="shared" ca="1" si="583"/>
        <v>0.30809450321590137</v>
      </c>
      <c r="BB408" s="323">
        <f t="shared" ca="1" si="583"/>
        <v>0.29814571133080564</v>
      </c>
      <c r="BC408" s="323">
        <f t="shared" ca="1" si="583"/>
        <v>0.26848440096866266</v>
      </c>
      <c r="BD408" s="323">
        <f t="shared" ca="1" si="583"/>
        <v>0.25167126012138896</v>
      </c>
      <c r="BE408" s="323">
        <f t="shared" ca="1" si="583"/>
        <v>0.20250334392733277</v>
      </c>
      <c r="BF408" s="323">
        <f t="shared" ca="1" si="583"/>
        <v>0.1464358092830875</v>
      </c>
      <c r="BG408" s="323">
        <f t="shared" ca="1" si="583"/>
        <v>0.12264267894815706</v>
      </c>
      <c r="BH408" s="323" t="e">
        <f t="shared" si="583"/>
        <v>#DIV/0!</v>
      </c>
      <c r="BI408" s="323" t="e">
        <f t="shared" si="583"/>
        <v>#DIV/0!</v>
      </c>
      <c r="BJ408" s="323" t="e">
        <f t="shared" si="583"/>
        <v>#DIV/0!</v>
      </c>
      <c r="BK408" s="323" t="e">
        <f t="shared" si="583"/>
        <v>#DIV/0!</v>
      </c>
      <c r="BL408" s="17"/>
      <c r="BM408" s="200">
        <f t="shared" si="551"/>
        <v>0.4</v>
      </c>
      <c r="BN408" s="323">
        <f t="shared" ref="BN408:BZ408" ca="1" si="584">1/MAX((IF(BN310&gt;0,BN310/$F$2,-BN310/$G$2)),(IF(BN326&gt;0,BN326/$F$2,-BN326/$G$2)))</f>
        <v>0.27698381595033067</v>
      </c>
      <c r="BO408" s="323">
        <f t="shared" ca="1" si="584"/>
        <v>0.28458585647403783</v>
      </c>
      <c r="BP408" s="323">
        <f t="shared" ca="1" si="584"/>
        <v>0.28153389024775888</v>
      </c>
      <c r="BQ408" s="323">
        <f t="shared" ca="1" si="584"/>
        <v>0.26865630631399456</v>
      </c>
      <c r="BR408" s="323">
        <f t="shared" ca="1" si="584"/>
        <v>0.23849938967828213</v>
      </c>
      <c r="BS408" s="323">
        <f t="shared" ca="1" si="584"/>
        <v>0.22259186956067975</v>
      </c>
      <c r="BT408" s="323">
        <f t="shared" ca="1" si="584"/>
        <v>0.17774166266274635</v>
      </c>
      <c r="BU408" s="323">
        <f t="shared" ca="1" si="584"/>
        <v>0.12791943595359134</v>
      </c>
      <c r="BV408" s="323">
        <f t="shared" ca="1" si="584"/>
        <v>0.10698070322241222</v>
      </c>
      <c r="BW408" s="323" t="e">
        <f t="shared" si="584"/>
        <v>#DIV/0!</v>
      </c>
      <c r="BX408" s="323" t="e">
        <f t="shared" si="584"/>
        <v>#DIV/0!</v>
      </c>
      <c r="BY408" s="323" t="e">
        <f t="shared" si="584"/>
        <v>#DIV/0!</v>
      </c>
      <c r="BZ408" s="323" t="e">
        <f t="shared" si="584"/>
        <v>#DIV/0!</v>
      </c>
      <c r="CA408" s="17"/>
      <c r="CB408" s="200">
        <f t="shared" si="553"/>
        <v>0.4</v>
      </c>
      <c r="CC408" s="323">
        <f t="shared" ref="CC408:CO408" ca="1" si="585">1/MAX((IF(CC310&gt;0,CC310/$F$2,-CC310/$G$2)),(IF(CC326&gt;0,CC326/$F$2,-CC326/$G$2)))</f>
        <v>0.48132519620023767</v>
      </c>
      <c r="CD408" s="323">
        <f t="shared" ca="1" si="585"/>
        <v>0.51221493988522881</v>
      </c>
      <c r="CE408" s="323">
        <f t="shared" ca="1" si="585"/>
        <v>0.51511511775107943</v>
      </c>
      <c r="CF408" s="323">
        <f t="shared" ca="1" si="585"/>
        <v>0.49857518029306547</v>
      </c>
      <c r="CG408" s="323">
        <f t="shared" ca="1" si="585"/>
        <v>0.44642745907536796</v>
      </c>
      <c r="CH408" s="323">
        <f t="shared" ca="1" si="585"/>
        <v>0.41682177365308914</v>
      </c>
      <c r="CI408" s="323">
        <f t="shared" ca="1" si="585"/>
        <v>0.33098535967747811</v>
      </c>
      <c r="CJ408" s="323">
        <f t="shared" ca="1" si="585"/>
        <v>0.23529236107423926</v>
      </c>
      <c r="CK408" s="323">
        <f t="shared" ca="1" si="585"/>
        <v>0.19556692774031095</v>
      </c>
      <c r="CL408" s="323" t="e">
        <f t="shared" si="585"/>
        <v>#DIV/0!</v>
      </c>
      <c r="CM408" s="323" t="e">
        <f t="shared" si="585"/>
        <v>#DIV/0!</v>
      </c>
      <c r="CN408" s="323" t="e">
        <f t="shared" si="585"/>
        <v>#DIV/0!</v>
      </c>
      <c r="CO408" s="323" t="e">
        <f t="shared" si="585"/>
        <v>#DIV/0!</v>
      </c>
      <c r="CP408" s="17"/>
      <c r="CQ408" s="200">
        <f t="shared" si="555"/>
        <v>0.4</v>
      </c>
      <c r="CR408" s="323">
        <f t="shared" ref="CR408:DD408" ca="1" si="586">1/MAX((IF(CR310&gt;0,CR310/$F$2,-CR310/$G$2)),(IF(CR326&gt;0,CR326/$F$2,-CR326/$G$2)))</f>
        <v>0.19660149114349285</v>
      </c>
      <c r="CS408" s="323">
        <f t="shared" ca="1" si="586"/>
        <v>0.23271398290137946</v>
      </c>
      <c r="CT408" s="323">
        <f t="shared" ca="1" si="586"/>
        <v>0.25526109294287713</v>
      </c>
      <c r="CU408" s="323">
        <f t="shared" ca="1" si="586"/>
        <v>0.28034634750181608</v>
      </c>
      <c r="CV408" s="323">
        <f t="shared" ca="1" si="586"/>
        <v>0.30317794713482155</v>
      </c>
      <c r="CW408" s="323">
        <f t="shared" ca="1" si="586"/>
        <v>0.30723955825925858</v>
      </c>
      <c r="CX408" s="323">
        <f t="shared" ca="1" si="586"/>
        <v>0.29677871054985588</v>
      </c>
      <c r="CY408" s="323">
        <f t="shared" ca="1" si="586"/>
        <v>0.2484002966665004</v>
      </c>
      <c r="CZ408" s="323">
        <f t="shared" ca="1" si="586"/>
        <v>0.21723850208510787</v>
      </c>
      <c r="DA408" s="323" t="e">
        <f t="shared" si="586"/>
        <v>#DIV/0!</v>
      </c>
      <c r="DB408" s="323" t="e">
        <f t="shared" si="586"/>
        <v>#DIV/0!</v>
      </c>
      <c r="DC408" s="323" t="e">
        <f t="shared" si="586"/>
        <v>#DIV/0!</v>
      </c>
      <c r="DD408" s="323" t="e">
        <f t="shared" si="586"/>
        <v>#DIV/0!</v>
      </c>
      <c r="DE408" s="17"/>
      <c r="DF408" s="200">
        <f t="shared" si="557"/>
        <v>0.4</v>
      </c>
      <c r="DG408" s="323">
        <f t="shared" ref="DG408:DS408" ca="1" si="587">1/MAX((IF(DG310&gt;0,DG310/$F$2,-DG310/$G$2)),(IF(DG326&gt;0,DG326/$F$2,-DG326/$G$2)))</f>
        <v>0.43381933627008157</v>
      </c>
      <c r="DH408" s="323">
        <f t="shared" ca="1" si="587"/>
        <v>0.55447492643179763</v>
      </c>
      <c r="DI408" s="323">
        <f t="shared" ca="1" si="587"/>
        <v>0.6357134094742779</v>
      </c>
      <c r="DJ408" s="323">
        <f t="shared" ca="1" si="587"/>
        <v>0.64967734464521387</v>
      </c>
      <c r="DK408" s="323">
        <f t="shared" ca="1" si="587"/>
        <v>0.60618544530773</v>
      </c>
      <c r="DL408" s="323">
        <f t="shared" ca="1" si="587"/>
        <v>0.57401600107351991</v>
      </c>
      <c r="DM408" s="323">
        <f t="shared" ca="1" si="587"/>
        <v>0.46792659410462378</v>
      </c>
      <c r="DN408" s="323">
        <f t="shared" ca="1" si="587"/>
        <v>0.33791138842641721</v>
      </c>
      <c r="DO408" s="323">
        <f t="shared" ca="1" si="587"/>
        <v>0.28201199732623083</v>
      </c>
      <c r="DP408" s="323" t="e">
        <f t="shared" si="587"/>
        <v>#DIV/0!</v>
      </c>
      <c r="DQ408" s="323" t="e">
        <f t="shared" si="587"/>
        <v>#DIV/0!</v>
      </c>
      <c r="DR408" s="323" t="e">
        <f t="shared" si="587"/>
        <v>#DIV/0!</v>
      </c>
      <c r="DS408" s="323" t="e">
        <f t="shared" si="587"/>
        <v>#DIV/0!</v>
      </c>
      <c r="DT408" s="17"/>
      <c r="DU408" s="200">
        <f t="shared" si="559"/>
        <v>0.4</v>
      </c>
      <c r="DV408" s="323">
        <f t="shared" ref="DV408:EH408" ca="1" si="588">1/MAX((IF(DV310&gt;0,DV310/$F$2,-DV310/$G$2)),(IF(DV326&gt;0,DV326/$F$2,-DV326/$G$2)))</f>
        <v>0.31500139891638507</v>
      </c>
      <c r="DW408" s="323">
        <f t="shared" ca="1" si="588"/>
        <v>0.32192888795189595</v>
      </c>
      <c r="DX408" s="323">
        <f t="shared" ca="1" si="588"/>
        <v>0.3263117674553237</v>
      </c>
      <c r="DY408" s="323">
        <f t="shared" ca="1" si="588"/>
        <v>0.33121420903896126</v>
      </c>
      <c r="DZ408" s="323">
        <f t="shared" ca="1" si="588"/>
        <v>0.335595408814926</v>
      </c>
      <c r="EA408" s="323">
        <f t="shared" ca="1" si="588"/>
        <v>0.33624725863663885</v>
      </c>
      <c r="EB408" s="323">
        <f t="shared" ca="1" si="588"/>
        <v>0.33288228881975318</v>
      </c>
      <c r="EC408" s="323">
        <f t="shared" ca="1" si="588"/>
        <v>0.31707312828509088</v>
      </c>
      <c r="ED408" s="323">
        <f t="shared" ca="1" si="588"/>
        <v>0.30430543171697999</v>
      </c>
      <c r="EE408" s="323" t="e">
        <f t="shared" si="588"/>
        <v>#DIV/0!</v>
      </c>
      <c r="EF408" s="323" t="e">
        <f t="shared" si="588"/>
        <v>#DIV/0!</v>
      </c>
      <c r="EG408" s="323" t="e">
        <f t="shared" si="588"/>
        <v>#DIV/0!</v>
      </c>
      <c r="EH408" s="323" t="e">
        <f t="shared" si="588"/>
        <v>#DIV/0!</v>
      </c>
      <c r="EJ408" s="200">
        <f t="shared" si="561"/>
        <v>0.4</v>
      </c>
      <c r="EK408" s="323">
        <f t="shared" ref="EK408:EW408" ca="1" si="589">1/MAX((IF(EK310&gt;0,EK310/$F$2,-EK310/$G$2)),(IF(EK326&gt;0,EK326/$F$2,-EK326/$G$2)))</f>
        <v>0.67220602393068385</v>
      </c>
      <c r="EL408" s="323">
        <f t="shared" ca="1" si="589"/>
        <v>0.68698913243878368</v>
      </c>
      <c r="EM408" s="323">
        <f t="shared" ca="1" si="589"/>
        <v>0.69634210043988287</v>
      </c>
      <c r="EN408" s="323">
        <f t="shared" ca="1" si="589"/>
        <v>0.70680380243811491</v>
      </c>
      <c r="EO408" s="323">
        <f t="shared" ca="1" si="589"/>
        <v>0.7161531859379292</v>
      </c>
      <c r="EP408" s="323">
        <f t="shared" ca="1" si="589"/>
        <v>0.71754421905194365</v>
      </c>
      <c r="EQ408" s="323">
        <f t="shared" ca="1" si="589"/>
        <v>0.69330143713349635</v>
      </c>
      <c r="ER408" s="323">
        <f t="shared" ca="1" si="589"/>
        <v>0.43314308578585414</v>
      </c>
      <c r="ES408" s="323">
        <f t="shared" ca="1" si="589"/>
        <v>0.34474124717511362</v>
      </c>
      <c r="ET408" s="323" t="e">
        <f t="shared" si="589"/>
        <v>#DIV/0!</v>
      </c>
      <c r="EU408" s="323" t="e">
        <f t="shared" si="589"/>
        <v>#DIV/0!</v>
      </c>
      <c r="EV408" s="323" t="e">
        <f t="shared" si="589"/>
        <v>#DIV/0!</v>
      </c>
      <c r="EW408" s="323" t="e">
        <f t="shared" si="589"/>
        <v>#DIV/0!</v>
      </c>
    </row>
    <row r="409" spans="14:185">
      <c r="T409" s="200">
        <f t="shared" si="545"/>
        <v>0.42857142857142855</v>
      </c>
      <c r="U409" s="323">
        <f t="shared" ref="U409:AG409" ca="1" si="590">1/MAX((IF(U311&gt;0,U311/$F$2,-U311/$G$2)),(IF(U327&gt;0,U327/$F$2,-U327/$G$2)))</f>
        <v>0.305853940397462</v>
      </c>
      <c r="V409" s="323">
        <f t="shared" ca="1" si="590"/>
        <v>0.28055532712172032</v>
      </c>
      <c r="W409" s="323">
        <f t="shared" ca="1" si="590"/>
        <v>0.26176272668166511</v>
      </c>
      <c r="X409" s="323">
        <f t="shared" ca="1" si="590"/>
        <v>0.23580250817874446</v>
      </c>
      <c r="Y409" s="323">
        <f t="shared" ca="1" si="590"/>
        <v>0.19779067045191231</v>
      </c>
      <c r="Z409" s="323">
        <f t="shared" ca="1" si="590"/>
        <v>0.18092609406653129</v>
      </c>
      <c r="AA409" s="323">
        <f t="shared" ca="1" si="590"/>
        <v>0.13732150606473328</v>
      </c>
      <c r="AB409" s="323">
        <f t="shared" ca="1" si="590"/>
        <v>9.1742479845606184E-2</v>
      </c>
      <c r="AC409" s="323" t="e">
        <f t="shared" si="590"/>
        <v>#DIV/0!</v>
      </c>
      <c r="AD409" s="323" t="e">
        <f t="shared" si="590"/>
        <v>#DIV/0!</v>
      </c>
      <c r="AE409" s="323" t="e">
        <f t="shared" si="590"/>
        <v>#DIV/0!</v>
      </c>
      <c r="AF409" s="323" t="e">
        <f t="shared" si="590"/>
        <v>#DIV/0!</v>
      </c>
      <c r="AG409" s="323" t="e">
        <f t="shared" ca="1" si="590"/>
        <v>#DIV/0!</v>
      </c>
      <c r="AH409" s="17"/>
      <c r="AI409" s="200">
        <f t="shared" si="547"/>
        <v>0.42857142857142855</v>
      </c>
      <c r="AJ409" s="323">
        <f t="shared" ref="AJ409:AV409" ca="1" si="591">1/MAX((IF(AJ311&gt;0,AJ311/$F$2,-AJ311/$G$2)),(IF(AJ327&gt;0,AJ327/$F$2,-AJ327/$G$2)))</f>
        <v>0.305853940397462</v>
      </c>
      <c r="AK409" s="323">
        <f t="shared" ca="1" si="591"/>
        <v>0.28055532712172032</v>
      </c>
      <c r="AL409" s="323">
        <f t="shared" ca="1" si="591"/>
        <v>0.26176272668166511</v>
      </c>
      <c r="AM409" s="323">
        <f t="shared" ca="1" si="591"/>
        <v>0.23580250817874446</v>
      </c>
      <c r="AN409" s="323">
        <f t="shared" ca="1" si="591"/>
        <v>0.19779067045191231</v>
      </c>
      <c r="AO409" s="323">
        <f t="shared" ca="1" si="591"/>
        <v>0.18092609406653129</v>
      </c>
      <c r="AP409" s="323">
        <f t="shared" ca="1" si="591"/>
        <v>0.13732150606473328</v>
      </c>
      <c r="AQ409" s="323">
        <f t="shared" ca="1" si="591"/>
        <v>9.1742479845606184E-2</v>
      </c>
      <c r="AR409" s="323" t="e">
        <f t="shared" si="591"/>
        <v>#DIV/0!</v>
      </c>
      <c r="AS409" s="323" t="e">
        <f t="shared" si="591"/>
        <v>#DIV/0!</v>
      </c>
      <c r="AT409" s="323" t="e">
        <f t="shared" si="591"/>
        <v>#DIV/0!</v>
      </c>
      <c r="AU409" s="323" t="e">
        <f t="shared" si="591"/>
        <v>#DIV/0!</v>
      </c>
      <c r="AV409" s="323" t="e">
        <f t="shared" si="591"/>
        <v>#DIV/0!</v>
      </c>
      <c r="AX409" s="200">
        <f t="shared" si="549"/>
        <v>0.42857142857142855</v>
      </c>
      <c r="AY409" s="323">
        <f t="shared" ref="AY409:BK409" ca="1" si="592">1/MAX((IF(AY311&gt;0,AY311/$F$2,-AY311/$G$2)),(IF(AY327&gt;0,AY327/$F$2,-AY327/$G$2)))</f>
        <v>0.28690490232862242</v>
      </c>
      <c r="AZ409" s="323">
        <f t="shared" ca="1" si="592"/>
        <v>0.29518758661946592</v>
      </c>
      <c r="BA409" s="323">
        <f t="shared" ca="1" si="592"/>
        <v>0.29185169156828206</v>
      </c>
      <c r="BB409" s="323">
        <f t="shared" ca="1" si="592"/>
        <v>0.27753184202502257</v>
      </c>
      <c r="BC409" s="323">
        <f t="shared" ca="1" si="592"/>
        <v>0.24358695147654366</v>
      </c>
      <c r="BD409" s="323">
        <f t="shared" ca="1" si="592"/>
        <v>0.22558009079164906</v>
      </c>
      <c r="BE409" s="323">
        <f t="shared" ca="1" si="592"/>
        <v>0.17465792592864737</v>
      </c>
      <c r="BF409" s="323">
        <f t="shared" ca="1" si="592"/>
        <v>0.11797151313912649</v>
      </c>
      <c r="BG409" s="323" t="e">
        <f t="shared" si="592"/>
        <v>#DIV/0!</v>
      </c>
      <c r="BH409" s="323" t="e">
        <f t="shared" si="592"/>
        <v>#DIV/0!</v>
      </c>
      <c r="BI409" s="323" t="e">
        <f t="shared" si="592"/>
        <v>#DIV/0!</v>
      </c>
      <c r="BJ409" s="323" t="e">
        <f t="shared" si="592"/>
        <v>#DIV/0!</v>
      </c>
      <c r="BK409" s="323" t="e">
        <f t="shared" si="592"/>
        <v>#DIV/0!</v>
      </c>
      <c r="BL409" s="17"/>
      <c r="BM409" s="200">
        <f t="shared" si="551"/>
        <v>0.42857142857142855</v>
      </c>
      <c r="BN409" s="323">
        <f t="shared" ref="BN409:BZ409" ca="1" si="593">1/MAX((IF(BN311&gt;0,BN311/$F$2,-BN311/$G$2)),(IF(BN327&gt;0,BN327/$F$2,-BN327/$G$2)))</f>
        <v>0.2682827237965062</v>
      </c>
      <c r="BO409" s="323">
        <f t="shared" ca="1" si="593"/>
        <v>0.27125476370786689</v>
      </c>
      <c r="BP409" s="323">
        <f t="shared" ca="1" si="593"/>
        <v>0.26514973916195206</v>
      </c>
      <c r="BQ409" s="323">
        <f t="shared" ca="1" si="593"/>
        <v>0.24899494953635742</v>
      </c>
      <c r="BR409" s="323">
        <f t="shared" ca="1" si="593"/>
        <v>0.21590434103953929</v>
      </c>
      <c r="BS409" s="323">
        <f t="shared" ca="1" si="593"/>
        <v>0.19922147408584284</v>
      </c>
      <c r="BT409" s="323">
        <f t="shared" ca="1" si="593"/>
        <v>0.15327473112703846</v>
      </c>
      <c r="BU409" s="323">
        <f t="shared" ca="1" si="593"/>
        <v>0.10311331190646977</v>
      </c>
      <c r="BV409" s="323" t="e">
        <f t="shared" si="593"/>
        <v>#DIV/0!</v>
      </c>
      <c r="BW409" s="323" t="e">
        <f t="shared" si="593"/>
        <v>#DIV/0!</v>
      </c>
      <c r="BX409" s="323" t="e">
        <f t="shared" si="593"/>
        <v>#DIV/0!</v>
      </c>
      <c r="BY409" s="323" t="e">
        <f t="shared" si="593"/>
        <v>#DIV/0!</v>
      </c>
      <c r="BZ409" s="323" t="e">
        <f t="shared" si="593"/>
        <v>#DIV/0!</v>
      </c>
      <c r="CA409" s="17"/>
      <c r="CB409" s="200">
        <f t="shared" si="553"/>
        <v>0.42857142857142855</v>
      </c>
      <c r="CC409" s="323">
        <f t="shared" ref="CC409:CO409" ca="1" si="594">1/MAX((IF(CC311&gt;0,CC311/$F$2,-CC311/$G$2)),(IF(CC327&gt;0,CC327/$F$2,-CC327/$G$2)))</f>
        <v>0.46562051784344777</v>
      </c>
      <c r="CD409" s="323">
        <f t="shared" ca="1" si="594"/>
        <v>0.4899779077844027</v>
      </c>
      <c r="CE409" s="323">
        <f t="shared" ca="1" si="594"/>
        <v>0.48842993146543229</v>
      </c>
      <c r="CF409" s="323">
        <f t="shared" ca="1" si="594"/>
        <v>0.46667053737801412</v>
      </c>
      <c r="CG409" s="323">
        <f t="shared" ca="1" si="594"/>
        <v>0.40900439962094592</v>
      </c>
      <c r="CH409" s="323">
        <f t="shared" ca="1" si="594"/>
        <v>0.37768115415373005</v>
      </c>
      <c r="CI409" s="323">
        <f t="shared" ca="1" si="594"/>
        <v>0.28898879331519367</v>
      </c>
      <c r="CJ409" s="323">
        <f t="shared" ca="1" si="594"/>
        <v>0.19198083410906469</v>
      </c>
      <c r="CK409" s="323" t="e">
        <f t="shared" si="594"/>
        <v>#DIV/0!</v>
      </c>
      <c r="CL409" s="323" t="e">
        <f t="shared" si="594"/>
        <v>#DIV/0!</v>
      </c>
      <c r="CM409" s="323" t="e">
        <f t="shared" si="594"/>
        <v>#DIV/0!</v>
      </c>
      <c r="CN409" s="323" t="e">
        <f t="shared" si="594"/>
        <v>#DIV/0!</v>
      </c>
      <c r="CO409" s="323" t="e">
        <f t="shared" si="594"/>
        <v>#DIV/0!</v>
      </c>
      <c r="CP409" s="17"/>
      <c r="CQ409" s="200">
        <f t="shared" si="555"/>
        <v>0.42857142857142855</v>
      </c>
      <c r="CR409" s="323">
        <f t="shared" ref="CR409:DD409" ca="1" si="595">1/MAX((IF(CR311&gt;0,CR311/$F$2,-CR311/$G$2)),(IF(CR327&gt;0,CR327/$F$2,-CR327/$G$2)))</f>
        <v>0.19547816560614617</v>
      </c>
      <c r="CS409" s="323">
        <f t="shared" ca="1" si="595"/>
        <v>0.2304655729951848</v>
      </c>
      <c r="CT409" s="323">
        <f t="shared" ca="1" si="595"/>
        <v>0.25180279418154861</v>
      </c>
      <c r="CU409" s="323">
        <f t="shared" ca="1" si="595"/>
        <v>0.27454311069779258</v>
      </c>
      <c r="CV409" s="323">
        <f t="shared" ca="1" si="595"/>
        <v>0.29207974065078601</v>
      </c>
      <c r="CW409" s="323">
        <f t="shared" ca="1" si="595"/>
        <v>0.29291317080924567</v>
      </c>
      <c r="CX409" s="323">
        <f t="shared" ca="1" si="595"/>
        <v>0.27138893875495235</v>
      </c>
      <c r="CY409" s="323">
        <f t="shared" ca="1" si="595"/>
        <v>0.20910138246951637</v>
      </c>
      <c r="CZ409" s="323" t="e">
        <f t="shared" si="595"/>
        <v>#DIV/0!</v>
      </c>
      <c r="DA409" s="323" t="e">
        <f t="shared" si="595"/>
        <v>#DIV/0!</v>
      </c>
      <c r="DB409" s="323" t="e">
        <f t="shared" si="595"/>
        <v>#DIV/0!</v>
      </c>
      <c r="DC409" s="323" t="e">
        <f t="shared" si="595"/>
        <v>#DIV/0!</v>
      </c>
      <c r="DD409" s="323" t="e">
        <f t="shared" si="595"/>
        <v>#DIV/0!</v>
      </c>
      <c r="DE409" s="17"/>
      <c r="DF409" s="200">
        <f t="shared" si="557"/>
        <v>0.42857142857142855</v>
      </c>
      <c r="DG409" s="323">
        <f t="shared" ref="DG409:DS409" ca="1" si="596">1/MAX((IF(DG311&gt;0,DG311/$F$2,-DG311/$G$2)),(IF(DG327&gt;0,DG327/$F$2,-DG327/$G$2)))</f>
        <v>0.44372490573182904</v>
      </c>
      <c r="DH409" s="323">
        <f t="shared" ca="1" si="596"/>
        <v>0.5700714538424384</v>
      </c>
      <c r="DI409" s="323">
        <f t="shared" ca="1" si="596"/>
        <v>0.62021742265569157</v>
      </c>
      <c r="DJ409" s="323">
        <f t="shared" ca="1" si="596"/>
        <v>0.613757720606392</v>
      </c>
      <c r="DK409" s="323">
        <f t="shared" ca="1" si="596"/>
        <v>0.55964880188894206</v>
      </c>
      <c r="DL409" s="323">
        <f t="shared" ca="1" si="596"/>
        <v>0.52363481487336883</v>
      </c>
      <c r="DM409" s="323">
        <f t="shared" ca="1" si="596"/>
        <v>0.41030169536741851</v>
      </c>
      <c r="DN409" s="323">
        <f t="shared" ca="1" si="596"/>
        <v>0.27627631523199975</v>
      </c>
      <c r="DO409" s="323" t="e">
        <f t="shared" si="596"/>
        <v>#DIV/0!</v>
      </c>
      <c r="DP409" s="323" t="e">
        <f t="shared" si="596"/>
        <v>#DIV/0!</v>
      </c>
      <c r="DQ409" s="323" t="e">
        <f t="shared" si="596"/>
        <v>#DIV/0!</v>
      </c>
      <c r="DR409" s="323" t="e">
        <f t="shared" si="596"/>
        <v>#DIV/0!</v>
      </c>
      <c r="DS409" s="323" t="e">
        <f t="shared" si="596"/>
        <v>#DIV/0!</v>
      </c>
      <c r="DT409" s="17"/>
      <c r="DU409" s="200">
        <f t="shared" si="559"/>
        <v>0.42857142857142855</v>
      </c>
      <c r="DV409" s="323">
        <f t="shared" ref="DV409:EH409" ca="1" si="597">1/MAX((IF(DV311&gt;0,DV311/$F$2,-DV311/$G$2)),(IF(DV327&gt;0,DV327/$F$2,-DV327/$G$2)))</f>
        <v>0.33494088066061078</v>
      </c>
      <c r="DW409" s="323">
        <f t="shared" ca="1" si="597"/>
        <v>0.34171869704439523</v>
      </c>
      <c r="DX409" s="323">
        <f t="shared" ca="1" si="597"/>
        <v>0.34593042428588294</v>
      </c>
      <c r="DY409" s="323">
        <f t="shared" ca="1" si="597"/>
        <v>0.35047711612698695</v>
      </c>
      <c r="DZ409" s="323">
        <f t="shared" ca="1" si="597"/>
        <v>0.35394368158589906</v>
      </c>
      <c r="EA409" s="323">
        <f t="shared" ca="1" si="597"/>
        <v>0.3539527629393428</v>
      </c>
      <c r="EB409" s="323">
        <f t="shared" ca="1" si="597"/>
        <v>0.3476497396653202</v>
      </c>
      <c r="EC409" s="323">
        <f t="shared" ca="1" si="597"/>
        <v>0.32425329686130244</v>
      </c>
      <c r="ED409" s="323" t="e">
        <f t="shared" si="597"/>
        <v>#DIV/0!</v>
      </c>
      <c r="EE409" s="323" t="e">
        <f t="shared" si="597"/>
        <v>#DIV/0!</v>
      </c>
      <c r="EF409" s="323" t="e">
        <f t="shared" si="597"/>
        <v>#DIV/0!</v>
      </c>
      <c r="EG409" s="323" t="e">
        <f t="shared" si="597"/>
        <v>#DIV/0!</v>
      </c>
      <c r="EH409" s="323" t="e">
        <f t="shared" si="597"/>
        <v>#DIV/0!</v>
      </c>
      <c r="EJ409" s="200">
        <f t="shared" si="561"/>
        <v>0.42857142857142855</v>
      </c>
      <c r="EK409" s="323">
        <f t="shared" ref="EK409:EW409" ca="1" si="598">1/MAX((IF(EK311&gt;0,EK311/$F$2,-EK311/$G$2)),(IF(EK327&gt;0,EK327/$F$2,-EK327/$G$2)))</f>
        <v>0.7147564373213311</v>
      </c>
      <c r="EL409" s="323">
        <f t="shared" ca="1" si="598"/>
        <v>0.72922014769832977</v>
      </c>
      <c r="EM409" s="323">
        <f t="shared" ca="1" si="598"/>
        <v>0.73820788055481934</v>
      </c>
      <c r="EN409" s="323">
        <f t="shared" ca="1" si="598"/>
        <v>0.74791042046435774</v>
      </c>
      <c r="EO409" s="323">
        <f t="shared" ca="1" si="598"/>
        <v>0.75530799454449471</v>
      </c>
      <c r="EP409" s="323">
        <f t="shared" ca="1" si="598"/>
        <v>0.75532737395205063</v>
      </c>
      <c r="EQ409" s="323">
        <f t="shared" ca="1" si="598"/>
        <v>0.63263411862806607</v>
      </c>
      <c r="ER409" s="323">
        <f t="shared" ca="1" si="598"/>
        <v>0.3696821006632075</v>
      </c>
      <c r="ES409" s="323" t="e">
        <f t="shared" si="598"/>
        <v>#DIV/0!</v>
      </c>
      <c r="ET409" s="323" t="e">
        <f t="shared" si="598"/>
        <v>#DIV/0!</v>
      </c>
      <c r="EU409" s="323" t="e">
        <f t="shared" si="598"/>
        <v>#DIV/0!</v>
      </c>
      <c r="EV409" s="323" t="e">
        <f t="shared" si="598"/>
        <v>#DIV/0!</v>
      </c>
      <c r="EW409" s="323" t="e">
        <f t="shared" si="598"/>
        <v>#DIV/0!</v>
      </c>
    </row>
    <row r="410" spans="14:185">
      <c r="T410" s="200">
        <f t="shared" si="545"/>
        <v>0.5</v>
      </c>
      <c r="U410" s="323">
        <f t="shared" ref="U410:AG410" ca="1" si="599">1/MAX((IF(U312&gt;0,U312/$F$2,-U312/$G$2)),(IF(U328&gt;0,U328/$F$2,-U328/$G$2)))</f>
        <v>0.25289176747670555</v>
      </c>
      <c r="V410" s="323">
        <f t="shared" ca="1" si="599"/>
        <v>0.2269130626654898</v>
      </c>
      <c r="W410" s="323">
        <f t="shared" ca="1" si="599"/>
        <v>0.20773893112161271</v>
      </c>
      <c r="X410" s="323">
        <f t="shared" ca="1" si="599"/>
        <v>0.1813967892564653</v>
      </c>
      <c r="Y410" s="323">
        <f t="shared" ca="1" si="599"/>
        <v>0.14307692057079557</v>
      </c>
      <c r="Z410" s="323">
        <f t="shared" ca="1" si="599"/>
        <v>0.12615593863957403</v>
      </c>
      <c r="AA410" s="323">
        <f t="shared" ca="1" si="599"/>
        <v>8.2593662921012986E-2</v>
      </c>
      <c r="AB410" s="323" t="e">
        <f t="shared" si="599"/>
        <v>#DIV/0!</v>
      </c>
      <c r="AC410" s="323" t="e">
        <f t="shared" si="599"/>
        <v>#DIV/0!</v>
      </c>
      <c r="AD410" s="323" t="e">
        <f t="shared" si="599"/>
        <v>#DIV/0!</v>
      </c>
      <c r="AE410" s="323" t="e">
        <f t="shared" si="599"/>
        <v>#DIV/0!</v>
      </c>
      <c r="AF410" s="323" t="e">
        <f t="shared" si="599"/>
        <v>#DIV/0!</v>
      </c>
      <c r="AG410" s="323" t="e">
        <f t="shared" ca="1" si="599"/>
        <v>#DIV/0!</v>
      </c>
      <c r="AH410" s="17"/>
      <c r="AI410" s="200">
        <f t="shared" si="547"/>
        <v>0.5</v>
      </c>
      <c r="AJ410" s="323">
        <f t="shared" ref="AJ410:AV410" ca="1" si="600">1/MAX((IF(AJ312&gt;0,AJ312/$F$2,-AJ312/$G$2)),(IF(AJ328&gt;0,AJ328/$F$2,-AJ328/$G$2)))</f>
        <v>0.25289176747670555</v>
      </c>
      <c r="AK410" s="323">
        <f t="shared" ca="1" si="600"/>
        <v>0.2269130626654898</v>
      </c>
      <c r="AL410" s="323">
        <f t="shared" ca="1" si="600"/>
        <v>0.20773893112161271</v>
      </c>
      <c r="AM410" s="323">
        <f t="shared" ca="1" si="600"/>
        <v>0.1813967892564653</v>
      </c>
      <c r="AN410" s="323">
        <f t="shared" ca="1" si="600"/>
        <v>0.14307692057079557</v>
      </c>
      <c r="AO410" s="323">
        <f t="shared" ca="1" si="600"/>
        <v>0.126155938639574</v>
      </c>
      <c r="AP410" s="323">
        <f t="shared" ca="1" si="600"/>
        <v>8.2593662921012986E-2</v>
      </c>
      <c r="AQ410" s="323" t="e">
        <f t="shared" si="600"/>
        <v>#DIV/0!</v>
      </c>
      <c r="AR410" s="323" t="e">
        <f t="shared" si="600"/>
        <v>#DIV/0!</v>
      </c>
      <c r="AS410" s="323" t="e">
        <f t="shared" si="600"/>
        <v>#DIV/0!</v>
      </c>
      <c r="AT410" s="323" t="e">
        <f t="shared" si="600"/>
        <v>#DIV/0!</v>
      </c>
      <c r="AU410" s="323" t="e">
        <f t="shared" si="600"/>
        <v>#DIV/0!</v>
      </c>
      <c r="AV410" s="323" t="e">
        <f t="shared" si="600"/>
        <v>#DIV/0!</v>
      </c>
      <c r="AX410" s="200">
        <f t="shared" si="549"/>
        <v>0.5</v>
      </c>
      <c r="AY410" s="323">
        <f t="shared" ref="AY410:BK410" ca="1" si="601">1/MAX((IF(AY312&gt;0,AY312/$F$2,-AY312/$G$2)),(IF(AY328&gt;0,AY328/$F$2,-AY328/$G$2)))</f>
        <v>0.25984894517327117</v>
      </c>
      <c r="AZ410" s="323">
        <f t="shared" ca="1" si="601"/>
        <v>0.25532500564360433</v>
      </c>
      <c r="BA410" s="323">
        <f t="shared" ca="1" si="601"/>
        <v>0.24374028425941813</v>
      </c>
      <c r="BB410" s="323">
        <f t="shared" ca="1" si="601"/>
        <v>0.22071098734928907</v>
      </c>
      <c r="BC410" s="323">
        <f t="shared" ca="1" si="601"/>
        <v>0.17910053481364197</v>
      </c>
      <c r="BD410" s="323">
        <f t="shared" ca="1" si="601"/>
        <v>0.15909616945020802</v>
      </c>
      <c r="BE410" s="323">
        <f t="shared" ca="1" si="601"/>
        <v>0.10539513911814131</v>
      </c>
      <c r="BF410" s="323" t="e">
        <f t="shared" si="601"/>
        <v>#DIV/0!</v>
      </c>
      <c r="BG410" s="323" t="e">
        <f t="shared" si="601"/>
        <v>#DIV/0!</v>
      </c>
      <c r="BH410" s="323" t="e">
        <f t="shared" si="601"/>
        <v>#DIV/0!</v>
      </c>
      <c r="BI410" s="323" t="e">
        <f t="shared" si="601"/>
        <v>#DIV/0!</v>
      </c>
      <c r="BJ410" s="323" t="e">
        <f t="shared" si="601"/>
        <v>#DIV/0!</v>
      </c>
      <c r="BK410" s="323" t="e">
        <f t="shared" si="601"/>
        <v>#DIV/0!</v>
      </c>
      <c r="BL410" s="17"/>
      <c r="BM410" s="200">
        <f t="shared" si="551"/>
        <v>0.5</v>
      </c>
      <c r="BN410" s="323">
        <f t="shared" ref="BN410:BZ410" ca="1" si="602">1/MAX((IF(BN312&gt;0,BN312/$F$2,-BN312/$G$2)),(IF(BN328&gt;0,BN328/$F$2,-BN328/$G$2)))</f>
        <v>0.23948128784428047</v>
      </c>
      <c r="BO410" s="323">
        <f t="shared" ca="1" si="602"/>
        <v>0.23147083468489202</v>
      </c>
      <c r="BP410" s="323">
        <f t="shared" ca="1" si="602"/>
        <v>0.21895032957021926</v>
      </c>
      <c r="BQ410" s="323">
        <f t="shared" ca="1" si="602"/>
        <v>0.19649464662965233</v>
      </c>
      <c r="BR410" s="323">
        <f t="shared" ca="1" si="602"/>
        <v>0.1581995431687972</v>
      </c>
      <c r="BS410" s="323">
        <f t="shared" ca="1" si="602"/>
        <v>0.14021063773517681</v>
      </c>
      <c r="BT410" s="323">
        <f t="shared" ca="1" si="602"/>
        <v>9.2510983679498296E-2</v>
      </c>
      <c r="BU410" s="323" t="e">
        <f t="shared" si="602"/>
        <v>#DIV/0!</v>
      </c>
      <c r="BV410" s="323" t="e">
        <f t="shared" si="602"/>
        <v>#DIV/0!</v>
      </c>
      <c r="BW410" s="323" t="e">
        <f t="shared" si="602"/>
        <v>#DIV/0!</v>
      </c>
      <c r="BX410" s="323" t="e">
        <f t="shared" si="602"/>
        <v>#DIV/0!</v>
      </c>
      <c r="BY410" s="323" t="e">
        <f t="shared" si="602"/>
        <v>#DIV/0!</v>
      </c>
      <c r="BZ410" s="323" t="e">
        <f t="shared" si="602"/>
        <v>#DIV/0!</v>
      </c>
      <c r="CA410" s="17"/>
      <c r="CB410" s="200">
        <f t="shared" si="553"/>
        <v>0.5</v>
      </c>
      <c r="CC410" s="323">
        <f t="shared" ref="CC410:CO410" ca="1" si="603">1/MAX((IF(CC312&gt;0,CC312/$F$2,-CC312/$G$2)),(IF(CC328&gt;0,CC328/$F$2,-CC328/$G$2)))</f>
        <v>0.4216546944363051</v>
      </c>
      <c r="CD410" s="323">
        <f t="shared" ca="1" si="603"/>
        <v>0.42811422202389476</v>
      </c>
      <c r="CE410" s="323">
        <f t="shared" ca="1" si="603"/>
        <v>0.414771760511848</v>
      </c>
      <c r="CF410" s="323">
        <f t="shared" ca="1" si="603"/>
        <v>0.37972502782829376</v>
      </c>
      <c r="CG410" s="323">
        <f t="shared" ca="1" si="603"/>
        <v>0.30889885585813787</v>
      </c>
      <c r="CH410" s="323">
        <f t="shared" ca="1" si="603"/>
        <v>0.27374764161986792</v>
      </c>
      <c r="CI410" s="323">
        <f t="shared" ca="1" si="603"/>
        <v>0.17919967120150931</v>
      </c>
      <c r="CJ410" s="323" t="e">
        <f t="shared" si="603"/>
        <v>#DIV/0!</v>
      </c>
      <c r="CK410" s="323" t="e">
        <f t="shared" si="603"/>
        <v>#DIV/0!</v>
      </c>
      <c r="CL410" s="323" t="e">
        <f t="shared" si="603"/>
        <v>#DIV/0!</v>
      </c>
      <c r="CM410" s="323" t="e">
        <f t="shared" si="603"/>
        <v>#DIV/0!</v>
      </c>
      <c r="CN410" s="323" t="e">
        <f t="shared" si="603"/>
        <v>#DIV/0!</v>
      </c>
      <c r="CO410" s="323" t="e">
        <f t="shared" si="603"/>
        <v>#DIV/0!</v>
      </c>
      <c r="CP410" s="17"/>
      <c r="CQ410" s="200">
        <f t="shared" si="555"/>
        <v>0.5</v>
      </c>
      <c r="CR410" s="323">
        <f t="shared" ref="CR410:DD410" ca="1" si="604">1/MAX((IF(CR312&gt;0,CR312/$F$2,-CR312/$G$2)),(IF(CR328&gt;0,CR328/$F$2,-CR328/$G$2)))</f>
        <v>0.19111558400333153</v>
      </c>
      <c r="CS410" s="323">
        <f t="shared" ca="1" si="604"/>
        <v>0.22211290257082511</v>
      </c>
      <c r="CT410" s="323">
        <f t="shared" ca="1" si="604"/>
        <v>0.23918900218699188</v>
      </c>
      <c r="CU410" s="323">
        <f t="shared" ca="1" si="604"/>
        <v>0.25368169005832963</v>
      </c>
      <c r="CV410" s="323">
        <f t="shared" ca="1" si="604"/>
        <v>0.25277790997670341</v>
      </c>
      <c r="CW410" s="323">
        <f t="shared" ca="1" si="604"/>
        <v>0.24268280591342997</v>
      </c>
      <c r="CX410" s="323">
        <f t="shared" ca="1" si="604"/>
        <v>0.18702642581022877</v>
      </c>
      <c r="CY410" s="323" t="e">
        <f t="shared" si="604"/>
        <v>#DIV/0!</v>
      </c>
      <c r="CZ410" s="323" t="e">
        <f t="shared" si="604"/>
        <v>#DIV/0!</v>
      </c>
      <c r="DA410" s="323" t="e">
        <f t="shared" si="604"/>
        <v>#DIV/0!</v>
      </c>
      <c r="DB410" s="323" t="e">
        <f t="shared" si="604"/>
        <v>#DIV/0!</v>
      </c>
      <c r="DC410" s="323" t="e">
        <f t="shared" si="604"/>
        <v>#DIV/0!</v>
      </c>
      <c r="DD410" s="323" t="e">
        <f t="shared" si="604"/>
        <v>#DIV/0!</v>
      </c>
      <c r="DE410" s="17"/>
      <c r="DF410" s="200">
        <f t="shared" si="557"/>
        <v>0.5</v>
      </c>
      <c r="DG410" s="323">
        <f t="shared" ref="DG410:DS410" ca="1" si="605">1/MAX((IF(DG312&gt;0,DG312/$F$2,-DG312/$G$2)),(IF(DG328&gt;0,DG328/$F$2,-DG328/$G$2)))</f>
        <v>0.47320192735463523</v>
      </c>
      <c r="DH410" s="323">
        <f t="shared" ca="1" si="605"/>
        <v>0.54209745646663909</v>
      </c>
      <c r="DI410" s="323">
        <f t="shared" ca="1" si="605"/>
        <v>0.54070500715048375</v>
      </c>
      <c r="DJ410" s="323">
        <f t="shared" ca="1" si="605"/>
        <v>0.51179178908115441</v>
      </c>
      <c r="DK410" s="323">
        <f t="shared" ca="1" si="605"/>
        <v>0.43073314022617987</v>
      </c>
      <c r="DL410" s="323">
        <f t="shared" ca="1" si="605"/>
        <v>0.38565022830710172</v>
      </c>
      <c r="DM410" s="323">
        <f t="shared" ca="1" si="605"/>
        <v>0.25669439451800735</v>
      </c>
      <c r="DN410" s="323" t="e">
        <f t="shared" si="605"/>
        <v>#DIV/0!</v>
      </c>
      <c r="DO410" s="323" t="e">
        <f t="shared" si="605"/>
        <v>#DIV/0!</v>
      </c>
      <c r="DP410" s="323" t="e">
        <f t="shared" si="605"/>
        <v>#DIV/0!</v>
      </c>
      <c r="DQ410" s="323" t="e">
        <f t="shared" si="605"/>
        <v>#DIV/0!</v>
      </c>
      <c r="DR410" s="323" t="e">
        <f t="shared" si="605"/>
        <v>#DIV/0!</v>
      </c>
      <c r="DS410" s="323" t="e">
        <f t="shared" si="605"/>
        <v>#DIV/0!</v>
      </c>
      <c r="DT410" s="17"/>
      <c r="DU410" s="200">
        <f t="shared" si="559"/>
        <v>0.5</v>
      </c>
      <c r="DV410" s="323">
        <f t="shared" ref="DV410:EH410" ca="1" si="606">1/MAX((IF(DV312&gt;0,DV312/$F$2,-DV312/$G$2)),(IF(DV328&gt;0,DV328/$F$2,-DV328/$G$2)))</f>
        <v>0.38470351152271104</v>
      </c>
      <c r="DW410" s="323">
        <f t="shared" ca="1" si="606"/>
        <v>0.39097758440232411</v>
      </c>
      <c r="DX410" s="323">
        <f t="shared" ca="1" si="606"/>
        <v>0.39459218664193052</v>
      </c>
      <c r="DY410" s="323">
        <f t="shared" ca="1" si="606"/>
        <v>0.39784080722965132</v>
      </c>
      <c r="DZ410" s="323">
        <f t="shared" ca="1" si="606"/>
        <v>0.39768751749383935</v>
      </c>
      <c r="EA410" s="323">
        <f t="shared" ca="1" si="606"/>
        <v>0.39494276678489343</v>
      </c>
      <c r="EB410" s="323">
        <f t="shared" ca="1" si="606"/>
        <v>0.37408976606792144</v>
      </c>
      <c r="EC410" s="323" t="e">
        <f t="shared" si="606"/>
        <v>#DIV/0!</v>
      </c>
      <c r="ED410" s="323" t="e">
        <f t="shared" si="606"/>
        <v>#DIV/0!</v>
      </c>
      <c r="EE410" s="323" t="e">
        <f t="shared" si="606"/>
        <v>#DIV/0!</v>
      </c>
      <c r="EF410" s="323" t="e">
        <f t="shared" si="606"/>
        <v>#DIV/0!</v>
      </c>
      <c r="EG410" s="323" t="e">
        <f t="shared" si="606"/>
        <v>#DIV/0!</v>
      </c>
      <c r="EH410" s="323" t="e">
        <f t="shared" si="606"/>
        <v>#DIV/0!</v>
      </c>
      <c r="EJ410" s="200">
        <f t="shared" si="561"/>
        <v>0.5</v>
      </c>
      <c r="EK410" s="323">
        <f t="shared" ref="EK410:EW410" ca="1" si="607">1/MAX((IF(EK312&gt;0,EK312/$F$2,-EK312/$G$2)),(IF(EK328&gt;0,EK328/$F$2,-EK328/$G$2)))</f>
        <v>0.82094879185440417</v>
      </c>
      <c r="EL410" s="323">
        <f t="shared" ca="1" si="607"/>
        <v>0.83433752472595413</v>
      </c>
      <c r="EM410" s="323">
        <f t="shared" ca="1" si="607"/>
        <v>0.84205100602456162</v>
      </c>
      <c r="EN410" s="323">
        <f t="shared" ca="1" si="607"/>
        <v>0.84898349056603795</v>
      </c>
      <c r="EO410" s="323">
        <f t="shared" ca="1" si="607"/>
        <v>0.84865637365743374</v>
      </c>
      <c r="EP410" s="323">
        <f t="shared" ca="1" si="607"/>
        <v>0.78176059292931055</v>
      </c>
      <c r="EQ410" s="323">
        <f t="shared" ca="1" si="607"/>
        <v>0.4348059061103588</v>
      </c>
      <c r="ER410" s="323" t="e">
        <f t="shared" si="607"/>
        <v>#DIV/0!</v>
      </c>
      <c r="ES410" s="323" t="e">
        <f t="shared" si="607"/>
        <v>#DIV/0!</v>
      </c>
      <c r="ET410" s="323" t="e">
        <f t="shared" si="607"/>
        <v>#DIV/0!</v>
      </c>
      <c r="EU410" s="323" t="e">
        <f t="shared" si="607"/>
        <v>#DIV/0!</v>
      </c>
      <c r="EV410" s="323" t="e">
        <f t="shared" si="607"/>
        <v>#DIV/0!</v>
      </c>
      <c r="EW410" s="323" t="e">
        <f t="shared" si="607"/>
        <v>#DIV/0!</v>
      </c>
    </row>
    <row r="411" spans="14:185">
      <c r="T411" s="200">
        <f t="shared" si="545"/>
        <v>0.5714285714285714</v>
      </c>
      <c r="U411" s="323">
        <f t="shared" ref="U411:AG411" ca="1" si="608">1/MAX((IF(U313&gt;0,U313/$F$2,-U313/$G$2)),(IF(U329&gt;0,U329/$F$2,-U329/$G$2)))</f>
        <v>0.20059265570244572</v>
      </c>
      <c r="V411" s="323">
        <f t="shared" ca="1" si="608"/>
        <v>0.1740858114375117</v>
      </c>
      <c r="W411" s="323">
        <f t="shared" ca="1" si="608"/>
        <v>0.15461262996561795</v>
      </c>
      <c r="X411" s="323">
        <f t="shared" ca="1" si="608"/>
        <v>0.12796758982850384</v>
      </c>
      <c r="Y411" s="323">
        <f t="shared" ca="1" si="608"/>
        <v>8.9396474683806196E-2</v>
      </c>
      <c r="Z411" s="323">
        <f t="shared" ca="1" si="608"/>
        <v>7.2425938611002799E-2</v>
      </c>
      <c r="AA411" s="323" t="e">
        <f t="shared" si="608"/>
        <v>#DIV/0!</v>
      </c>
      <c r="AB411" s="323" t="e">
        <f t="shared" si="608"/>
        <v>#DIV/0!</v>
      </c>
      <c r="AC411" s="323" t="e">
        <f t="shared" si="608"/>
        <v>#DIV/0!</v>
      </c>
      <c r="AD411" s="323" t="e">
        <f t="shared" si="608"/>
        <v>#DIV/0!</v>
      </c>
      <c r="AE411" s="323" t="e">
        <f t="shared" si="608"/>
        <v>#DIV/0!</v>
      </c>
      <c r="AF411" s="323" t="e">
        <f t="shared" si="608"/>
        <v>#DIV/0!</v>
      </c>
      <c r="AG411" s="323" t="e">
        <f t="shared" ca="1" si="608"/>
        <v>#DIV/0!</v>
      </c>
      <c r="AH411" s="17"/>
      <c r="AI411" s="200">
        <f t="shared" si="547"/>
        <v>0.5714285714285714</v>
      </c>
      <c r="AJ411" s="323">
        <f t="shared" ref="AJ411:AV411" ca="1" si="609">1/MAX((IF(AJ313&gt;0,AJ313/$F$2,-AJ313/$G$2)),(IF(AJ329&gt;0,AJ329/$F$2,-AJ329/$G$2)))</f>
        <v>0.20059265570244572</v>
      </c>
      <c r="AK411" s="323">
        <f t="shared" ca="1" si="609"/>
        <v>0.1740858114375117</v>
      </c>
      <c r="AL411" s="323">
        <f t="shared" ca="1" si="609"/>
        <v>0.15461262996561795</v>
      </c>
      <c r="AM411" s="323">
        <f t="shared" ca="1" si="609"/>
        <v>0.12796758982850384</v>
      </c>
      <c r="AN411" s="323">
        <f t="shared" ca="1" si="609"/>
        <v>8.9396474683806196E-2</v>
      </c>
      <c r="AO411" s="323">
        <f t="shared" ca="1" si="609"/>
        <v>7.2425938611002799E-2</v>
      </c>
      <c r="AP411" s="323" t="e">
        <f t="shared" si="609"/>
        <v>#DIV/0!</v>
      </c>
      <c r="AQ411" s="323" t="e">
        <f t="shared" si="609"/>
        <v>#DIV/0!</v>
      </c>
      <c r="AR411" s="323" t="e">
        <f t="shared" si="609"/>
        <v>#DIV/0!</v>
      </c>
      <c r="AS411" s="323" t="e">
        <f t="shared" si="609"/>
        <v>#DIV/0!</v>
      </c>
      <c r="AT411" s="323" t="e">
        <f t="shared" si="609"/>
        <v>#DIV/0!</v>
      </c>
      <c r="AU411" s="323" t="e">
        <f t="shared" si="609"/>
        <v>#DIV/0!</v>
      </c>
      <c r="AV411" s="323" t="e">
        <f t="shared" si="609"/>
        <v>#DIV/0!</v>
      </c>
      <c r="AX411" s="200">
        <f t="shared" si="549"/>
        <v>0.5714285714285714</v>
      </c>
      <c r="AY411" s="323">
        <f t="shared" ref="AY411:BK411" ca="1" si="610">1/MAX((IF(AY313&gt;0,AY313/$F$2,-AY313/$G$2)),(IF(AY329&gt;0,AY329/$F$2,-AY329/$G$2)))</f>
        <v>0.22192901909916954</v>
      </c>
      <c r="AZ411" s="323">
        <f t="shared" ca="1" si="610"/>
        <v>0.20569854678109989</v>
      </c>
      <c r="BA411" s="323">
        <f t="shared" ca="1" si="610"/>
        <v>0.1878142116823085</v>
      </c>
      <c r="BB411" s="323">
        <f t="shared" ca="1" si="610"/>
        <v>0.15898414005698605</v>
      </c>
      <c r="BC411" s="323">
        <f t="shared" ca="1" si="610"/>
        <v>0.11291083475463075</v>
      </c>
      <c r="BD411" s="323">
        <f t="shared" ca="1" si="610"/>
        <v>9.1855905088709916E-2</v>
      </c>
      <c r="BE411" s="323" t="e">
        <f t="shared" si="610"/>
        <v>#DIV/0!</v>
      </c>
      <c r="BF411" s="323" t="e">
        <f t="shared" si="610"/>
        <v>#DIV/0!</v>
      </c>
      <c r="BG411" s="323" t="e">
        <f t="shared" si="610"/>
        <v>#DIV/0!</v>
      </c>
      <c r="BH411" s="323" t="e">
        <f t="shared" si="610"/>
        <v>#DIV/0!</v>
      </c>
      <c r="BI411" s="323" t="e">
        <f t="shared" si="610"/>
        <v>#DIV/0!</v>
      </c>
      <c r="BJ411" s="323" t="e">
        <f t="shared" si="610"/>
        <v>#DIV/0!</v>
      </c>
      <c r="BK411" s="323" t="e">
        <f t="shared" si="610"/>
        <v>#DIV/0!</v>
      </c>
      <c r="BL411" s="17"/>
      <c r="BM411" s="200">
        <f t="shared" si="551"/>
        <v>0.5714285714285714</v>
      </c>
      <c r="BN411" s="323">
        <f t="shared" ref="BN411:BZ411" ca="1" si="611">1/MAX((IF(BN313&gt;0,BN313/$F$2,-BN313/$G$2)),(IF(BN329&gt;0,BN329/$F$2,-BN329/$G$2)))</f>
        <v>0.20184424287620029</v>
      </c>
      <c r="BO411" s="323">
        <f t="shared" ca="1" si="611"/>
        <v>0.1845726165524349</v>
      </c>
      <c r="BP411" s="323">
        <f t="shared" ca="1" si="611"/>
        <v>0.16742663186722292</v>
      </c>
      <c r="BQ411" s="323">
        <f t="shared" ca="1" si="611"/>
        <v>0.14089933093248894</v>
      </c>
      <c r="BR411" s="323">
        <f t="shared" ca="1" si="611"/>
        <v>9.9580991005845873E-2</v>
      </c>
      <c r="BS411" s="323">
        <f t="shared" ca="1" si="611"/>
        <v>8.0898145521296635E-2</v>
      </c>
      <c r="BT411" s="323" t="e">
        <f t="shared" si="611"/>
        <v>#DIV/0!</v>
      </c>
      <c r="BU411" s="323" t="e">
        <f t="shared" si="611"/>
        <v>#DIV/0!</v>
      </c>
      <c r="BV411" s="323" t="e">
        <f t="shared" si="611"/>
        <v>#DIV/0!</v>
      </c>
      <c r="BW411" s="323" t="e">
        <f t="shared" si="611"/>
        <v>#DIV/0!</v>
      </c>
      <c r="BX411" s="323" t="e">
        <f t="shared" si="611"/>
        <v>#DIV/0!</v>
      </c>
      <c r="BY411" s="323" t="e">
        <f t="shared" si="611"/>
        <v>#DIV/0!</v>
      </c>
      <c r="BZ411" s="323" t="e">
        <f t="shared" si="611"/>
        <v>#DIV/0!</v>
      </c>
      <c r="CA411" s="17"/>
      <c r="CB411" s="200">
        <f t="shared" si="553"/>
        <v>0.5714285714285714</v>
      </c>
      <c r="CC411" s="323">
        <f t="shared" ref="CC411:CO411" ca="1" si="612">1/MAX((IF(CC313&gt;0,CC313/$F$2,-CC313/$G$2)),(IF(CC329&gt;0,CC329/$F$2,-CC329/$G$2)))</f>
        <v>0.3681603311506409</v>
      </c>
      <c r="CD411" s="323">
        <f t="shared" ca="1" si="612"/>
        <v>0.35465379371523514</v>
      </c>
      <c r="CE411" s="323">
        <f t="shared" ca="1" si="612"/>
        <v>0.32912623051608025</v>
      </c>
      <c r="CF411" s="323">
        <f t="shared" ca="1" si="612"/>
        <v>0.28149385605582528</v>
      </c>
      <c r="CG411" s="323">
        <f t="shared" ca="1" si="612"/>
        <v>0.1997797627785502</v>
      </c>
      <c r="CH411" s="323">
        <f t="shared" ca="1" si="612"/>
        <v>0.16190359067134757</v>
      </c>
      <c r="CI411" s="323" t="e">
        <f t="shared" si="612"/>
        <v>#DIV/0!</v>
      </c>
      <c r="CJ411" s="323" t="e">
        <f t="shared" si="612"/>
        <v>#DIV/0!</v>
      </c>
      <c r="CK411" s="323" t="e">
        <f t="shared" si="612"/>
        <v>#DIV/0!</v>
      </c>
      <c r="CL411" s="323" t="e">
        <f t="shared" si="612"/>
        <v>#DIV/0!</v>
      </c>
      <c r="CM411" s="323" t="e">
        <f t="shared" si="612"/>
        <v>#DIV/0!</v>
      </c>
      <c r="CN411" s="323" t="e">
        <f t="shared" si="612"/>
        <v>#DIV/0!</v>
      </c>
      <c r="CO411" s="323" t="e">
        <f t="shared" si="612"/>
        <v>#DIV/0!</v>
      </c>
      <c r="CP411" s="17"/>
      <c r="CQ411" s="200">
        <f t="shared" si="555"/>
        <v>0.5714285714285714</v>
      </c>
      <c r="CR411" s="323">
        <f t="shared" ref="CR411:DD411" ca="1" si="613">1/MAX((IF(CR313&gt;0,CR313/$F$2,-CR313/$G$2)),(IF(CR329&gt;0,CR329/$F$2,-CR329/$G$2)))</f>
        <v>0.1837154580068236</v>
      </c>
      <c r="CS411" s="323">
        <f t="shared" ca="1" si="613"/>
        <v>0.20809911890669799</v>
      </c>
      <c r="CT411" s="323">
        <f t="shared" ca="1" si="613"/>
        <v>0.21805800613703691</v>
      </c>
      <c r="CU411" s="323">
        <f t="shared" ca="1" si="613"/>
        <v>0.21877681924318554</v>
      </c>
      <c r="CV411" s="323">
        <f t="shared" ca="1" si="613"/>
        <v>0.1886407591062286</v>
      </c>
      <c r="CW411" s="323">
        <f t="shared" ca="1" si="613"/>
        <v>0.1631172689459057</v>
      </c>
      <c r="CX411" s="323" t="e">
        <f t="shared" si="613"/>
        <v>#DIV/0!</v>
      </c>
      <c r="CY411" s="323" t="e">
        <f t="shared" si="613"/>
        <v>#DIV/0!</v>
      </c>
      <c r="CZ411" s="323" t="e">
        <f t="shared" si="613"/>
        <v>#DIV/0!</v>
      </c>
      <c r="DA411" s="323" t="e">
        <f t="shared" si="613"/>
        <v>#DIV/0!</v>
      </c>
      <c r="DB411" s="323" t="e">
        <f t="shared" si="613"/>
        <v>#DIV/0!</v>
      </c>
      <c r="DC411" s="323" t="e">
        <f t="shared" si="613"/>
        <v>#DIV/0!</v>
      </c>
      <c r="DD411" s="323" t="e">
        <f t="shared" si="613"/>
        <v>#DIV/0!</v>
      </c>
      <c r="DE411" s="17"/>
      <c r="DF411" s="200">
        <f t="shared" si="557"/>
        <v>0.5714285714285714</v>
      </c>
      <c r="DG411" s="323">
        <f t="shared" ref="DG411:DS411" ca="1" si="614">1/MAX((IF(DG313&gt;0,DG313/$F$2,-DG313/$G$2)),(IF(DG329&gt;0,DG329/$F$2,-DG329/$G$2)))</f>
        <v>0.45893238371109951</v>
      </c>
      <c r="DH411" s="323">
        <f t="shared" ca="1" si="614"/>
        <v>0.46292582540968241</v>
      </c>
      <c r="DI411" s="323">
        <f t="shared" ca="1" si="614"/>
        <v>0.44179768181736412</v>
      </c>
      <c r="DJ411" s="323">
        <f t="shared" ca="1" si="614"/>
        <v>0.38897815935286634</v>
      </c>
      <c r="DK411" s="323">
        <f t="shared" ca="1" si="614"/>
        <v>0.28316286502492716</v>
      </c>
      <c r="DL411" s="323">
        <f t="shared" ca="1" si="614"/>
        <v>0.23098450000132376</v>
      </c>
      <c r="DM411" s="323" t="e">
        <f t="shared" si="614"/>
        <v>#DIV/0!</v>
      </c>
      <c r="DN411" s="323" t="e">
        <f t="shared" si="614"/>
        <v>#DIV/0!</v>
      </c>
      <c r="DO411" s="323" t="e">
        <f t="shared" si="614"/>
        <v>#DIV/0!</v>
      </c>
      <c r="DP411" s="323" t="e">
        <f t="shared" si="614"/>
        <v>#DIV/0!</v>
      </c>
      <c r="DQ411" s="323" t="e">
        <f t="shared" si="614"/>
        <v>#DIV/0!</v>
      </c>
      <c r="DR411" s="323" t="e">
        <f t="shared" si="614"/>
        <v>#DIV/0!</v>
      </c>
      <c r="DS411" s="323" t="e">
        <f t="shared" si="614"/>
        <v>#DIV/0!</v>
      </c>
      <c r="DT411" s="17"/>
      <c r="DU411" s="200">
        <f t="shared" si="559"/>
        <v>0.5714285714285714</v>
      </c>
      <c r="DV411" s="323">
        <f t="shared" ref="DV411:EH411" ca="1" si="615">1/MAX((IF(DV313&gt;0,DV313/$F$2,-DV313/$G$2)),(IF(DV329&gt;0,DV329/$F$2,-DV329/$G$2)))</f>
        <v>0.43426783432456378</v>
      </c>
      <c r="DW411" s="323">
        <f t="shared" ca="1" si="615"/>
        <v>0.43971045597284625</v>
      </c>
      <c r="DX411" s="323">
        <f t="shared" ca="1" si="615"/>
        <v>0.44226674619878498</v>
      </c>
      <c r="DY411" s="323">
        <f t="shared" ca="1" si="615"/>
        <v>0.44298994375853984</v>
      </c>
      <c r="DZ411" s="323">
        <f t="shared" ca="1" si="615"/>
        <v>0.43438091742329149</v>
      </c>
      <c r="EA411" s="323">
        <f t="shared" ca="1" si="615"/>
        <v>0.42386004702855984</v>
      </c>
      <c r="EB411" s="323" t="e">
        <f t="shared" si="615"/>
        <v>#DIV/0!</v>
      </c>
      <c r="EC411" s="323" t="e">
        <f t="shared" si="615"/>
        <v>#DIV/0!</v>
      </c>
      <c r="ED411" s="323" t="e">
        <f t="shared" si="615"/>
        <v>#DIV/0!</v>
      </c>
      <c r="EE411" s="323" t="e">
        <f t="shared" si="615"/>
        <v>#DIV/0!</v>
      </c>
      <c r="EF411" s="323" t="e">
        <f t="shared" si="615"/>
        <v>#DIV/0!</v>
      </c>
      <c r="EG411" s="323" t="e">
        <f t="shared" si="615"/>
        <v>#DIV/0!</v>
      </c>
      <c r="EH411" s="323" t="e">
        <f t="shared" si="615"/>
        <v>#DIV/0!</v>
      </c>
      <c r="EJ411" s="200">
        <f t="shared" si="561"/>
        <v>0.5714285714285714</v>
      </c>
      <c r="EK411" s="323">
        <f t="shared" ref="EK411:EW411" ca="1" si="616">1/MAX((IF(EK313&gt;0,EK313/$F$2,-EK313/$G$2)),(IF(EK329&gt;0,EK329/$F$2,-EK329/$G$2)))</f>
        <v>0.92671796136940776</v>
      </c>
      <c r="EL411" s="323">
        <f t="shared" ca="1" si="616"/>
        <v>0.93833239568791105</v>
      </c>
      <c r="EM411" s="323">
        <f t="shared" ca="1" si="616"/>
        <v>0.94378746253746248</v>
      </c>
      <c r="EN411" s="323">
        <f t="shared" ca="1" si="616"/>
        <v>0.94533075014771295</v>
      </c>
      <c r="EO411" s="323">
        <f t="shared" ca="1" si="616"/>
        <v>0.67349277336514979</v>
      </c>
      <c r="EP411" s="323">
        <f t="shared" ca="1" si="616"/>
        <v>0.50575071801082172</v>
      </c>
      <c r="EQ411" s="323" t="e">
        <f t="shared" si="616"/>
        <v>#DIV/0!</v>
      </c>
      <c r="ER411" s="323" t="e">
        <f t="shared" si="616"/>
        <v>#DIV/0!</v>
      </c>
      <c r="ES411" s="323" t="e">
        <f t="shared" si="616"/>
        <v>#DIV/0!</v>
      </c>
      <c r="ET411" s="323" t="e">
        <f t="shared" si="616"/>
        <v>#DIV/0!</v>
      </c>
      <c r="EU411" s="323" t="e">
        <f t="shared" si="616"/>
        <v>#DIV/0!</v>
      </c>
      <c r="EV411" s="323" t="e">
        <f t="shared" si="616"/>
        <v>#DIV/0!</v>
      </c>
      <c r="EW411" s="323" t="e">
        <f t="shared" si="616"/>
        <v>#DIV/0!</v>
      </c>
    </row>
    <row r="412" spans="14:185">
      <c r="N412" s="100"/>
      <c r="O412" s="52"/>
      <c r="T412" s="200">
        <f t="shared" si="545"/>
        <v>0.6</v>
      </c>
      <c r="U412" s="323">
        <f t="shared" ref="U412:AG412" ca="1" si="617">1/MAX((IF(U314&gt;0,U314/$F$2,-U314/$G$2)),(IF(U330&gt;0,U330/$F$2,-U330/$G$2)))</f>
        <v>0.17980848717045511</v>
      </c>
      <c r="V412" s="323">
        <f t="shared" ca="1" si="617"/>
        <v>0.15312203914181421</v>
      </c>
      <c r="W412" s="323">
        <f t="shared" ca="1" si="617"/>
        <v>0.13354661959044004</v>
      </c>
      <c r="X412" s="323">
        <f t="shared" ca="1" si="617"/>
        <v>0.10679733462360219</v>
      </c>
      <c r="Y412" s="323">
        <f t="shared" ca="1" si="617"/>
        <v>6.8138402051023408E-2</v>
      </c>
      <c r="Z412" s="323" t="e">
        <f t="shared" si="617"/>
        <v>#DIV/0!</v>
      </c>
      <c r="AA412" s="323" t="e">
        <f t="shared" si="617"/>
        <v>#DIV/0!</v>
      </c>
      <c r="AB412" s="323" t="e">
        <f t="shared" si="617"/>
        <v>#DIV/0!</v>
      </c>
      <c r="AC412" s="323" t="e">
        <f t="shared" si="617"/>
        <v>#DIV/0!</v>
      </c>
      <c r="AD412" s="323" t="e">
        <f t="shared" si="617"/>
        <v>#DIV/0!</v>
      </c>
      <c r="AE412" s="323" t="e">
        <f t="shared" si="617"/>
        <v>#DIV/0!</v>
      </c>
      <c r="AF412" s="323" t="e">
        <f t="shared" si="617"/>
        <v>#DIV/0!</v>
      </c>
      <c r="AG412" s="323" t="e">
        <f t="shared" ca="1" si="617"/>
        <v>#DIV/0!</v>
      </c>
      <c r="AH412" s="17"/>
      <c r="AI412" s="200">
        <f t="shared" si="547"/>
        <v>0.6</v>
      </c>
      <c r="AJ412" s="323">
        <f t="shared" ref="AJ412:AV412" ca="1" si="618">1/MAX((IF(AJ314&gt;0,AJ314/$F$2,-AJ314/$G$2)),(IF(AJ330&gt;0,AJ330/$F$2,-AJ330/$G$2)))</f>
        <v>0.17980848717045511</v>
      </c>
      <c r="AK412" s="323">
        <f t="shared" ca="1" si="618"/>
        <v>0.15312203914181421</v>
      </c>
      <c r="AL412" s="323">
        <f t="shared" ca="1" si="618"/>
        <v>0.13354661959044004</v>
      </c>
      <c r="AM412" s="323">
        <f t="shared" ca="1" si="618"/>
        <v>0.10679733462360219</v>
      </c>
      <c r="AN412" s="323">
        <f t="shared" ca="1" si="618"/>
        <v>6.8138402051023408E-2</v>
      </c>
      <c r="AO412" s="323" t="e">
        <f t="shared" si="618"/>
        <v>#DIV/0!</v>
      </c>
      <c r="AP412" s="323" t="e">
        <f t="shared" si="618"/>
        <v>#DIV/0!</v>
      </c>
      <c r="AQ412" s="323" t="e">
        <f t="shared" si="618"/>
        <v>#DIV/0!</v>
      </c>
      <c r="AR412" s="323" t="e">
        <f t="shared" si="618"/>
        <v>#DIV/0!</v>
      </c>
      <c r="AS412" s="323" t="e">
        <f t="shared" si="618"/>
        <v>#DIV/0!</v>
      </c>
      <c r="AT412" s="323" t="e">
        <f t="shared" si="618"/>
        <v>#DIV/0!</v>
      </c>
      <c r="AU412" s="323" t="e">
        <f t="shared" si="618"/>
        <v>#DIV/0!</v>
      </c>
      <c r="AV412" s="323" t="e">
        <f t="shared" si="618"/>
        <v>#DIV/0!</v>
      </c>
      <c r="AX412" s="200">
        <f t="shared" si="549"/>
        <v>0.6</v>
      </c>
      <c r="AY412" s="323">
        <f t="shared" ref="AY412:BK412" ca="1" si="619">1/MAX((IF(AY314&gt;0,AY314/$F$2,-AY314/$G$2)),(IF(AY330&gt;0,AY330/$F$2,-AY330/$G$2)))</f>
        <v>0.20396594022084777</v>
      </c>
      <c r="AZ412" s="323">
        <f t="shared" ca="1" si="619"/>
        <v>0.18369783761631522</v>
      </c>
      <c r="BA412" s="323">
        <f t="shared" ca="1" si="619"/>
        <v>0.16389127549137159</v>
      </c>
      <c r="BB412" s="323">
        <f t="shared" ca="1" si="619"/>
        <v>0.13344083520868752</v>
      </c>
      <c r="BC412" s="323">
        <f t="shared" ca="1" si="619"/>
        <v>8.6235281453898763E-2</v>
      </c>
      <c r="BD412" s="323" t="e">
        <f t="shared" si="619"/>
        <v>#DIV/0!</v>
      </c>
      <c r="BE412" s="323" t="e">
        <f t="shared" si="619"/>
        <v>#DIV/0!</v>
      </c>
      <c r="BF412" s="323" t="e">
        <f t="shared" si="619"/>
        <v>#DIV/0!</v>
      </c>
      <c r="BG412" s="323" t="e">
        <f t="shared" si="619"/>
        <v>#DIV/0!</v>
      </c>
      <c r="BH412" s="323" t="e">
        <f t="shared" si="619"/>
        <v>#DIV/0!</v>
      </c>
      <c r="BI412" s="323" t="e">
        <f t="shared" si="619"/>
        <v>#DIV/0!</v>
      </c>
      <c r="BJ412" s="323" t="e">
        <f t="shared" si="619"/>
        <v>#DIV/0!</v>
      </c>
      <c r="BK412" s="323" t="e">
        <f t="shared" si="619"/>
        <v>#DIV/0!</v>
      </c>
      <c r="BL412" s="17"/>
      <c r="BM412" s="200">
        <f t="shared" si="551"/>
        <v>0.6</v>
      </c>
      <c r="BN412" s="323">
        <f t="shared" ref="BN412:BZ412" ca="1" si="620">1/MAX((IF(BN314&gt;0,BN314/$F$2,-BN314/$G$2)),(IF(BN330&gt;0,BN330/$F$2,-BN330/$G$2)))</f>
        <v>0.18462186564971672</v>
      </c>
      <c r="BO412" s="323">
        <f t="shared" ca="1" si="620"/>
        <v>0.16429729727158296</v>
      </c>
      <c r="BP412" s="323">
        <f t="shared" ca="1" si="620"/>
        <v>0.14577719102836117</v>
      </c>
      <c r="BQ412" s="323">
        <f t="shared" ca="1" si="620"/>
        <v>0.11812413265527402</v>
      </c>
      <c r="BR412" s="323">
        <f t="shared" ca="1" si="620"/>
        <v>7.6036036621945552E-2</v>
      </c>
      <c r="BS412" s="323" t="e">
        <f t="shared" si="620"/>
        <v>#DIV/0!</v>
      </c>
      <c r="BT412" s="323" t="e">
        <f t="shared" si="620"/>
        <v>#DIV/0!</v>
      </c>
      <c r="BU412" s="323" t="e">
        <f t="shared" si="620"/>
        <v>#DIV/0!</v>
      </c>
      <c r="BV412" s="323" t="e">
        <f t="shared" si="620"/>
        <v>#DIV/0!</v>
      </c>
      <c r="BW412" s="323" t="e">
        <f t="shared" si="620"/>
        <v>#DIV/0!</v>
      </c>
      <c r="BX412" s="323" t="e">
        <f t="shared" si="620"/>
        <v>#DIV/0!</v>
      </c>
      <c r="BY412" s="323" t="e">
        <f t="shared" si="620"/>
        <v>#DIV/0!</v>
      </c>
      <c r="BZ412" s="323" t="e">
        <f t="shared" si="620"/>
        <v>#DIV/0!</v>
      </c>
      <c r="CA412" s="17"/>
      <c r="CB412" s="200">
        <f t="shared" si="553"/>
        <v>0.6</v>
      </c>
      <c r="CC412" s="323">
        <f t="shared" ref="CC412:CO412" ca="1" si="621">1/MAX((IF(CC314&gt;0,CC314/$F$2,-CC314/$G$2)),(IF(CC330&gt;0,CC330/$F$2,-CC330/$G$2)))</f>
        <v>0.34318146703139907</v>
      </c>
      <c r="CD412" s="323">
        <f t="shared" ca="1" si="621"/>
        <v>0.32130325236417451</v>
      </c>
      <c r="CE412" s="323">
        <f t="shared" ca="1" si="621"/>
        <v>0.29106388642116671</v>
      </c>
      <c r="CF412" s="323">
        <f t="shared" ca="1" si="621"/>
        <v>0.23897830806694151</v>
      </c>
      <c r="CG412" s="323">
        <f t="shared" ca="1" si="621"/>
        <v>0.15393288296685989</v>
      </c>
      <c r="CH412" s="323" t="e">
        <f t="shared" si="621"/>
        <v>#DIV/0!</v>
      </c>
      <c r="CI412" s="323" t="e">
        <f t="shared" si="621"/>
        <v>#DIV/0!</v>
      </c>
      <c r="CJ412" s="323" t="e">
        <f t="shared" si="621"/>
        <v>#DIV/0!</v>
      </c>
      <c r="CK412" s="323" t="e">
        <f t="shared" si="621"/>
        <v>#DIV/0!</v>
      </c>
      <c r="CL412" s="323" t="e">
        <f t="shared" si="621"/>
        <v>#DIV/0!</v>
      </c>
      <c r="CM412" s="323" t="e">
        <f t="shared" si="621"/>
        <v>#DIV/0!</v>
      </c>
      <c r="CN412" s="323" t="e">
        <f t="shared" si="621"/>
        <v>#DIV/0!</v>
      </c>
      <c r="CO412" s="323" t="e">
        <f t="shared" si="621"/>
        <v>#DIV/0!</v>
      </c>
      <c r="CP412" s="17"/>
      <c r="CQ412" s="200">
        <f t="shared" si="555"/>
        <v>0.6</v>
      </c>
      <c r="CR412" s="323">
        <f t="shared" ref="CR412:DD412" ca="1" si="622">1/MAX((IF(CR314&gt;0,CR314/$F$2,-CR314/$G$2)),(IF(CR330&gt;0,CR330/$F$2,-CR330/$G$2)))</f>
        <v>0.17948557046822816</v>
      </c>
      <c r="CS412" s="323">
        <f t="shared" ca="1" si="622"/>
        <v>0.20001737194003136</v>
      </c>
      <c r="CT412" s="323">
        <f t="shared" ca="1" si="622"/>
        <v>0.20579947784262942</v>
      </c>
      <c r="CU412" s="323">
        <f t="shared" ca="1" si="622"/>
        <v>0.19854762820887381</v>
      </c>
      <c r="CV412" s="323">
        <f t="shared" ca="1" si="622"/>
        <v>0.1531681010829225</v>
      </c>
      <c r="CW412" s="323" t="e">
        <f t="shared" si="622"/>
        <v>#DIV/0!</v>
      </c>
      <c r="CX412" s="323" t="e">
        <f t="shared" si="622"/>
        <v>#DIV/0!</v>
      </c>
      <c r="CY412" s="323" t="e">
        <f t="shared" si="622"/>
        <v>#DIV/0!</v>
      </c>
      <c r="CZ412" s="323" t="e">
        <f t="shared" si="622"/>
        <v>#DIV/0!</v>
      </c>
      <c r="DA412" s="323" t="e">
        <f t="shared" si="622"/>
        <v>#DIV/0!</v>
      </c>
      <c r="DB412" s="323" t="e">
        <f t="shared" si="622"/>
        <v>#DIV/0!</v>
      </c>
      <c r="DC412" s="323" t="e">
        <f t="shared" si="622"/>
        <v>#DIV/0!</v>
      </c>
      <c r="DD412" s="323" t="e">
        <f t="shared" si="622"/>
        <v>#DIV/0!</v>
      </c>
      <c r="DE412" s="17"/>
      <c r="DF412" s="200">
        <f t="shared" si="557"/>
        <v>0.6</v>
      </c>
      <c r="DG412" s="323">
        <f t="shared" ref="DG412:DS412" ca="1" si="623">1/MAX((IF(DG314&gt;0,DG314/$F$2,-DG314/$G$2)),(IF(DG330&gt;0,DG330/$F$2,-DG330/$G$2)))</f>
        <v>0.43345448908130074</v>
      </c>
      <c r="DH412" s="323">
        <f t="shared" ca="1" si="623"/>
        <v>0.42503576104958712</v>
      </c>
      <c r="DI412" s="323">
        <f t="shared" ca="1" si="623"/>
        <v>0.39547319625553318</v>
      </c>
      <c r="DJ412" s="323">
        <f t="shared" ca="1" si="623"/>
        <v>0.3333356859369081</v>
      </c>
      <c r="DK412" s="323">
        <f t="shared" ca="1" si="623"/>
        <v>0.21928923312732801</v>
      </c>
      <c r="DL412" s="323" t="e">
        <f t="shared" si="623"/>
        <v>#DIV/0!</v>
      </c>
      <c r="DM412" s="323" t="e">
        <f t="shared" si="623"/>
        <v>#DIV/0!</v>
      </c>
      <c r="DN412" s="323" t="e">
        <f t="shared" si="623"/>
        <v>#DIV/0!</v>
      </c>
      <c r="DO412" s="323" t="e">
        <f t="shared" si="623"/>
        <v>#DIV/0!</v>
      </c>
      <c r="DP412" s="323" t="e">
        <f t="shared" si="623"/>
        <v>#DIV/0!</v>
      </c>
      <c r="DQ412" s="323" t="e">
        <f t="shared" si="623"/>
        <v>#DIV/0!</v>
      </c>
      <c r="DR412" s="323" t="e">
        <f t="shared" si="623"/>
        <v>#DIV/0!</v>
      </c>
      <c r="DS412" s="323" t="e">
        <f t="shared" si="623"/>
        <v>#DIV/0!</v>
      </c>
      <c r="DT412" s="17"/>
      <c r="DU412" s="200">
        <f t="shared" si="559"/>
        <v>0.6</v>
      </c>
      <c r="DV412" s="323">
        <f t="shared" ref="DV412:EH412" ca="1" si="624">1/MAX((IF(DV314&gt;0,DV314/$F$2,-DV314/$G$2)),(IF(DV330&gt;0,DV330/$F$2,-DV330/$G$2)))</f>
        <v>0.45400014310474945</v>
      </c>
      <c r="DW412" s="323">
        <f t="shared" ca="1" si="624"/>
        <v>0.4589381745425602</v>
      </c>
      <c r="DX412" s="323">
        <f t="shared" ca="1" si="624"/>
        <v>0.46080666304167833</v>
      </c>
      <c r="DY412" s="323">
        <f t="shared" ca="1" si="624"/>
        <v>0.45972664079322406</v>
      </c>
      <c r="DZ412" s="323">
        <f t="shared" ca="1" si="624"/>
        <v>0.44374177335700182</v>
      </c>
      <c r="EA412" s="323" t="e">
        <f t="shared" si="624"/>
        <v>#DIV/0!</v>
      </c>
      <c r="EB412" s="323" t="e">
        <f t="shared" si="624"/>
        <v>#DIV/0!</v>
      </c>
      <c r="EC412" s="323" t="e">
        <f t="shared" si="624"/>
        <v>#DIV/0!</v>
      </c>
      <c r="ED412" s="323" t="e">
        <f t="shared" si="624"/>
        <v>#DIV/0!</v>
      </c>
      <c r="EE412" s="323" t="e">
        <f t="shared" si="624"/>
        <v>#DIV/0!</v>
      </c>
      <c r="EF412" s="323" t="e">
        <f t="shared" si="624"/>
        <v>#DIV/0!</v>
      </c>
      <c r="EG412" s="323" t="e">
        <f t="shared" si="624"/>
        <v>#DIV/0!</v>
      </c>
      <c r="EH412" s="323" t="e">
        <f t="shared" si="624"/>
        <v>#DIV/0!</v>
      </c>
      <c r="EJ412" s="200">
        <f t="shared" si="561"/>
        <v>0.6</v>
      </c>
      <c r="EK412" s="323">
        <f t="shared" ref="EK412:EW412" ca="1" si="625">1/MAX((IF(EK314&gt;0,EK314/$F$2,-EK314/$G$2)),(IF(EK330&gt;0,EK330/$F$2,-EK330/$G$2)))</f>
        <v>0.96882627223320172</v>
      </c>
      <c r="EL412" s="323">
        <f t="shared" ca="1" si="625"/>
        <v>0.97936392219372326</v>
      </c>
      <c r="EM412" s="323">
        <f t="shared" ca="1" si="625"/>
        <v>0.98335123535827784</v>
      </c>
      <c r="EN412" s="323">
        <f t="shared" ca="1" si="625"/>
        <v>0.98104649174797143</v>
      </c>
      <c r="EO412" s="323">
        <f t="shared" ca="1" si="625"/>
        <v>0.5365899161518094</v>
      </c>
      <c r="EP412" s="323" t="e">
        <f t="shared" si="625"/>
        <v>#DIV/0!</v>
      </c>
      <c r="EQ412" s="323" t="e">
        <f t="shared" si="625"/>
        <v>#DIV/0!</v>
      </c>
      <c r="ER412" s="323" t="e">
        <f t="shared" si="625"/>
        <v>#DIV/0!</v>
      </c>
      <c r="ES412" s="323" t="e">
        <f t="shared" si="625"/>
        <v>#DIV/0!</v>
      </c>
      <c r="ET412" s="323" t="e">
        <f t="shared" si="625"/>
        <v>#DIV/0!</v>
      </c>
      <c r="EU412" s="323" t="e">
        <f t="shared" si="625"/>
        <v>#DIV/0!</v>
      </c>
      <c r="EV412" s="323" t="e">
        <f t="shared" si="625"/>
        <v>#DIV/0!</v>
      </c>
      <c r="EW412" s="323" t="e">
        <f t="shared" si="625"/>
        <v>#DIV/0!</v>
      </c>
    </row>
    <row r="413" spans="14:185">
      <c r="T413" s="200">
        <f t="shared" si="545"/>
        <v>0.66666666666666663</v>
      </c>
      <c r="U413" s="323">
        <f t="shared" ref="U413:AG413" ca="1" si="626">1/MAX((IF(U315&gt;0,U315/$F$2,-U315/$G$2)),(IF(U331&gt;0,U331/$F$2,-U331/$G$2)))</f>
        <v>0.1315415646610022</v>
      </c>
      <c r="V413" s="323">
        <f t="shared" ca="1" si="626"/>
        <v>0.10449043857128582</v>
      </c>
      <c r="W413" s="323">
        <f t="shared" ca="1" si="626"/>
        <v>8.4706596334467255E-2</v>
      </c>
      <c r="X413" s="323">
        <f t="shared" ca="1" si="626"/>
        <v>5.7743733004073441E-2</v>
      </c>
      <c r="Y413" s="323" t="e">
        <f t="shared" si="626"/>
        <v>#DIV/0!</v>
      </c>
      <c r="Z413" s="323" t="e">
        <f t="shared" si="626"/>
        <v>#DIV/0!</v>
      </c>
      <c r="AA413" s="323" t="e">
        <f t="shared" si="626"/>
        <v>#DIV/0!</v>
      </c>
      <c r="AB413" s="323" t="e">
        <f t="shared" si="626"/>
        <v>#DIV/0!</v>
      </c>
      <c r="AC413" s="323" t="e">
        <f t="shared" si="626"/>
        <v>#DIV/0!</v>
      </c>
      <c r="AD413" s="323" t="e">
        <f t="shared" si="626"/>
        <v>#DIV/0!</v>
      </c>
      <c r="AE413" s="323" t="e">
        <f t="shared" si="626"/>
        <v>#DIV/0!</v>
      </c>
      <c r="AF413" s="323" t="e">
        <f t="shared" si="626"/>
        <v>#DIV/0!</v>
      </c>
      <c r="AG413" s="323" t="e">
        <f t="shared" ca="1" si="626"/>
        <v>#DIV/0!</v>
      </c>
      <c r="AH413" s="17"/>
      <c r="AI413" s="200">
        <f t="shared" si="547"/>
        <v>0.66666666666666663</v>
      </c>
      <c r="AJ413" s="323">
        <f t="shared" ref="AJ413:AV413" ca="1" si="627">1/MAX((IF(AJ315&gt;0,AJ315/$F$2,-AJ315/$G$2)),(IF(AJ331&gt;0,AJ331/$F$2,-AJ331/$G$2)))</f>
        <v>0.1315415646610022</v>
      </c>
      <c r="AK413" s="323">
        <f t="shared" ca="1" si="627"/>
        <v>0.10449043857128582</v>
      </c>
      <c r="AL413" s="323">
        <f t="shared" ca="1" si="627"/>
        <v>8.4706596334467255E-2</v>
      </c>
      <c r="AM413" s="323">
        <f t="shared" ca="1" si="627"/>
        <v>5.7743733004073441E-2</v>
      </c>
      <c r="AN413" s="323" t="e">
        <f t="shared" si="627"/>
        <v>#DIV/0!</v>
      </c>
      <c r="AO413" s="323" t="e">
        <f t="shared" si="627"/>
        <v>#DIV/0!</v>
      </c>
      <c r="AP413" s="323" t="e">
        <f t="shared" si="627"/>
        <v>#DIV/0!</v>
      </c>
      <c r="AQ413" s="323" t="e">
        <f t="shared" si="627"/>
        <v>#DIV/0!</v>
      </c>
      <c r="AR413" s="323" t="e">
        <f t="shared" si="627"/>
        <v>#DIV/0!</v>
      </c>
      <c r="AS413" s="323" t="e">
        <f t="shared" si="627"/>
        <v>#DIV/0!</v>
      </c>
      <c r="AT413" s="323" t="e">
        <f t="shared" si="627"/>
        <v>#DIV/0!</v>
      </c>
      <c r="AU413" s="323" t="e">
        <f t="shared" si="627"/>
        <v>#DIV/0!</v>
      </c>
      <c r="AV413" s="323" t="e">
        <f t="shared" si="627"/>
        <v>#DIV/0!</v>
      </c>
      <c r="AX413" s="200">
        <f t="shared" si="549"/>
        <v>0.66666666666666663</v>
      </c>
      <c r="AY413" s="323">
        <f t="shared" ref="AY413:BK413" ca="1" si="628">1/MAX((IF(AY315&gt;0,AY315/$F$2,-AY315/$G$2)),(IF(AY331&gt;0,AY331/$F$2,-AY331/$G$2)))</f>
        <v>0.15653003128919873</v>
      </c>
      <c r="AZ413" s="323">
        <f t="shared" ca="1" si="628"/>
        <v>0.12875334488958812</v>
      </c>
      <c r="BA413" s="323">
        <f t="shared" ca="1" si="628"/>
        <v>0.10572880360294928</v>
      </c>
      <c r="BB413" s="323">
        <f t="shared" ca="1" si="628"/>
        <v>7.2762251206938786E-2</v>
      </c>
      <c r="BC413" s="323" t="e">
        <f t="shared" si="628"/>
        <v>#DIV/0!</v>
      </c>
      <c r="BD413" s="323" t="e">
        <f t="shared" si="628"/>
        <v>#DIV/0!</v>
      </c>
      <c r="BE413" s="323" t="e">
        <f t="shared" si="628"/>
        <v>#DIV/0!</v>
      </c>
      <c r="BF413" s="323" t="e">
        <f t="shared" si="628"/>
        <v>#DIV/0!</v>
      </c>
      <c r="BG413" s="323" t="e">
        <f t="shared" si="628"/>
        <v>#DIV/0!</v>
      </c>
      <c r="BH413" s="323" t="e">
        <f t="shared" si="628"/>
        <v>#DIV/0!</v>
      </c>
      <c r="BI413" s="323" t="e">
        <f t="shared" si="628"/>
        <v>#DIV/0!</v>
      </c>
      <c r="BJ413" s="323" t="e">
        <f t="shared" si="628"/>
        <v>#DIV/0!</v>
      </c>
      <c r="BK413" s="323" t="e">
        <f t="shared" si="628"/>
        <v>#DIV/0!</v>
      </c>
      <c r="BL413" s="17"/>
      <c r="BM413" s="200">
        <f t="shared" si="551"/>
        <v>0.66666666666666663</v>
      </c>
      <c r="BN413" s="323">
        <f t="shared" ref="BN413:BZ413" ca="1" si="629">1/MAX((IF(BN315&gt;0,BN315/$F$2,-BN315/$G$2)),(IF(BN331&gt;0,BN331/$F$2,-BN331/$G$2)))</f>
        <v>0.14033214759048654</v>
      </c>
      <c r="BO413" s="323">
        <f t="shared" ca="1" si="629"/>
        <v>0.11449914168999721</v>
      </c>
      <c r="BP413" s="323">
        <f t="shared" ca="1" si="629"/>
        <v>9.370815886502587E-2</v>
      </c>
      <c r="BQ413" s="323">
        <f t="shared" ca="1" si="629"/>
        <v>6.4309179105417627E-2</v>
      </c>
      <c r="BR413" s="323" t="e">
        <f t="shared" si="629"/>
        <v>#DIV/0!</v>
      </c>
      <c r="BS413" s="323" t="e">
        <f t="shared" si="629"/>
        <v>#DIV/0!</v>
      </c>
      <c r="BT413" s="323" t="e">
        <f t="shared" si="629"/>
        <v>#DIV/0!</v>
      </c>
      <c r="BU413" s="323" t="e">
        <f t="shared" si="629"/>
        <v>#DIV/0!</v>
      </c>
      <c r="BV413" s="323" t="e">
        <f t="shared" si="629"/>
        <v>#DIV/0!</v>
      </c>
      <c r="BW413" s="323" t="e">
        <f t="shared" si="629"/>
        <v>#DIV/0!</v>
      </c>
      <c r="BX413" s="323" t="e">
        <f t="shared" si="629"/>
        <v>#DIV/0!</v>
      </c>
      <c r="BY413" s="323" t="e">
        <f t="shared" si="629"/>
        <v>#DIV/0!</v>
      </c>
      <c r="BZ413" s="323" t="e">
        <f t="shared" si="629"/>
        <v>#DIV/0!</v>
      </c>
      <c r="CA413" s="17"/>
      <c r="CB413" s="200">
        <f t="shared" si="553"/>
        <v>0.66666666666666663</v>
      </c>
      <c r="CC413" s="323">
        <f t="shared" ref="CC413:CO413" ca="1" si="630">1/MAX((IF(CC315&gt;0,CC315/$F$2,-CC315/$G$2)),(IF(CC331&gt;0,CC331/$F$2,-CC331/$G$2)))</f>
        <v>0.27467049638081542</v>
      </c>
      <c r="CD413" s="323">
        <f t="shared" ca="1" si="630"/>
        <v>0.23349771162684646</v>
      </c>
      <c r="CE413" s="323">
        <f t="shared" ca="1" si="630"/>
        <v>0.19356198245954459</v>
      </c>
      <c r="CF413" s="323">
        <f t="shared" ca="1" si="630"/>
        <v>0.13335549352167564</v>
      </c>
      <c r="CG413" s="323" t="e">
        <f t="shared" si="630"/>
        <v>#DIV/0!</v>
      </c>
      <c r="CH413" s="323" t="e">
        <f t="shared" si="630"/>
        <v>#DIV/0!</v>
      </c>
      <c r="CI413" s="323" t="e">
        <f t="shared" si="630"/>
        <v>#DIV/0!</v>
      </c>
      <c r="CJ413" s="323" t="e">
        <f t="shared" si="630"/>
        <v>#DIV/0!</v>
      </c>
      <c r="CK413" s="323" t="e">
        <f t="shared" si="630"/>
        <v>#DIV/0!</v>
      </c>
      <c r="CL413" s="323" t="e">
        <f t="shared" si="630"/>
        <v>#DIV/0!</v>
      </c>
      <c r="CM413" s="323" t="e">
        <f t="shared" si="630"/>
        <v>#DIV/0!</v>
      </c>
      <c r="CN413" s="323" t="e">
        <f t="shared" si="630"/>
        <v>#DIV/0!</v>
      </c>
      <c r="CO413" s="323" t="e">
        <f t="shared" si="630"/>
        <v>#DIV/0!</v>
      </c>
      <c r="CP413" s="17"/>
      <c r="CQ413" s="200">
        <f t="shared" si="555"/>
        <v>0.66666666666666663</v>
      </c>
      <c r="CR413" s="323">
        <f t="shared" ref="CR413:DD413" ca="1" si="631">1/MAX((IF(CR315&gt;0,CR315/$F$2,-CR315/$G$2)),(IF(CR331&gt;0,CR331/$F$2,-CR331/$G$2)))</f>
        <v>0.1648957596284778</v>
      </c>
      <c r="CS413" s="323">
        <f t="shared" ca="1" si="631"/>
        <v>0.17164312629647371</v>
      </c>
      <c r="CT413" s="323">
        <f t="shared" ca="1" si="631"/>
        <v>0.16263235089017819</v>
      </c>
      <c r="CU413" s="323">
        <f t="shared" ca="1" si="631"/>
        <v>0.12928704003634417</v>
      </c>
      <c r="CV413" s="323" t="e">
        <f t="shared" si="631"/>
        <v>#DIV/0!</v>
      </c>
      <c r="CW413" s="323" t="e">
        <f t="shared" si="631"/>
        <v>#DIV/0!</v>
      </c>
      <c r="CX413" s="323" t="e">
        <f t="shared" si="631"/>
        <v>#DIV/0!</v>
      </c>
      <c r="CY413" s="323" t="e">
        <f t="shared" si="631"/>
        <v>#DIV/0!</v>
      </c>
      <c r="CZ413" s="323" t="e">
        <f t="shared" si="631"/>
        <v>#DIV/0!</v>
      </c>
      <c r="DA413" s="323" t="e">
        <f t="shared" si="631"/>
        <v>#DIV/0!</v>
      </c>
      <c r="DB413" s="323" t="e">
        <f t="shared" si="631"/>
        <v>#DIV/0!</v>
      </c>
      <c r="DC413" s="323" t="e">
        <f t="shared" si="631"/>
        <v>#DIV/0!</v>
      </c>
      <c r="DD413" s="323" t="e">
        <f t="shared" si="631"/>
        <v>#DIV/0!</v>
      </c>
      <c r="DE413" s="17"/>
      <c r="DF413" s="200">
        <f t="shared" si="557"/>
        <v>0.66666666666666663</v>
      </c>
      <c r="DG413" s="323">
        <f t="shared" ref="DG413:DS413" ca="1" si="632">1/MAX((IF(DG315&gt;0,DG315/$F$2,-DG315/$G$2)),(IF(DG331&gt;0,DG331/$F$2,-DG331/$G$2)))</f>
        <v>0.35945370694445289</v>
      </c>
      <c r="DH413" s="323">
        <f t="shared" ca="1" si="632"/>
        <v>0.31910281811195201</v>
      </c>
      <c r="DI413" s="323">
        <f t="shared" ca="1" si="632"/>
        <v>0.27017897172906352</v>
      </c>
      <c r="DJ413" s="323">
        <f t="shared" ca="1" si="632"/>
        <v>0.18937362677110156</v>
      </c>
      <c r="DK413" s="323" t="e">
        <f t="shared" si="632"/>
        <v>#DIV/0!</v>
      </c>
      <c r="DL413" s="323" t="e">
        <f t="shared" si="632"/>
        <v>#DIV/0!</v>
      </c>
      <c r="DM413" s="323" t="e">
        <f t="shared" si="632"/>
        <v>#DIV/0!</v>
      </c>
      <c r="DN413" s="323" t="e">
        <f t="shared" si="632"/>
        <v>#DIV/0!</v>
      </c>
      <c r="DO413" s="323" t="e">
        <f t="shared" si="632"/>
        <v>#DIV/0!</v>
      </c>
      <c r="DP413" s="323" t="e">
        <f t="shared" si="632"/>
        <v>#DIV/0!</v>
      </c>
      <c r="DQ413" s="323" t="e">
        <f t="shared" si="632"/>
        <v>#DIV/0!</v>
      </c>
      <c r="DR413" s="323" t="e">
        <f t="shared" si="632"/>
        <v>#DIV/0!</v>
      </c>
      <c r="DS413" s="323" t="e">
        <f t="shared" si="632"/>
        <v>#DIV/0!</v>
      </c>
      <c r="DT413" s="17"/>
      <c r="DU413" s="200">
        <f t="shared" si="559"/>
        <v>0.66666666666666663</v>
      </c>
      <c r="DV413" s="323">
        <f t="shared" ref="DV413:EH413" ca="1" si="633">1/MAX((IF(DV315&gt;0,DV315/$F$2,-DV315/$G$2)),(IF(DV331&gt;0,DV331/$F$2,-DV331/$G$2)))</f>
        <v>0.49964708993614915</v>
      </c>
      <c r="DW413" s="323">
        <f t="shared" ca="1" si="633"/>
        <v>0.50254444005319565</v>
      </c>
      <c r="DX413" s="323">
        <f t="shared" ca="1" si="633"/>
        <v>0.50125700722788091</v>
      </c>
      <c r="DY413" s="323">
        <f t="shared" ca="1" si="633"/>
        <v>0.49004490901438963</v>
      </c>
      <c r="DZ413" s="323" t="e">
        <f t="shared" si="633"/>
        <v>#DIV/0!</v>
      </c>
      <c r="EA413" s="323" t="e">
        <f t="shared" si="633"/>
        <v>#DIV/0!</v>
      </c>
      <c r="EB413" s="323" t="e">
        <f t="shared" si="633"/>
        <v>#DIV/0!</v>
      </c>
      <c r="EC413" s="323" t="e">
        <f t="shared" si="633"/>
        <v>#DIV/0!</v>
      </c>
      <c r="ED413" s="323" t="e">
        <f t="shared" si="633"/>
        <v>#DIV/0!</v>
      </c>
      <c r="EE413" s="323" t="e">
        <f t="shared" si="633"/>
        <v>#DIV/0!</v>
      </c>
      <c r="EF413" s="323" t="e">
        <f t="shared" si="633"/>
        <v>#DIV/0!</v>
      </c>
      <c r="EG413" s="323" t="e">
        <f t="shared" si="633"/>
        <v>#DIV/0!</v>
      </c>
      <c r="EH413" s="323" t="e">
        <f t="shared" si="633"/>
        <v>#DIV/0!</v>
      </c>
      <c r="EJ413" s="200">
        <f t="shared" si="561"/>
        <v>0.66666666666666663</v>
      </c>
      <c r="EK413" s="323">
        <f t="shared" ref="EK413:EW413" ca="1" si="634">1/MAX((IF(EK315&gt;0,EK315/$F$2,-EK315/$G$2)),(IF(EK331&gt;0,EK331/$F$2,-EK331/$G$2)))</f>
        <v>1.066235847999103</v>
      </c>
      <c r="EL413" s="323">
        <f t="shared" ca="1" si="634"/>
        <v>1.0724187291190435</v>
      </c>
      <c r="EM413" s="323">
        <f t="shared" ca="1" si="634"/>
        <v>1.0696713759213758</v>
      </c>
      <c r="EN413" s="323">
        <f t="shared" ca="1" si="634"/>
        <v>0.61740121305202811</v>
      </c>
      <c r="EO413" s="323" t="e">
        <f t="shared" si="634"/>
        <v>#DIV/0!</v>
      </c>
      <c r="EP413" s="323" t="e">
        <f t="shared" si="634"/>
        <v>#DIV/0!</v>
      </c>
      <c r="EQ413" s="323" t="e">
        <f t="shared" si="634"/>
        <v>#DIV/0!</v>
      </c>
      <c r="ER413" s="323" t="e">
        <f t="shared" si="634"/>
        <v>#DIV/0!</v>
      </c>
      <c r="ES413" s="323" t="e">
        <f t="shared" si="634"/>
        <v>#DIV/0!</v>
      </c>
      <c r="ET413" s="323" t="e">
        <f t="shared" si="634"/>
        <v>#DIV/0!</v>
      </c>
      <c r="EU413" s="323" t="e">
        <f t="shared" si="634"/>
        <v>#DIV/0!</v>
      </c>
      <c r="EV413" s="323" t="e">
        <f t="shared" si="634"/>
        <v>#DIV/0!</v>
      </c>
      <c r="EW413" s="323" t="e">
        <f t="shared" si="634"/>
        <v>#DIV/0!</v>
      </c>
    </row>
    <row r="414" spans="14:185">
      <c r="T414" s="200">
        <f t="shared" si="545"/>
        <v>0.7142857142857143</v>
      </c>
      <c r="U414" s="323">
        <f t="shared" ref="U414:AG414" ca="1" si="635">1/MAX((IF(U316&gt;0,U316/$F$2,-U316/$G$2)),(IF(U332&gt;0,U332/$F$2,-U332/$G$2)))</f>
        <v>9.7224342413091039E-2</v>
      </c>
      <c r="V414" s="323">
        <f t="shared" ca="1" si="635"/>
        <v>6.9950846361739177E-2</v>
      </c>
      <c r="W414" s="323">
        <f t="shared" ca="1" si="635"/>
        <v>5.00393718488919E-2</v>
      </c>
      <c r="X414" s="323" t="e">
        <f t="shared" si="635"/>
        <v>#DIV/0!</v>
      </c>
      <c r="Y414" s="323" t="e">
        <f t="shared" si="635"/>
        <v>#DIV/0!</v>
      </c>
      <c r="Z414" s="323" t="e">
        <f t="shared" si="635"/>
        <v>#DIV/0!</v>
      </c>
      <c r="AA414" s="323" t="e">
        <f t="shared" si="635"/>
        <v>#DIV/0!</v>
      </c>
      <c r="AB414" s="323" t="e">
        <f t="shared" si="635"/>
        <v>#DIV/0!</v>
      </c>
      <c r="AC414" s="323" t="e">
        <f t="shared" si="635"/>
        <v>#DIV/0!</v>
      </c>
      <c r="AD414" s="323" t="e">
        <f t="shared" si="635"/>
        <v>#DIV/0!</v>
      </c>
      <c r="AE414" s="323" t="e">
        <f t="shared" si="635"/>
        <v>#DIV/0!</v>
      </c>
      <c r="AF414" s="323" t="e">
        <f t="shared" si="635"/>
        <v>#DIV/0!</v>
      </c>
      <c r="AG414" s="323" t="e">
        <f t="shared" ca="1" si="635"/>
        <v>#DIV/0!</v>
      </c>
      <c r="AH414" s="17"/>
      <c r="AI414" s="200">
        <f t="shared" si="547"/>
        <v>0.7142857142857143</v>
      </c>
      <c r="AJ414" s="323">
        <f t="shared" ref="AJ414:AV414" ca="1" si="636">1/MAX((IF(AJ316&gt;0,AJ316/$F$2,-AJ316/$G$2)),(IF(AJ332&gt;0,AJ332/$F$2,-AJ332/$G$2)))</f>
        <v>9.7224342413091039E-2</v>
      </c>
      <c r="AK414" s="323">
        <f t="shared" ca="1" si="636"/>
        <v>6.9950846361739177E-2</v>
      </c>
      <c r="AL414" s="323">
        <f t="shared" ca="1" si="636"/>
        <v>5.00393718488919E-2</v>
      </c>
      <c r="AM414" s="323" t="e">
        <f t="shared" si="636"/>
        <v>#DIV/0!</v>
      </c>
      <c r="AN414" s="323" t="e">
        <f t="shared" si="636"/>
        <v>#DIV/0!</v>
      </c>
      <c r="AO414" s="323" t="e">
        <f t="shared" si="636"/>
        <v>#DIV/0!</v>
      </c>
      <c r="AP414" s="323" t="e">
        <f t="shared" si="636"/>
        <v>#DIV/0!</v>
      </c>
      <c r="AQ414" s="323" t="e">
        <f t="shared" si="636"/>
        <v>#DIV/0!</v>
      </c>
      <c r="AR414" s="323" t="e">
        <f t="shared" si="636"/>
        <v>#DIV/0!</v>
      </c>
      <c r="AS414" s="323" t="e">
        <f t="shared" si="636"/>
        <v>#DIV/0!</v>
      </c>
      <c r="AT414" s="323" t="e">
        <f t="shared" si="636"/>
        <v>#DIV/0!</v>
      </c>
      <c r="AU414" s="323" t="e">
        <f t="shared" si="636"/>
        <v>#DIV/0!</v>
      </c>
      <c r="AV414" s="323" t="e">
        <f t="shared" si="636"/>
        <v>#DIV/0!</v>
      </c>
      <c r="AX414" s="200">
        <f t="shared" si="549"/>
        <v>0.7142857142857143</v>
      </c>
      <c r="AY414" s="323">
        <f t="shared" ref="AY414:BK414" ca="1" si="637">1/MAX((IF(AY316&gt;0,AY316/$F$2,-AY316/$G$2)),(IF(AY332&gt;0,AY332/$F$2,-AY332/$G$2)))</f>
        <v>0.11862223311399277</v>
      </c>
      <c r="AZ414" s="323">
        <f t="shared" ca="1" si="637"/>
        <v>8.7251343538583159E-2</v>
      </c>
      <c r="BA414" s="323">
        <f t="shared" ca="1" si="637"/>
        <v>6.288452624995601E-2</v>
      </c>
      <c r="BB414" s="323" t="e">
        <f t="shared" si="637"/>
        <v>#DIV/0!</v>
      </c>
      <c r="BC414" s="323" t="e">
        <f t="shared" si="637"/>
        <v>#DIV/0!</v>
      </c>
      <c r="BD414" s="323" t="e">
        <f t="shared" si="637"/>
        <v>#DIV/0!</v>
      </c>
      <c r="BE414" s="323" t="e">
        <f t="shared" si="637"/>
        <v>#DIV/0!</v>
      </c>
      <c r="BF414" s="323" t="e">
        <f t="shared" si="637"/>
        <v>#DIV/0!</v>
      </c>
      <c r="BG414" s="323" t="e">
        <f t="shared" si="637"/>
        <v>#DIV/0!</v>
      </c>
      <c r="BH414" s="323" t="e">
        <f t="shared" si="637"/>
        <v>#DIV/0!</v>
      </c>
      <c r="BI414" s="323" t="e">
        <f t="shared" si="637"/>
        <v>#DIV/0!</v>
      </c>
      <c r="BJ414" s="323" t="e">
        <f t="shared" si="637"/>
        <v>#DIV/0!</v>
      </c>
      <c r="BK414" s="323" t="e">
        <f t="shared" si="637"/>
        <v>#DIV/0!</v>
      </c>
      <c r="BL414" s="17"/>
      <c r="BM414" s="200">
        <f t="shared" si="551"/>
        <v>0.7142857142857143</v>
      </c>
      <c r="BN414" s="323">
        <f t="shared" ref="BN414:BZ414" ca="1" si="638">1/MAX((IF(BN316&gt;0,BN316/$F$2,-BN316/$G$2)),(IF(BN332&gt;0,BN332/$F$2,-BN332/$G$2)))</f>
        <v>0.10579492075796672</v>
      </c>
      <c r="BO414" s="323">
        <f t="shared" ca="1" si="638"/>
        <v>7.7393376451685938E-2</v>
      </c>
      <c r="BP414" s="323">
        <f t="shared" ca="1" si="638"/>
        <v>5.5660544590116982E-2</v>
      </c>
      <c r="BQ414" s="323" t="e">
        <f t="shared" si="638"/>
        <v>#DIV/0!</v>
      </c>
      <c r="BR414" s="323" t="e">
        <f t="shared" si="638"/>
        <v>#DIV/0!</v>
      </c>
      <c r="BS414" s="323" t="e">
        <f t="shared" si="638"/>
        <v>#DIV/0!</v>
      </c>
      <c r="BT414" s="323" t="e">
        <f t="shared" si="638"/>
        <v>#DIV/0!</v>
      </c>
      <c r="BU414" s="323" t="e">
        <f t="shared" si="638"/>
        <v>#DIV/0!</v>
      </c>
      <c r="BV414" s="323" t="e">
        <f t="shared" si="638"/>
        <v>#DIV/0!</v>
      </c>
      <c r="BW414" s="323" t="e">
        <f t="shared" si="638"/>
        <v>#DIV/0!</v>
      </c>
      <c r="BX414" s="323" t="e">
        <f t="shared" si="638"/>
        <v>#DIV/0!</v>
      </c>
      <c r="BY414" s="323" t="e">
        <f t="shared" si="638"/>
        <v>#DIV/0!</v>
      </c>
      <c r="BZ414" s="323" t="e">
        <f t="shared" si="638"/>
        <v>#DIV/0!</v>
      </c>
      <c r="CA414" s="17"/>
      <c r="CB414" s="200">
        <f t="shared" si="553"/>
        <v>0.7142857142857143</v>
      </c>
      <c r="CC414" s="323">
        <f t="shared" ref="CC414:CO414" ca="1" si="639">1/MAX((IF(CC316&gt;0,CC316/$F$2,-CC316/$G$2)),(IF(CC332&gt;0,CC332/$F$2,-CC332/$G$2)))</f>
        <v>0.215375784528164</v>
      </c>
      <c r="CD414" s="323">
        <f t="shared" ca="1" si="639"/>
        <v>0.16208463144773069</v>
      </c>
      <c r="CE414" s="323">
        <f t="shared" ca="1" si="639"/>
        <v>0.11717586362610788</v>
      </c>
      <c r="CF414" s="323" t="e">
        <f t="shared" si="639"/>
        <v>#DIV/0!</v>
      </c>
      <c r="CG414" s="323" t="e">
        <f t="shared" si="639"/>
        <v>#DIV/0!</v>
      </c>
      <c r="CH414" s="323" t="e">
        <f t="shared" si="639"/>
        <v>#DIV/0!</v>
      </c>
      <c r="CI414" s="323" t="e">
        <f t="shared" si="639"/>
        <v>#DIV/0!</v>
      </c>
      <c r="CJ414" s="323" t="e">
        <f t="shared" si="639"/>
        <v>#DIV/0!</v>
      </c>
      <c r="CK414" s="323" t="e">
        <f t="shared" si="639"/>
        <v>#DIV/0!</v>
      </c>
      <c r="CL414" s="323" t="e">
        <f t="shared" si="639"/>
        <v>#DIV/0!</v>
      </c>
      <c r="CM414" s="323" t="e">
        <f t="shared" si="639"/>
        <v>#DIV/0!</v>
      </c>
      <c r="CN414" s="323" t="e">
        <f t="shared" si="639"/>
        <v>#DIV/0!</v>
      </c>
      <c r="CO414" s="323" t="e">
        <f t="shared" si="639"/>
        <v>#DIV/0!</v>
      </c>
      <c r="CP414" s="17"/>
      <c r="CQ414" s="200">
        <f t="shared" si="555"/>
        <v>0.7142857142857143</v>
      </c>
      <c r="CR414" s="323">
        <f t="shared" ref="CR414:DD414" ca="1" si="640">1/MAX((IF(CR316&gt;0,CR316/$F$2,-CR316/$G$2)),(IF(CR332&gt;0,CR332/$F$2,-CR332/$G$2)))</f>
        <v>0.14748599625033973</v>
      </c>
      <c r="CS414" s="323">
        <f t="shared" ca="1" si="640"/>
        <v>0.13732665562127025</v>
      </c>
      <c r="CT414" s="323">
        <f t="shared" ca="1" si="640"/>
        <v>0.11176068152651476</v>
      </c>
      <c r="CU414" s="323" t="e">
        <f t="shared" si="640"/>
        <v>#DIV/0!</v>
      </c>
      <c r="CV414" s="323" t="e">
        <f t="shared" si="640"/>
        <v>#DIV/0!</v>
      </c>
      <c r="CW414" s="323" t="e">
        <f t="shared" si="640"/>
        <v>#DIV/0!</v>
      </c>
      <c r="CX414" s="323" t="e">
        <f t="shared" si="640"/>
        <v>#DIV/0!</v>
      </c>
      <c r="CY414" s="323" t="e">
        <f t="shared" si="640"/>
        <v>#DIV/0!</v>
      </c>
      <c r="CZ414" s="323" t="e">
        <f t="shared" si="640"/>
        <v>#DIV/0!</v>
      </c>
      <c r="DA414" s="323" t="e">
        <f t="shared" si="640"/>
        <v>#DIV/0!</v>
      </c>
      <c r="DB414" s="323" t="e">
        <f t="shared" si="640"/>
        <v>#DIV/0!</v>
      </c>
      <c r="DC414" s="323" t="e">
        <f t="shared" si="640"/>
        <v>#DIV/0!</v>
      </c>
      <c r="DD414" s="323" t="e">
        <f t="shared" si="640"/>
        <v>#DIV/0!</v>
      </c>
      <c r="DE414" s="17"/>
      <c r="DF414" s="200">
        <f t="shared" si="557"/>
        <v>0.7142857142857143</v>
      </c>
      <c r="DG414" s="323">
        <f t="shared" ref="DG414:DS414" ca="1" si="641">1/MAX((IF(DG316&gt;0,DG316/$F$2,-DG316/$G$2)),(IF(DG332&gt;0,DG332/$F$2,-DG332/$G$2)))</f>
        <v>0.29010771980802791</v>
      </c>
      <c r="DH414" s="323">
        <f t="shared" ca="1" si="641"/>
        <v>0.22639445808115596</v>
      </c>
      <c r="DI414" s="323">
        <f t="shared" ca="1" si="641"/>
        <v>0.16605529842997355</v>
      </c>
      <c r="DJ414" s="323" t="e">
        <f t="shared" si="641"/>
        <v>#DIV/0!</v>
      </c>
      <c r="DK414" s="323" t="e">
        <f t="shared" si="641"/>
        <v>#DIV/0!</v>
      </c>
      <c r="DL414" s="323" t="e">
        <f t="shared" si="641"/>
        <v>#DIV/0!</v>
      </c>
      <c r="DM414" s="323" t="e">
        <f t="shared" si="641"/>
        <v>#DIV/0!</v>
      </c>
      <c r="DN414" s="323" t="e">
        <f t="shared" si="641"/>
        <v>#DIV/0!</v>
      </c>
      <c r="DO414" s="323" t="e">
        <f t="shared" si="641"/>
        <v>#DIV/0!</v>
      </c>
      <c r="DP414" s="323" t="e">
        <f t="shared" si="641"/>
        <v>#DIV/0!</v>
      </c>
      <c r="DQ414" s="323" t="e">
        <f t="shared" si="641"/>
        <v>#DIV/0!</v>
      </c>
      <c r="DR414" s="323" t="e">
        <f t="shared" si="641"/>
        <v>#DIV/0!</v>
      </c>
      <c r="DS414" s="323" t="e">
        <f t="shared" si="641"/>
        <v>#DIV/0!</v>
      </c>
      <c r="DT414" s="17"/>
      <c r="DU414" s="200">
        <f t="shared" si="559"/>
        <v>0.7142857142857143</v>
      </c>
      <c r="DV414" s="323">
        <f t="shared" ref="DV414:EH414" ca="1" si="642">1/MAX((IF(DV316&gt;0,DV316/$F$2,-DV316/$G$2)),(IF(DV332&gt;0,DV332/$F$2,-DV332/$G$2)))</f>
        <v>0.5315600116951249</v>
      </c>
      <c r="DW414" s="323">
        <f t="shared" ca="1" si="642"/>
        <v>0.53106328086849608</v>
      </c>
      <c r="DX414" s="323">
        <f t="shared" ca="1" si="642"/>
        <v>0.52300658898886565</v>
      </c>
      <c r="DY414" s="323" t="e">
        <f t="shared" si="642"/>
        <v>#DIV/0!</v>
      </c>
      <c r="DZ414" s="323" t="e">
        <f t="shared" si="642"/>
        <v>#DIV/0!</v>
      </c>
      <c r="EA414" s="323" t="e">
        <f t="shared" si="642"/>
        <v>#DIV/0!</v>
      </c>
      <c r="EB414" s="323" t="e">
        <f t="shared" si="642"/>
        <v>#DIV/0!</v>
      </c>
      <c r="EC414" s="323" t="e">
        <f t="shared" si="642"/>
        <v>#DIV/0!</v>
      </c>
      <c r="ED414" s="323" t="e">
        <f t="shared" si="642"/>
        <v>#DIV/0!</v>
      </c>
      <c r="EE414" s="323" t="e">
        <f t="shared" si="642"/>
        <v>#DIV/0!</v>
      </c>
      <c r="EF414" s="323" t="e">
        <f t="shared" si="642"/>
        <v>#DIV/0!</v>
      </c>
      <c r="EG414" s="323" t="e">
        <f t="shared" si="642"/>
        <v>#DIV/0!</v>
      </c>
      <c r="EH414" s="323" t="e">
        <f t="shared" si="642"/>
        <v>#DIV/0!</v>
      </c>
      <c r="EJ414" s="200">
        <f t="shared" si="561"/>
        <v>0.7142857142857143</v>
      </c>
      <c r="EK414" s="323">
        <f t="shared" ref="EK414:EW414" ca="1" si="643">1/MAX((IF(EK316&gt;0,EK316/$F$2,-EK316/$G$2)),(IF(EK332&gt;0,EK332/$F$2,-EK332/$G$2)))</f>
        <v>1.1343373177748177</v>
      </c>
      <c r="EL414" s="323">
        <f t="shared" ca="1" si="643"/>
        <v>1.1332773051682687</v>
      </c>
      <c r="EM414" s="323">
        <f t="shared" ca="1" si="643"/>
        <v>0.68759983905300881</v>
      </c>
      <c r="EN414" s="323" t="e">
        <f t="shared" si="643"/>
        <v>#DIV/0!</v>
      </c>
      <c r="EO414" s="323" t="e">
        <f t="shared" si="643"/>
        <v>#DIV/0!</v>
      </c>
      <c r="EP414" s="323" t="e">
        <f t="shared" si="643"/>
        <v>#DIV/0!</v>
      </c>
      <c r="EQ414" s="323" t="e">
        <f t="shared" si="643"/>
        <v>#DIV/0!</v>
      </c>
      <c r="ER414" s="323" t="e">
        <f t="shared" si="643"/>
        <v>#DIV/0!</v>
      </c>
      <c r="ES414" s="323" t="e">
        <f t="shared" si="643"/>
        <v>#DIV/0!</v>
      </c>
      <c r="ET414" s="323" t="e">
        <f t="shared" si="643"/>
        <v>#DIV/0!</v>
      </c>
      <c r="EU414" s="323" t="e">
        <f t="shared" si="643"/>
        <v>#DIV/0!</v>
      </c>
      <c r="EV414" s="323" t="e">
        <f t="shared" si="643"/>
        <v>#DIV/0!</v>
      </c>
      <c r="EW414" s="323" t="e">
        <f t="shared" si="643"/>
        <v>#DIV/0!</v>
      </c>
    </row>
    <row r="415" spans="14:185">
      <c r="T415" s="200">
        <f t="shared" si="545"/>
        <v>0.75</v>
      </c>
      <c r="U415" s="323">
        <f t="shared" ref="U415:AG415" ca="1" si="644">1/MAX((IF(U317&gt;0,U317/$F$2,-U317/$G$2)),(IF(U333&gt;0,U333/$F$2,-U333/$G$2)))</f>
        <v>7.1556814348756229E-2</v>
      </c>
      <c r="V415" s="323">
        <f t="shared" ca="1" si="644"/>
        <v>4.4133561948873253E-2</v>
      </c>
      <c r="W415" s="323" t="e">
        <f t="shared" si="644"/>
        <v>#DIV/0!</v>
      </c>
      <c r="X415" s="323" t="e">
        <f t="shared" si="644"/>
        <v>#DIV/0!</v>
      </c>
      <c r="Y415" s="323" t="e">
        <f t="shared" si="644"/>
        <v>#DIV/0!</v>
      </c>
      <c r="Z415" s="323" t="e">
        <f t="shared" si="644"/>
        <v>#DIV/0!</v>
      </c>
      <c r="AA415" s="323" t="e">
        <f t="shared" si="644"/>
        <v>#DIV/0!</v>
      </c>
      <c r="AB415" s="323" t="e">
        <f t="shared" si="644"/>
        <v>#DIV/0!</v>
      </c>
      <c r="AC415" s="323" t="e">
        <f t="shared" si="644"/>
        <v>#DIV/0!</v>
      </c>
      <c r="AD415" s="323" t="e">
        <f t="shared" si="644"/>
        <v>#DIV/0!</v>
      </c>
      <c r="AE415" s="323" t="e">
        <f t="shared" si="644"/>
        <v>#DIV/0!</v>
      </c>
      <c r="AF415" s="323" t="e">
        <f t="shared" si="644"/>
        <v>#DIV/0!</v>
      </c>
      <c r="AG415" s="323" t="e">
        <f t="shared" ca="1" si="644"/>
        <v>#DIV/0!</v>
      </c>
      <c r="AH415" s="17"/>
      <c r="AI415" s="200">
        <f t="shared" si="547"/>
        <v>0.75</v>
      </c>
      <c r="AJ415" s="323">
        <f t="shared" ref="AJ415:AV415" ca="1" si="645">1/MAX((IF(AJ317&gt;0,AJ317/$F$2,-AJ317/$G$2)),(IF(AJ333&gt;0,AJ333/$F$2,-AJ333/$G$2)))</f>
        <v>7.1556814348756229E-2</v>
      </c>
      <c r="AK415" s="323">
        <f t="shared" ca="1" si="645"/>
        <v>4.4133561948873253E-2</v>
      </c>
      <c r="AL415" s="323" t="e">
        <f t="shared" si="645"/>
        <v>#DIV/0!</v>
      </c>
      <c r="AM415" s="323" t="e">
        <f t="shared" si="645"/>
        <v>#DIV/0!</v>
      </c>
      <c r="AN415" s="323" t="e">
        <f t="shared" si="645"/>
        <v>#DIV/0!</v>
      </c>
      <c r="AO415" s="323" t="e">
        <f t="shared" si="645"/>
        <v>#DIV/0!</v>
      </c>
      <c r="AP415" s="323" t="e">
        <f t="shared" si="645"/>
        <v>#DIV/0!</v>
      </c>
      <c r="AQ415" s="323" t="e">
        <f t="shared" si="645"/>
        <v>#DIV/0!</v>
      </c>
      <c r="AR415" s="323" t="e">
        <f t="shared" si="645"/>
        <v>#DIV/0!</v>
      </c>
      <c r="AS415" s="323" t="e">
        <f t="shared" si="645"/>
        <v>#DIV/0!</v>
      </c>
      <c r="AT415" s="323" t="e">
        <f t="shared" si="645"/>
        <v>#DIV/0!</v>
      </c>
      <c r="AU415" s="323" t="e">
        <f t="shared" si="645"/>
        <v>#DIV/0!</v>
      </c>
      <c r="AV415" s="323" t="e">
        <f t="shared" si="645"/>
        <v>#DIV/0!</v>
      </c>
      <c r="AX415" s="200">
        <f t="shared" si="549"/>
        <v>0.75</v>
      </c>
      <c r="AY415" s="323">
        <f t="shared" ref="AY415:BK415" ca="1" si="646">1/MAX((IF(AY317&gt;0,AY317/$F$2,-AY317/$G$2)),(IF(AY333&gt;0,AY333/$F$2,-AY333/$G$2)))</f>
        <v>8.8503842969598276E-2</v>
      </c>
      <c r="AZ415" s="323">
        <f t="shared" ca="1" si="646"/>
        <v>5.5361372048490377E-2</v>
      </c>
      <c r="BA415" s="323" t="e">
        <f t="shared" si="646"/>
        <v>#DIV/0!</v>
      </c>
      <c r="BB415" s="323" t="e">
        <f t="shared" si="646"/>
        <v>#DIV/0!</v>
      </c>
      <c r="BC415" s="323" t="e">
        <f t="shared" si="646"/>
        <v>#DIV/0!</v>
      </c>
      <c r="BD415" s="323" t="e">
        <f t="shared" si="646"/>
        <v>#DIV/0!</v>
      </c>
      <c r="BE415" s="323" t="e">
        <f t="shared" si="646"/>
        <v>#DIV/0!</v>
      </c>
      <c r="BF415" s="323" t="e">
        <f t="shared" si="646"/>
        <v>#DIV/0!</v>
      </c>
      <c r="BG415" s="323" t="e">
        <f t="shared" si="646"/>
        <v>#DIV/0!</v>
      </c>
      <c r="BH415" s="323" t="e">
        <f t="shared" si="646"/>
        <v>#DIV/0!</v>
      </c>
      <c r="BI415" s="323" t="e">
        <f t="shared" si="646"/>
        <v>#DIV/0!</v>
      </c>
      <c r="BJ415" s="323" t="e">
        <f t="shared" si="646"/>
        <v>#DIV/0!</v>
      </c>
      <c r="BK415" s="323" t="e">
        <f t="shared" si="646"/>
        <v>#DIV/0!</v>
      </c>
      <c r="BL415" s="17"/>
      <c r="BM415" s="200">
        <f t="shared" si="551"/>
        <v>0.75</v>
      </c>
      <c r="BN415" s="323">
        <f t="shared" ref="BN415:BZ415" ca="1" si="647">1/MAX((IF(BN317&gt;0,BN317/$F$2,-BN317/$G$2)),(IF(BN333&gt;0,BN333/$F$2,-BN333/$G$2)))</f>
        <v>7.8707147289298521E-2</v>
      </c>
      <c r="BO415" s="323">
        <f t="shared" ca="1" si="647"/>
        <v>4.905039294391237E-2</v>
      </c>
      <c r="BP415" s="323" t="e">
        <f t="shared" si="647"/>
        <v>#DIV/0!</v>
      </c>
      <c r="BQ415" s="323" t="e">
        <f t="shared" si="647"/>
        <v>#DIV/0!</v>
      </c>
      <c r="BR415" s="323" t="e">
        <f t="shared" si="647"/>
        <v>#DIV/0!</v>
      </c>
      <c r="BS415" s="323" t="e">
        <f t="shared" si="647"/>
        <v>#DIV/0!</v>
      </c>
      <c r="BT415" s="323" t="e">
        <f t="shared" si="647"/>
        <v>#DIV/0!</v>
      </c>
      <c r="BU415" s="323" t="e">
        <f t="shared" si="647"/>
        <v>#DIV/0!</v>
      </c>
      <c r="BV415" s="323" t="e">
        <f t="shared" si="647"/>
        <v>#DIV/0!</v>
      </c>
      <c r="BW415" s="323" t="e">
        <f t="shared" si="647"/>
        <v>#DIV/0!</v>
      </c>
      <c r="BX415" s="323" t="e">
        <f t="shared" si="647"/>
        <v>#DIV/0!</v>
      </c>
      <c r="BY415" s="323" t="e">
        <f t="shared" si="647"/>
        <v>#DIV/0!</v>
      </c>
      <c r="BZ415" s="323" t="e">
        <f t="shared" si="647"/>
        <v>#DIV/0!</v>
      </c>
      <c r="CA415" s="17"/>
      <c r="CB415" s="200">
        <f t="shared" si="553"/>
        <v>0.75</v>
      </c>
      <c r="CC415" s="323">
        <f t="shared" ref="CC415:CO415" ca="1" si="648">1/MAX((IF(CC317&gt;0,CC317/$F$2,-CC317/$G$2)),(IF(CC333&gt;0,CC333/$F$2,-CC333/$G$2)))</f>
        <v>0.16469470245769299</v>
      </c>
      <c r="CD415" s="323">
        <f t="shared" ca="1" si="648"/>
        <v>0.10433571654142421</v>
      </c>
      <c r="CE415" s="323" t="e">
        <f t="shared" si="648"/>
        <v>#DIV/0!</v>
      </c>
      <c r="CF415" s="323" t="e">
        <f t="shared" si="648"/>
        <v>#DIV/0!</v>
      </c>
      <c r="CG415" s="323" t="e">
        <f t="shared" si="648"/>
        <v>#DIV/0!</v>
      </c>
      <c r="CH415" s="323" t="e">
        <f t="shared" si="648"/>
        <v>#DIV/0!</v>
      </c>
      <c r="CI415" s="323" t="e">
        <f t="shared" si="648"/>
        <v>#DIV/0!</v>
      </c>
      <c r="CJ415" s="323" t="e">
        <f t="shared" si="648"/>
        <v>#DIV/0!</v>
      </c>
      <c r="CK415" s="323" t="e">
        <f t="shared" si="648"/>
        <v>#DIV/0!</v>
      </c>
      <c r="CL415" s="323" t="e">
        <f t="shared" si="648"/>
        <v>#DIV/0!</v>
      </c>
      <c r="CM415" s="323" t="e">
        <f t="shared" si="648"/>
        <v>#DIV/0!</v>
      </c>
      <c r="CN415" s="323" t="e">
        <f t="shared" si="648"/>
        <v>#DIV/0!</v>
      </c>
      <c r="CO415" s="323" t="e">
        <f t="shared" si="648"/>
        <v>#DIV/0!</v>
      </c>
      <c r="CP415" s="17"/>
      <c r="CQ415" s="200">
        <f t="shared" si="555"/>
        <v>0.75</v>
      </c>
      <c r="CR415" s="323">
        <f t="shared" ref="CR415:DD415" ca="1" si="649">1/MAX((IF(CR317&gt;0,CR317/$F$2,-CR317/$G$2)),(IF(CR333&gt;0,CR333/$F$2,-CR333/$G$2)))</f>
        <v>0.12722912562883096</v>
      </c>
      <c r="CS415" s="323">
        <f t="shared" ca="1" si="649"/>
        <v>9.8406139187002056E-2</v>
      </c>
      <c r="CT415" s="323" t="e">
        <f t="shared" si="649"/>
        <v>#DIV/0!</v>
      </c>
      <c r="CU415" s="323" t="e">
        <f t="shared" si="649"/>
        <v>#DIV/0!</v>
      </c>
      <c r="CV415" s="323" t="e">
        <f t="shared" si="649"/>
        <v>#DIV/0!</v>
      </c>
      <c r="CW415" s="323" t="e">
        <f t="shared" si="649"/>
        <v>#DIV/0!</v>
      </c>
      <c r="CX415" s="323" t="e">
        <f t="shared" si="649"/>
        <v>#DIV/0!</v>
      </c>
      <c r="CY415" s="323" t="e">
        <f t="shared" si="649"/>
        <v>#DIV/0!</v>
      </c>
      <c r="CZ415" s="323" t="e">
        <f t="shared" si="649"/>
        <v>#DIV/0!</v>
      </c>
      <c r="DA415" s="323" t="e">
        <f t="shared" si="649"/>
        <v>#DIV/0!</v>
      </c>
      <c r="DB415" s="323" t="e">
        <f t="shared" si="649"/>
        <v>#DIV/0!</v>
      </c>
      <c r="DC415" s="323" t="e">
        <f t="shared" si="649"/>
        <v>#DIV/0!</v>
      </c>
      <c r="DD415" s="323" t="e">
        <f t="shared" si="649"/>
        <v>#DIV/0!</v>
      </c>
      <c r="DE415" s="17"/>
      <c r="DF415" s="200">
        <f t="shared" si="557"/>
        <v>0.75</v>
      </c>
      <c r="DG415" s="323">
        <f t="shared" ref="DG415:DS415" ca="1" si="650">1/MAX((IF(DG317&gt;0,DG317/$F$2,-DG317/$G$2)),(IF(DG333&gt;0,DG333/$F$2,-DG333/$G$2)))</f>
        <v>0.22675045355912646</v>
      </c>
      <c r="DH415" s="323">
        <f t="shared" ca="1" si="650"/>
        <v>0.14764583303578205</v>
      </c>
      <c r="DI415" s="323" t="e">
        <f t="shared" si="650"/>
        <v>#DIV/0!</v>
      </c>
      <c r="DJ415" s="323" t="e">
        <f t="shared" si="650"/>
        <v>#DIV/0!</v>
      </c>
      <c r="DK415" s="323" t="e">
        <f t="shared" si="650"/>
        <v>#DIV/0!</v>
      </c>
      <c r="DL415" s="323" t="e">
        <f t="shared" si="650"/>
        <v>#DIV/0!</v>
      </c>
      <c r="DM415" s="323" t="e">
        <f t="shared" si="650"/>
        <v>#DIV/0!</v>
      </c>
      <c r="DN415" s="323" t="e">
        <f t="shared" si="650"/>
        <v>#DIV/0!</v>
      </c>
      <c r="DO415" s="323" t="e">
        <f t="shared" si="650"/>
        <v>#DIV/0!</v>
      </c>
      <c r="DP415" s="323" t="e">
        <f t="shared" si="650"/>
        <v>#DIV/0!</v>
      </c>
      <c r="DQ415" s="323" t="e">
        <f t="shared" si="650"/>
        <v>#DIV/0!</v>
      </c>
      <c r="DR415" s="323" t="e">
        <f t="shared" si="650"/>
        <v>#DIV/0!</v>
      </c>
      <c r="DS415" s="323" t="e">
        <f t="shared" si="650"/>
        <v>#DIV/0!</v>
      </c>
      <c r="DT415" s="17"/>
      <c r="DU415" s="200">
        <f t="shared" si="559"/>
        <v>0.75</v>
      </c>
      <c r="DV415" s="323">
        <f t="shared" ref="DV415:EH416" ca="1" si="651">1/MAX((IF(DV317&gt;0,DV317/$F$2,-DV317/$G$2)),(IF(DV333&gt;0,DV333/$F$2,-DV333/$G$2)))</f>
        <v>0.55455525543918038</v>
      </c>
      <c r="DW415" s="323">
        <f t="shared" ca="1" si="651"/>
        <v>0.54763051534327334</v>
      </c>
      <c r="DX415" s="323" t="e">
        <f t="shared" si="651"/>
        <v>#DIV/0!</v>
      </c>
      <c r="DY415" s="323" t="e">
        <f t="shared" si="651"/>
        <v>#DIV/0!</v>
      </c>
      <c r="DZ415" s="323" t="e">
        <f t="shared" si="651"/>
        <v>#DIV/0!</v>
      </c>
      <c r="EA415" s="323" t="e">
        <f t="shared" si="651"/>
        <v>#DIV/0!</v>
      </c>
      <c r="EB415" s="323" t="e">
        <f t="shared" si="651"/>
        <v>#DIV/0!</v>
      </c>
      <c r="EC415" s="323" t="e">
        <f t="shared" si="651"/>
        <v>#DIV/0!</v>
      </c>
      <c r="ED415" s="323" t="e">
        <f t="shared" si="651"/>
        <v>#DIV/0!</v>
      </c>
      <c r="EE415" s="323" t="e">
        <f t="shared" si="651"/>
        <v>#DIV/0!</v>
      </c>
      <c r="EF415" s="323" t="e">
        <f t="shared" si="651"/>
        <v>#DIV/0!</v>
      </c>
      <c r="EG415" s="323" t="e">
        <f t="shared" si="651"/>
        <v>#DIV/0!</v>
      </c>
      <c r="EH415" s="323" t="e">
        <f t="shared" si="651"/>
        <v>#DIV/0!</v>
      </c>
      <c r="EJ415" s="200">
        <f t="shared" si="561"/>
        <v>0.75</v>
      </c>
      <c r="EK415" s="323">
        <f t="shared" ref="EK415:EW415" ca="1" si="652">1/MAX((IF(EK317&gt;0,EK317/$F$2,-EK317/$G$2)),(IF(EK333&gt;0,EK333/$F$2,-EK333/$G$2)))</f>
        <v>1.18340865974245</v>
      </c>
      <c r="EL415" s="323">
        <f t="shared" ca="1" si="652"/>
        <v>0.75257199654535734</v>
      </c>
      <c r="EM415" s="323" t="e">
        <f t="shared" si="652"/>
        <v>#DIV/0!</v>
      </c>
      <c r="EN415" s="323" t="e">
        <f t="shared" si="652"/>
        <v>#DIV/0!</v>
      </c>
      <c r="EO415" s="323" t="e">
        <f t="shared" si="652"/>
        <v>#DIV/0!</v>
      </c>
      <c r="EP415" s="323" t="e">
        <f t="shared" si="652"/>
        <v>#DIV/0!</v>
      </c>
      <c r="EQ415" s="323" t="e">
        <f t="shared" si="652"/>
        <v>#DIV/0!</v>
      </c>
      <c r="ER415" s="323" t="e">
        <f t="shared" si="652"/>
        <v>#DIV/0!</v>
      </c>
      <c r="ES415" s="323" t="e">
        <f t="shared" si="652"/>
        <v>#DIV/0!</v>
      </c>
      <c r="ET415" s="323" t="e">
        <f t="shared" si="652"/>
        <v>#DIV/0!</v>
      </c>
      <c r="EU415" s="323" t="e">
        <f t="shared" si="652"/>
        <v>#DIV/0!</v>
      </c>
      <c r="EV415" s="323" t="e">
        <f t="shared" si="652"/>
        <v>#DIV/0!</v>
      </c>
      <c r="EW415" s="323" t="e">
        <f t="shared" si="652"/>
        <v>#DIV/0!</v>
      </c>
    </row>
    <row r="416" spans="14:185">
      <c r="T416" s="200">
        <f t="shared" si="545"/>
        <v>0.8</v>
      </c>
      <c r="U416" s="323">
        <f t="shared" ref="U416:AG416" ca="1" si="653">1/MAX((IF(U318&gt;0,U318/$F$2,-U318/$G$2)),(IF(U334&gt;0,U334/$F$2,-U334/$G$2)))</f>
        <v>3.5707434828037406E-2</v>
      </c>
      <c r="V416" s="323" t="e">
        <f t="shared" si="653"/>
        <v>#DIV/0!</v>
      </c>
      <c r="W416" s="323" t="e">
        <f t="shared" si="653"/>
        <v>#DIV/0!</v>
      </c>
      <c r="X416" s="323" t="e">
        <f t="shared" si="653"/>
        <v>#DIV/0!</v>
      </c>
      <c r="Y416" s="323" t="e">
        <f t="shared" si="653"/>
        <v>#DIV/0!</v>
      </c>
      <c r="Z416" s="323" t="e">
        <f t="shared" si="653"/>
        <v>#DIV/0!</v>
      </c>
      <c r="AA416" s="323" t="e">
        <f t="shared" si="653"/>
        <v>#DIV/0!</v>
      </c>
      <c r="AB416" s="323" t="e">
        <f t="shared" si="653"/>
        <v>#DIV/0!</v>
      </c>
      <c r="AC416" s="323" t="e">
        <f t="shared" si="653"/>
        <v>#DIV/0!</v>
      </c>
      <c r="AD416" s="323" t="e">
        <f t="shared" si="653"/>
        <v>#DIV/0!</v>
      </c>
      <c r="AE416" s="323" t="e">
        <f t="shared" si="653"/>
        <v>#DIV/0!</v>
      </c>
      <c r="AF416" s="323" t="e">
        <f t="shared" si="653"/>
        <v>#DIV/0!</v>
      </c>
      <c r="AG416" s="323" t="e">
        <f t="shared" ca="1" si="653"/>
        <v>#DIV/0!</v>
      </c>
      <c r="AH416" s="17"/>
      <c r="AI416" s="200">
        <f t="shared" si="547"/>
        <v>0.8</v>
      </c>
      <c r="AJ416" s="323">
        <f t="shared" ref="AJ416:AV416" ca="1" si="654">1/MAX((IF(AJ318&gt;0,AJ318/$F$2,-AJ318/$G$2)),(IF(AJ334&gt;0,AJ334/$F$2,-AJ334/$G$2)))</f>
        <v>3.5707434828037406E-2</v>
      </c>
      <c r="AK416" s="323" t="e">
        <f t="shared" si="654"/>
        <v>#REF!</v>
      </c>
      <c r="AL416" s="323" t="e">
        <f t="shared" si="654"/>
        <v>#REF!</v>
      </c>
      <c r="AM416" s="323" t="e">
        <f t="shared" si="654"/>
        <v>#REF!</v>
      </c>
      <c r="AN416" s="323" t="e">
        <f t="shared" si="654"/>
        <v>#REF!</v>
      </c>
      <c r="AO416" s="323" t="e">
        <f t="shared" si="654"/>
        <v>#REF!</v>
      </c>
      <c r="AP416" s="323" t="e">
        <f t="shared" si="654"/>
        <v>#REF!</v>
      </c>
      <c r="AQ416" s="323" t="e">
        <f t="shared" si="654"/>
        <v>#REF!</v>
      </c>
      <c r="AR416" s="323" t="e">
        <f t="shared" si="654"/>
        <v>#REF!</v>
      </c>
      <c r="AS416" s="323" t="e">
        <f t="shared" si="654"/>
        <v>#REF!</v>
      </c>
      <c r="AT416" s="323" t="e">
        <f t="shared" si="654"/>
        <v>#REF!</v>
      </c>
      <c r="AU416" s="323" t="e">
        <f t="shared" si="654"/>
        <v>#REF!</v>
      </c>
      <c r="AV416" s="323" t="e">
        <f t="shared" si="654"/>
        <v>#REF!</v>
      </c>
      <c r="AX416" s="200">
        <f t="shared" si="549"/>
        <v>0.8</v>
      </c>
      <c r="AY416" s="323">
        <f t="shared" ref="AY416:BK416" ca="1" si="655">1/MAX((IF(AY318&gt;0,AY318/$F$2,-AY318/$G$2)),(IF(AY334&gt;0,AY334/$F$2,-AY334/$G$2)))</f>
        <v>4.468767731958298E-2</v>
      </c>
      <c r="AZ416" s="323" t="e">
        <f t="shared" si="655"/>
        <v>#REF!</v>
      </c>
      <c r="BA416" s="323" t="e">
        <f t="shared" si="655"/>
        <v>#REF!</v>
      </c>
      <c r="BB416" s="323" t="e">
        <f t="shared" si="655"/>
        <v>#REF!</v>
      </c>
      <c r="BC416" s="323" t="e">
        <f t="shared" si="655"/>
        <v>#REF!</v>
      </c>
      <c r="BD416" s="323" t="e">
        <f t="shared" si="655"/>
        <v>#REF!</v>
      </c>
      <c r="BE416" s="323" t="e">
        <f t="shared" si="655"/>
        <v>#REF!</v>
      </c>
      <c r="BF416" s="323" t="e">
        <f t="shared" si="655"/>
        <v>#REF!</v>
      </c>
      <c r="BG416" s="323" t="e">
        <f t="shared" si="655"/>
        <v>#REF!</v>
      </c>
      <c r="BH416" s="323" t="e">
        <f t="shared" si="655"/>
        <v>#REF!</v>
      </c>
      <c r="BI416" s="323" t="e">
        <f t="shared" si="655"/>
        <v>#REF!</v>
      </c>
      <c r="BJ416" s="323" t="e">
        <f t="shared" si="655"/>
        <v>#REF!</v>
      </c>
      <c r="BK416" s="323" t="e">
        <f t="shared" si="655"/>
        <v>#REF!</v>
      </c>
      <c r="BL416" s="17"/>
      <c r="BM416" s="200">
        <f t="shared" si="551"/>
        <v>0.8</v>
      </c>
      <c r="BN416" s="323">
        <f t="shared" ref="BN416:BZ416" ca="1" si="656">1/MAX((IF(BN319&gt;0,BN319/$F$2,-BN319/$G$2)),(IF(BN334&gt;0,BN334/$F$2,-BN334/$G$2)))</f>
        <v>8.8225501016683108</v>
      </c>
      <c r="BO416" s="323" t="e">
        <f t="shared" ca="1" si="656"/>
        <v>#REF!</v>
      </c>
      <c r="BP416" s="323" t="e">
        <f t="shared" ca="1" si="656"/>
        <v>#REF!</v>
      </c>
      <c r="BQ416" s="323" t="e">
        <f t="shared" ca="1" si="656"/>
        <v>#REF!</v>
      </c>
      <c r="BR416" s="323" t="e">
        <f t="shared" ca="1" si="656"/>
        <v>#REF!</v>
      </c>
      <c r="BS416" s="323" t="e">
        <f t="shared" ca="1" si="656"/>
        <v>#REF!</v>
      </c>
      <c r="BT416" s="323" t="e">
        <f t="shared" ca="1" si="656"/>
        <v>#REF!</v>
      </c>
      <c r="BU416" s="323" t="e">
        <f t="shared" ca="1" si="656"/>
        <v>#REF!</v>
      </c>
      <c r="BV416" s="323" t="e">
        <f t="shared" ca="1" si="656"/>
        <v>#REF!</v>
      </c>
      <c r="BW416" s="323" t="e">
        <f t="shared" ca="1" si="656"/>
        <v>#REF!</v>
      </c>
      <c r="BX416" s="323" t="e">
        <f t="shared" ca="1" si="656"/>
        <v>#REF!</v>
      </c>
      <c r="BY416" s="323" t="e">
        <f t="shared" ca="1" si="656"/>
        <v>#REF!</v>
      </c>
      <c r="BZ416" s="323" t="e">
        <f t="shared" ca="1" si="656"/>
        <v>#REF!</v>
      </c>
      <c r="CA416" s="17"/>
      <c r="CB416" s="200">
        <f t="shared" si="553"/>
        <v>0.8</v>
      </c>
      <c r="CC416" s="323">
        <f t="shared" ref="CC416:CO416" ca="1" si="657">1/MAX((IF(CC319&gt;0,CC319/$F$2,-CC319/$G$2)),(IF(CC334&gt;0,CC334/$F$2,-CC334/$G$2)))</f>
        <v>2.7169055990401256</v>
      </c>
      <c r="CD416" s="323" t="e">
        <f t="shared" ca="1" si="657"/>
        <v>#REF!</v>
      </c>
      <c r="CE416" s="323" t="e">
        <f t="shared" ca="1" si="657"/>
        <v>#REF!</v>
      </c>
      <c r="CF416" s="323" t="e">
        <f t="shared" ca="1" si="657"/>
        <v>#REF!</v>
      </c>
      <c r="CG416" s="323" t="e">
        <f t="shared" ca="1" si="657"/>
        <v>#REF!</v>
      </c>
      <c r="CH416" s="323" t="e">
        <f t="shared" ca="1" si="657"/>
        <v>#REF!</v>
      </c>
      <c r="CI416" s="323" t="e">
        <f t="shared" ca="1" si="657"/>
        <v>#REF!</v>
      </c>
      <c r="CJ416" s="323" t="e">
        <f t="shared" ca="1" si="657"/>
        <v>#REF!</v>
      </c>
      <c r="CK416" s="323" t="e">
        <f t="shared" ca="1" si="657"/>
        <v>#REF!</v>
      </c>
      <c r="CL416" s="323" t="e">
        <f t="shared" ca="1" si="657"/>
        <v>#REF!</v>
      </c>
      <c r="CM416" s="323" t="e">
        <f t="shared" ca="1" si="657"/>
        <v>#REF!</v>
      </c>
      <c r="CN416" s="323" t="e">
        <f t="shared" ca="1" si="657"/>
        <v>#REF!</v>
      </c>
      <c r="CO416" s="323" t="e">
        <f t="shared" ca="1" si="657"/>
        <v>#REF!</v>
      </c>
      <c r="CP416" s="17"/>
      <c r="CQ416" s="200">
        <f t="shared" si="555"/>
        <v>0.8</v>
      </c>
      <c r="CR416" s="323">
        <f t="shared" ref="CR416:DD416" ca="1" si="658">1/MAX((IF(CR319&gt;0,CR319/$F$2,-CR319/$G$2)),(IF(CR334&gt;0,CR334/$F$2,-CR334/$G$2)))</f>
        <v>1.4271104135890644</v>
      </c>
      <c r="CS416" s="323" t="e">
        <f t="shared" ca="1" si="658"/>
        <v>#REF!</v>
      </c>
      <c r="CT416" s="323" t="e">
        <f t="shared" ca="1" si="658"/>
        <v>#REF!</v>
      </c>
      <c r="CU416" s="323" t="e">
        <f t="shared" ca="1" si="658"/>
        <v>#REF!</v>
      </c>
      <c r="CV416" s="323" t="e">
        <f t="shared" ca="1" si="658"/>
        <v>#REF!</v>
      </c>
      <c r="CW416" s="323" t="e">
        <f t="shared" ca="1" si="658"/>
        <v>#REF!</v>
      </c>
      <c r="CX416" s="323" t="e">
        <f t="shared" ca="1" si="658"/>
        <v>#REF!</v>
      </c>
      <c r="CY416" s="323" t="e">
        <f t="shared" ca="1" si="658"/>
        <v>#REF!</v>
      </c>
      <c r="CZ416" s="323" t="e">
        <f t="shared" ca="1" si="658"/>
        <v>#REF!</v>
      </c>
      <c r="DA416" s="323" t="e">
        <f t="shared" ca="1" si="658"/>
        <v>#REF!</v>
      </c>
      <c r="DB416" s="323" t="e">
        <f t="shared" ca="1" si="658"/>
        <v>#REF!</v>
      </c>
      <c r="DC416" s="323" t="e">
        <f t="shared" ca="1" si="658"/>
        <v>#REF!</v>
      </c>
      <c r="DD416" s="323" t="e">
        <f t="shared" ca="1" si="658"/>
        <v>#REF!</v>
      </c>
      <c r="DE416" s="17"/>
      <c r="DF416" s="200">
        <f t="shared" si="557"/>
        <v>0.8</v>
      </c>
      <c r="DG416" s="323">
        <f t="shared" ref="DG416:DS416" ca="1" si="659">1/MAX((IF(DG319&gt;0,DG319/$F$2,-DG319/$G$2)),(IF(DG334&gt;0,DG334/$F$2,-DG334/$G$2)))</f>
        <v>0.12070152919721897</v>
      </c>
      <c r="DH416" s="323" t="e">
        <f t="shared" ca="1" si="659"/>
        <v>#REF!</v>
      </c>
      <c r="DI416" s="323" t="e">
        <f t="shared" ca="1" si="659"/>
        <v>#REF!</v>
      </c>
      <c r="DJ416" s="323" t="e">
        <f t="shared" ca="1" si="659"/>
        <v>#REF!</v>
      </c>
      <c r="DK416" s="323" t="e">
        <f t="shared" ca="1" si="659"/>
        <v>#REF!</v>
      </c>
      <c r="DL416" s="323" t="e">
        <f t="shared" ca="1" si="659"/>
        <v>#REF!</v>
      </c>
      <c r="DM416" s="323" t="e">
        <f t="shared" ca="1" si="659"/>
        <v>#REF!</v>
      </c>
      <c r="DN416" s="323" t="e">
        <f t="shared" ca="1" si="659"/>
        <v>#REF!</v>
      </c>
      <c r="DO416" s="323" t="e">
        <f t="shared" ca="1" si="659"/>
        <v>#REF!</v>
      </c>
      <c r="DP416" s="323" t="e">
        <f t="shared" ca="1" si="659"/>
        <v>#REF!</v>
      </c>
      <c r="DQ416" s="323" t="e">
        <f t="shared" ca="1" si="659"/>
        <v>#REF!</v>
      </c>
      <c r="DR416" s="323" t="e">
        <f t="shared" ca="1" si="659"/>
        <v>#REF!</v>
      </c>
      <c r="DS416" s="323" t="e">
        <f t="shared" ca="1" si="659"/>
        <v>#REF!</v>
      </c>
      <c r="DT416" s="17"/>
      <c r="DU416" s="200">
        <f t="shared" si="559"/>
        <v>0.8</v>
      </c>
      <c r="DV416" s="323">
        <f t="shared" ca="1" si="651"/>
        <v>0.58187248798666269</v>
      </c>
      <c r="DW416" s="116" t="e">
        <f ca="1">1/((IF(DW385&gt;0,DW385/$F$2,-DW385/$G$2))^2+(IF(DW400&gt;0,DW400/$F$2,-DW400/$G$2))^2)^0.5</f>
        <v>#DIV/0!</v>
      </c>
      <c r="DX416" s="116" t="e">
        <f t="shared" ref="DX416:EH416" ca="1" si="660">1/((IF(DX385&gt;0,DX385/$F$2,-DX385/$G$2))^2+(IF(DX401&gt;0,DX401/$F$2,-DX401/$G$2))^2)^0.5</f>
        <v>#DIV/0!</v>
      </c>
      <c r="DY416" s="116" t="e">
        <f t="shared" ca="1" si="660"/>
        <v>#DIV/0!</v>
      </c>
      <c r="DZ416" s="116" t="e">
        <f t="shared" ca="1" si="660"/>
        <v>#DIV/0!</v>
      </c>
      <c r="EA416" s="116" t="e">
        <f t="shared" ca="1" si="660"/>
        <v>#DIV/0!</v>
      </c>
      <c r="EB416" s="116" t="e">
        <f t="shared" ca="1" si="660"/>
        <v>#DIV/0!</v>
      </c>
      <c r="EC416" s="116" t="e">
        <f t="shared" ca="1" si="660"/>
        <v>#DIV/0!</v>
      </c>
      <c r="ED416" s="116" t="e">
        <f t="shared" ca="1" si="660"/>
        <v>#DIV/0!</v>
      </c>
      <c r="EE416" s="116" t="e">
        <f t="shared" ca="1" si="660"/>
        <v>#DIV/0!</v>
      </c>
      <c r="EF416" s="116" t="e">
        <f t="shared" ca="1" si="660"/>
        <v>#DIV/0!</v>
      </c>
      <c r="EG416" s="116" t="e">
        <f t="shared" ca="1" si="660"/>
        <v>#DIV/0!</v>
      </c>
      <c r="EH416" s="116" t="e">
        <f t="shared" ca="1" si="660"/>
        <v>#DIV/0!</v>
      </c>
      <c r="EJ416" s="200">
        <f t="shared" si="561"/>
        <v>0.8</v>
      </c>
      <c r="EK416" s="323">
        <f ca="1">1/MAX((IF(EK318&gt;0,EK318/$F$2,-EK318/$G$2)),(IF(EK334&gt;0,EK334/$F$2,-EK334/$G$2)))</f>
        <v>0.87866650870469243</v>
      </c>
      <c r="EL416" s="116" t="e">
        <f ca="1">1/((IF(EL385&gt;0,EL385/$F$2,-EL385/$G$2))^2+(IF(EL400&gt;0,EL400/$F$2,-EL400/$G$2))^2)^0.5</f>
        <v>#DIV/0!</v>
      </c>
      <c r="EM416" s="116" t="e">
        <f t="shared" ref="EM416:EW416" ca="1" si="661">1/((IF(EM385&gt;0,EM385/$F$2,-EM385/$G$2))^2+(IF(EM401&gt;0,EM401/$F$2,-EM401/$G$2))^2)^0.5</f>
        <v>#DIV/0!</v>
      </c>
      <c r="EN416" s="116" t="e">
        <f t="shared" ca="1" si="661"/>
        <v>#DIV/0!</v>
      </c>
      <c r="EO416" s="116" t="e">
        <f t="shared" ca="1" si="661"/>
        <v>#DIV/0!</v>
      </c>
      <c r="EP416" s="116" t="e">
        <f t="shared" ca="1" si="661"/>
        <v>#DIV/0!</v>
      </c>
      <c r="EQ416" s="116" t="e">
        <f t="shared" ca="1" si="661"/>
        <v>#DIV/0!</v>
      </c>
      <c r="ER416" s="116" t="e">
        <f t="shared" ca="1" si="661"/>
        <v>#DIV/0!</v>
      </c>
      <c r="ES416" s="116" t="e">
        <f t="shared" ca="1" si="661"/>
        <v>#DIV/0!</v>
      </c>
      <c r="ET416" s="116" t="e">
        <f t="shared" ca="1" si="661"/>
        <v>#DIV/0!</v>
      </c>
      <c r="EU416" s="116" t="e">
        <f t="shared" ca="1" si="661"/>
        <v>#DIV/0!</v>
      </c>
      <c r="EV416" s="116" t="e">
        <f t="shared" ca="1" si="661"/>
        <v>#DIV/0!</v>
      </c>
      <c r="EW416" s="116" t="e">
        <f t="shared" ca="1" si="661"/>
        <v>#DIV/0!</v>
      </c>
    </row>
    <row r="417" spans="13:124">
      <c r="T417" s="9"/>
      <c r="U417" s="323"/>
      <c r="V417" s="326"/>
      <c r="W417" s="326"/>
      <c r="X417" s="326"/>
      <c r="Y417" s="326"/>
      <c r="Z417" s="326"/>
      <c r="AA417" s="326"/>
      <c r="AB417" s="326"/>
      <c r="AC417" s="326"/>
      <c r="AD417" s="326"/>
      <c r="AE417" s="326"/>
      <c r="AF417" s="326"/>
      <c r="AG417" s="326"/>
      <c r="AH417" s="17"/>
      <c r="AZ417" s="116"/>
      <c r="BA417" s="116"/>
      <c r="BB417" s="116"/>
      <c r="BC417" s="116"/>
      <c r="BD417" s="116"/>
      <c r="BE417" s="116"/>
      <c r="BF417" s="116"/>
      <c r="BG417" s="116"/>
      <c r="BH417" s="116"/>
      <c r="BI417" s="116"/>
      <c r="BJ417" s="116"/>
      <c r="BK417" s="116"/>
      <c r="BL417" s="17"/>
      <c r="CA417" s="17"/>
      <c r="CP417" s="17"/>
      <c r="DE417" s="17"/>
      <c r="DT417" s="17"/>
    </row>
    <row r="418" spans="13:124" ht="17" thickBot="1">
      <c r="Q418" s="1" t="s">
        <v>98</v>
      </c>
      <c r="U418" s="327"/>
      <c r="V418" s="327"/>
      <c r="W418" s="327"/>
      <c r="X418" s="327"/>
      <c r="Y418" s="327"/>
      <c r="Z418" s="327"/>
      <c r="AA418" s="327"/>
      <c r="AB418" s="327"/>
      <c r="AC418" s="327"/>
      <c r="AD418" s="327"/>
      <c r="AE418" s="327"/>
      <c r="AF418" s="327"/>
      <c r="AG418" s="327"/>
      <c r="AZ418" s="116"/>
      <c r="BA418" s="116"/>
      <c r="BB418" s="116"/>
      <c r="BC418" s="116"/>
      <c r="BD418" s="116"/>
      <c r="BE418" s="116"/>
      <c r="BF418" s="116"/>
      <c r="BG418" s="116"/>
      <c r="BH418" s="116"/>
      <c r="BI418" s="116"/>
      <c r="BJ418" s="116"/>
      <c r="BK418" s="116"/>
    </row>
    <row r="419" spans="13:124">
      <c r="M419" s="22"/>
      <c r="N419" s="118" t="s">
        <v>99</v>
      </c>
      <c r="O419" s="23"/>
      <c r="P419" s="101"/>
      <c r="Q419" s="119" t="s">
        <v>100</v>
      </c>
      <c r="T419" s="413" t="s">
        <v>354</v>
      </c>
      <c r="U419" s="204">
        <f>U403</f>
        <v>0.2</v>
      </c>
      <c r="V419" s="410">
        <f t="shared" ref="V419:AH419" si="662">V385</f>
        <v>0.25</v>
      </c>
      <c r="W419" s="410">
        <f t="shared" si="662"/>
        <v>0.2857142857142857</v>
      </c>
      <c r="X419" s="410">
        <f t="shared" si="662"/>
        <v>0.33333333333333331</v>
      </c>
      <c r="Y419" s="410">
        <f t="shared" si="662"/>
        <v>0.4</v>
      </c>
      <c r="Z419" s="410">
        <f t="shared" si="662"/>
        <v>0.42857142857142855</v>
      </c>
      <c r="AA419" s="410">
        <f t="shared" si="662"/>
        <v>0.5</v>
      </c>
      <c r="AB419" s="410">
        <f t="shared" si="662"/>
        <v>0.5714285714285714</v>
      </c>
      <c r="AC419" s="410">
        <f t="shared" si="662"/>
        <v>0.6</v>
      </c>
      <c r="AD419" s="410">
        <f t="shared" si="662"/>
        <v>0.66666666666666663</v>
      </c>
      <c r="AE419" s="410">
        <f t="shared" si="662"/>
        <v>0.7142857142857143</v>
      </c>
      <c r="AF419" s="410">
        <f t="shared" si="662"/>
        <v>0.75</v>
      </c>
      <c r="AG419" s="410">
        <f t="shared" si="662"/>
        <v>0.8</v>
      </c>
      <c r="AH419" s="219" t="str">
        <f t="shared" si="662"/>
        <v>max</v>
      </c>
      <c r="AZ419" s="116"/>
      <c r="BA419" s="116"/>
      <c r="BB419" s="116"/>
      <c r="BC419" s="116"/>
      <c r="BD419" s="116"/>
      <c r="BE419" s="116"/>
      <c r="BF419" s="116"/>
      <c r="BG419" s="116"/>
      <c r="BH419" s="116"/>
      <c r="BI419" s="116"/>
      <c r="BJ419" s="116"/>
      <c r="BK419" s="116"/>
      <c r="BL419" s="219">
        <f>BL385</f>
        <v>0</v>
      </c>
      <c r="CA419" s="219">
        <f>CA385</f>
        <v>0</v>
      </c>
      <c r="CP419" s="219">
        <f>CP385</f>
        <v>0</v>
      </c>
      <c r="DE419" s="219">
        <f>DE385</f>
        <v>0</v>
      </c>
      <c r="DT419" s="219">
        <f>DT385</f>
        <v>0</v>
      </c>
    </row>
    <row r="420" spans="13:124">
      <c r="M420" s="33"/>
      <c r="N420" s="33" t="s">
        <v>101</v>
      </c>
      <c r="O420" s="120">
        <f ca="1">MAX(Q420:Q430)</f>
        <v>0.35294575197872691</v>
      </c>
      <c r="P420">
        <f ca="1">MATCH(Q420,U420:AG420,0)</f>
        <v>6</v>
      </c>
      <c r="Q420" s="408">
        <f ca="1">AH420</f>
        <v>0.35294575197872691</v>
      </c>
      <c r="T420" s="201">
        <f>T404</f>
        <v>0.2</v>
      </c>
      <c r="U420" s="324">
        <f t="shared" ref="U420:AG420" ca="1" si="663">MIN(U404,AJ404,AY404,BN404,CC404,CR404,DG404)</f>
        <v>0.19549158989703663</v>
      </c>
      <c r="V420" s="324">
        <f t="shared" ca="1" si="663"/>
        <v>0.23461309549806403</v>
      </c>
      <c r="W420" s="324">
        <f t="shared" ca="1" si="663"/>
        <v>0.26103334543139262</v>
      </c>
      <c r="X420" s="324">
        <f t="shared" ca="1" si="663"/>
        <v>0.29428619212299839</v>
      </c>
      <c r="Y420" s="324">
        <f t="shared" ca="1" si="663"/>
        <v>0.33662042929675834</v>
      </c>
      <c r="Z420" s="324">
        <f t="shared" ca="1" si="663"/>
        <v>0.35294575197872691</v>
      </c>
      <c r="AA420" s="324">
        <f t="shared" ca="1" si="663"/>
        <v>0.3286067720251149</v>
      </c>
      <c r="AB420" s="324">
        <f t="shared" ca="1" si="663"/>
        <v>0.28063361102490586</v>
      </c>
      <c r="AC420" s="324">
        <f t="shared" ca="1" si="663"/>
        <v>0.26053156989631332</v>
      </c>
      <c r="AD420" s="324">
        <f t="shared" ca="1" si="663"/>
        <v>0.21174350606363801</v>
      </c>
      <c r="AE420" s="324">
        <f t="shared" ca="1" si="663"/>
        <v>0.17537762153223282</v>
      </c>
      <c r="AF420" s="324">
        <f t="shared" ca="1" si="663"/>
        <v>0.14732502535432129</v>
      </c>
      <c r="AG420" s="324">
        <f t="shared" ca="1" si="663"/>
        <v>0.10699146116148171</v>
      </c>
      <c r="AH420" s="26">
        <f ca="1">MAX(U420:AG420)</f>
        <v>0.35294575197872691</v>
      </c>
      <c r="AZ420" s="116"/>
      <c r="BA420" s="116"/>
      <c r="BB420" s="116"/>
      <c r="BC420" s="116"/>
      <c r="BD420" s="116"/>
      <c r="BE420" s="116"/>
      <c r="BF420" s="116"/>
      <c r="BG420" s="116"/>
      <c r="BH420" s="116"/>
      <c r="BI420" s="116"/>
      <c r="BJ420" s="116"/>
      <c r="BK420" s="116"/>
      <c r="BL420" s="52">
        <f>MAX(AY420:BK420)</f>
        <v>0</v>
      </c>
      <c r="CA420" s="52">
        <f>MAX(BN420:BZ420)</f>
        <v>0</v>
      </c>
      <c r="CP420" s="52">
        <f>MAX(CC420:CO420)</f>
        <v>0</v>
      </c>
      <c r="DE420" s="52">
        <f>MAX(CR420:DD420)</f>
        <v>0</v>
      </c>
      <c r="DT420" s="52">
        <f>MAX(DG420:DS420)</f>
        <v>0</v>
      </c>
    </row>
    <row r="421" spans="13:124">
      <c r="M421" s="33"/>
      <c r="N421" s="33" t="s">
        <v>6</v>
      </c>
      <c r="O421" s="34">
        <f ca="1">MATCH(O420,Q420:Q432,0)</f>
        <v>1</v>
      </c>
      <c r="P421">
        <f t="shared" ref="P421:P432" ca="1" si="664">MATCH(Q421,U421:AG421,0)</f>
        <v>5</v>
      </c>
      <c r="Q421" s="408">
        <f t="shared" ref="Q421:Q432" ca="1" si="665">AH421</f>
        <v>0.33429710661431022</v>
      </c>
      <c r="T421" s="201">
        <f t="shared" ref="T421:T432" si="666">T405</f>
        <v>0.25</v>
      </c>
      <c r="U421" s="324">
        <f t="shared" ref="U421:U431" ca="1" si="667">MIN(U405,AJ405,AY405,BN405,CC405,CR405,DG405)</f>
        <v>0.19747000892398231</v>
      </c>
      <c r="V421" s="324">
        <f t="shared" ref="V421:V431" ca="1" si="668">MIN(V405,AK405,AZ405,BO405,CD405,CS405,DH405)</f>
        <v>0.23655374003769691</v>
      </c>
      <c r="W421" s="324">
        <f t="shared" ref="W421:W430" ca="1" si="669">MIN(W405,AL405,BA405,BP405,CE405,CT405,DI405)</f>
        <v>0.26261670156419503</v>
      </c>
      <c r="X421" s="324">
        <f t="shared" ref="X421:X429" ca="1" si="670">MIN(X405,AM405,BB405,BQ405,CF405,CU405,DJ405)</f>
        <v>0.29483813272288933</v>
      </c>
      <c r="Y421" s="324">
        <f t="shared" ref="Y421:Y428" ca="1" si="671">MIN(Y405,AN405,BC405,BR405,CG405,CV405,DK405)</f>
        <v>0.33429710661431022</v>
      </c>
      <c r="Z421" s="324">
        <f t="shared" ref="Z421:Z427" ca="1" si="672">MIN(Z405,AO405,BD405,BS405,CH405,CW405,DL405)</f>
        <v>0.32707572195081314</v>
      </c>
      <c r="AA421" s="324">
        <f t="shared" ref="AA421:AA426" ca="1" si="673">MIN(AA405,AP405,BE405,BT405,CI405,CX405,DM405)</f>
        <v>0.283025950718721</v>
      </c>
      <c r="AB421" s="324">
        <f ca="1">MIN(AB405,AQ405,BF405,BU405,CJ405,CY405,DN405)</f>
        <v>0.23596050308914387</v>
      </c>
      <c r="AC421" s="324">
        <f ca="1">MIN(AC405,AR405,BG405,BV405,CK405,CZ405,DO405)</f>
        <v>0.21634433065898181</v>
      </c>
      <c r="AD421" s="324">
        <f ca="1">MIN(AD405,AS405,BH405,BW405,CL405,DA405,DP405)</f>
        <v>0.16892498499086925</v>
      </c>
      <c r="AE421" s="324">
        <f ca="1">MIN(AE405,AT405,BI405,BX405,CM405,DB405,DQ405)</f>
        <v>0.13371393694732003</v>
      </c>
      <c r="AF421" s="324">
        <f ca="1">MIN(AF405,AU405,BJ405,BY405,CN405,DC405,DR405)</f>
        <v>0.10661189644486511</v>
      </c>
      <c r="AG421" s="324"/>
      <c r="AH421" s="26">
        <f t="shared" ref="AH421:AH431" ca="1" si="674">MAX(U421:AG421)</f>
        <v>0.33429710661431022</v>
      </c>
      <c r="AZ421" s="116"/>
      <c r="BA421" s="116"/>
      <c r="BB421" s="116"/>
      <c r="BC421" s="116"/>
      <c r="BD421" s="116"/>
      <c r="BE421" s="116"/>
      <c r="BF421" s="116"/>
      <c r="BG421" s="116"/>
      <c r="BH421" s="116"/>
      <c r="BI421" s="116"/>
      <c r="BJ421" s="116"/>
      <c r="BK421" s="116"/>
      <c r="BL421" s="52">
        <f t="shared" ref="BL421:BL432" si="675">MAX(AY421:BK421)</f>
        <v>0</v>
      </c>
      <c r="CA421" s="52">
        <f t="shared" ref="CA421:CA432" si="676">MAX(BN421:BZ421)</f>
        <v>0</v>
      </c>
      <c r="CP421" s="52">
        <f t="shared" ref="CP421:CP432" si="677">MAX(CC421:CO421)</f>
        <v>0</v>
      </c>
      <c r="DE421" s="52">
        <f t="shared" ref="DE421:DE432" si="678">MAX(CR421:DD421)</f>
        <v>0</v>
      </c>
      <c r="DT421" s="52">
        <f t="shared" ref="DT421:DT432" si="679">MAX(DG421:DS421)</f>
        <v>0</v>
      </c>
    </row>
    <row r="422" spans="13:124" ht="17" thickBot="1">
      <c r="M422" s="33"/>
      <c r="N422" s="49" t="s">
        <v>102</v>
      </c>
      <c r="O422" s="51">
        <f ca="1">INDEX(P420:P430,O421)</f>
        <v>6</v>
      </c>
      <c r="P422">
        <f t="shared" ca="1" si="664"/>
        <v>5</v>
      </c>
      <c r="Q422" s="408">
        <f t="shared" ca="1" si="665"/>
        <v>0.31288455354673395</v>
      </c>
      <c r="T422" s="201">
        <f t="shared" si="666"/>
        <v>0.2857142857142857</v>
      </c>
      <c r="U422" s="324">
        <f t="shared" ca="1" si="667"/>
        <v>0.1980700301477116</v>
      </c>
      <c r="V422" s="324">
        <f t="shared" ca="1" si="668"/>
        <v>0.2368354812625951</v>
      </c>
      <c r="W422" s="324">
        <f t="shared" ca="1" si="669"/>
        <v>0.26241170235371725</v>
      </c>
      <c r="X422" s="324">
        <f t="shared" ca="1" si="670"/>
        <v>0.29353862599427638</v>
      </c>
      <c r="Y422" s="324">
        <f t="shared" ca="1" si="671"/>
        <v>0.31288455354673395</v>
      </c>
      <c r="Z422" s="324">
        <f t="shared" ca="1" si="672"/>
        <v>0.29614374810049648</v>
      </c>
      <c r="AA422" s="324">
        <f t="shared" ca="1" si="673"/>
        <v>0.25226130563260235</v>
      </c>
      <c r="AB422" s="324">
        <f ca="1">MIN(AB406,AQ406,BF406,BU406,CJ406,CY406,DN406)</f>
        <v>0.20564873865547803</v>
      </c>
      <c r="AC422" s="324">
        <f ca="1">MIN(AC406,AR406,BG406,BV406,CK406,CZ406,DO406)</f>
        <v>0.18628377200348312</v>
      </c>
      <c r="AD422" s="324">
        <f ca="1">MIN(AD406,AS406,BH406,BW406,CL406,DA406,DP406)</f>
        <v>0.13958751519498155</v>
      </c>
      <c r="AE422" s="324">
        <f ca="1">MIN(AE406,AT406,BI406,BX406,CM406,DB406,DQ406)</f>
        <v>0.1049981044250161</v>
      </c>
      <c r="AF422" s="324"/>
      <c r="AG422" s="324"/>
      <c r="AH422" s="26">
        <f t="shared" ca="1" si="674"/>
        <v>0.31288455354673395</v>
      </c>
      <c r="AZ422" s="116"/>
      <c r="BA422" s="116"/>
      <c r="BB422" s="116"/>
      <c r="BC422" s="116"/>
      <c r="BD422" s="116"/>
      <c r="BE422" s="116"/>
      <c r="BF422" s="116"/>
      <c r="BG422" s="116"/>
      <c r="BH422" s="116"/>
      <c r="BI422" s="116"/>
      <c r="BJ422" s="116"/>
      <c r="BK422" s="116"/>
      <c r="BL422" s="52">
        <f t="shared" si="675"/>
        <v>0</v>
      </c>
      <c r="CA422" s="52">
        <f t="shared" si="676"/>
        <v>0</v>
      </c>
      <c r="CP422" s="52">
        <f t="shared" si="677"/>
        <v>0</v>
      </c>
      <c r="DE422" s="52">
        <f t="shared" si="678"/>
        <v>0</v>
      </c>
      <c r="DT422" s="52">
        <f t="shared" si="679"/>
        <v>0</v>
      </c>
    </row>
    <row r="423" spans="13:124" ht="17" thickBot="1">
      <c r="M423" s="33"/>
      <c r="P423">
        <f t="shared" ca="1" si="664"/>
        <v>4</v>
      </c>
      <c r="Q423" s="408">
        <f t="shared" ca="1" si="665"/>
        <v>0.28977654609983772</v>
      </c>
      <c r="T423" s="201">
        <f t="shared" si="666"/>
        <v>0.33333333333333331</v>
      </c>
      <c r="U423" s="324">
        <f t="shared" ca="1" si="667"/>
        <v>0.198043843740695</v>
      </c>
      <c r="V423" s="324">
        <f t="shared" ca="1" si="668"/>
        <v>0.23602164556761757</v>
      </c>
      <c r="W423" s="324">
        <f t="shared" ca="1" si="669"/>
        <v>0.26063421451038793</v>
      </c>
      <c r="X423" s="324">
        <f t="shared" ca="1" si="670"/>
        <v>0.28977654609983772</v>
      </c>
      <c r="Y423" s="324">
        <f t="shared" ca="1" si="671"/>
        <v>0.27332420004929542</v>
      </c>
      <c r="Z423" s="324">
        <f t="shared" ca="1" si="672"/>
        <v>0.25654305989115106</v>
      </c>
      <c r="AA423" s="324">
        <f t="shared" ca="1" si="673"/>
        <v>0.21280147102088853</v>
      </c>
      <c r="AB423" s="324">
        <f ca="1">MIN(AB407,AQ407,BF407,BU407,CJ407,CY407,DN407)</f>
        <v>0.16663747131682399</v>
      </c>
      <c r="AC423" s="324">
        <f ca="1">MIN(AC407,AR407,BG407,BV407,CK407,CZ407,DO407)</f>
        <v>0.14752857725406823</v>
      </c>
      <c r="AD423" s="324">
        <f ca="1">MIN(AD407,AS407,BH407,BW407,CL407,DA407,DP407)</f>
        <v>0.10158188403748647</v>
      </c>
      <c r="AE423" s="324"/>
      <c r="AF423" s="324"/>
      <c r="AG423" s="324"/>
      <c r="AH423" s="26">
        <f t="shared" ca="1" si="674"/>
        <v>0.28977654609983772</v>
      </c>
      <c r="AZ423" s="116"/>
      <c r="BA423" s="116"/>
      <c r="BB423" s="116"/>
      <c r="BC423" s="116"/>
      <c r="BD423" s="116"/>
      <c r="BE423" s="116"/>
      <c r="BF423" s="116"/>
      <c r="BG423" s="116"/>
      <c r="BH423" s="116"/>
      <c r="BI423" s="116"/>
      <c r="BJ423" s="116"/>
      <c r="BK423" s="116"/>
      <c r="BL423" s="52">
        <f t="shared" si="675"/>
        <v>0</v>
      </c>
      <c r="CA423" s="52">
        <f t="shared" si="676"/>
        <v>0</v>
      </c>
      <c r="CP423" s="52">
        <f t="shared" si="677"/>
        <v>0</v>
      </c>
      <c r="DE423" s="52">
        <f t="shared" si="678"/>
        <v>0</v>
      </c>
      <c r="DT423" s="52">
        <f t="shared" si="679"/>
        <v>0</v>
      </c>
    </row>
    <row r="424" spans="13:124" ht="25">
      <c r="M424" s="121" t="s">
        <v>103</v>
      </c>
      <c r="N424" s="122" t="e">
        <f>INDEX(U404:AG416,$O$350,$O$351)</f>
        <v>#VALUE!</v>
      </c>
      <c r="P424">
        <f t="shared" ca="1" si="664"/>
        <v>4</v>
      </c>
      <c r="Q424" s="408">
        <f t="shared" ca="1" si="665"/>
        <v>0.25794215119136116</v>
      </c>
      <c r="T424" s="201">
        <f t="shared" si="666"/>
        <v>0.4</v>
      </c>
      <c r="U424" s="324">
        <f t="shared" ca="1" si="667"/>
        <v>0.19660149114349285</v>
      </c>
      <c r="V424" s="324">
        <f t="shared" ca="1" si="668"/>
        <v>0.23271398290137946</v>
      </c>
      <c r="W424" s="324">
        <f t="shared" ca="1" si="669"/>
        <v>0.25526109294287713</v>
      </c>
      <c r="X424" s="324">
        <f t="shared" ca="1" si="670"/>
        <v>0.25794215119136116</v>
      </c>
      <c r="Y424" s="324">
        <f t="shared" ca="1" si="671"/>
        <v>0.22007346273945619</v>
      </c>
      <c r="Z424" s="324">
        <f t="shared" ca="1" si="672"/>
        <v>0.20323323969549786</v>
      </c>
      <c r="AA424" s="324">
        <f t="shared" ca="1" si="673"/>
        <v>0.15960054777931518</v>
      </c>
      <c r="AB424" s="324">
        <f ca="1">MIN(AB408,AQ408,BF408,BU408,CJ408,CY408,DN408)</f>
        <v>0.11387716975581057</v>
      </c>
      <c r="AC424" s="324">
        <f ca="1">MIN(AC408,AR408,BG408,BV408,CK408,CZ408,DO408)</f>
        <v>9.5028463062592938E-2</v>
      </c>
      <c r="AD424" s="324"/>
      <c r="AE424" s="324"/>
      <c r="AF424" s="324"/>
      <c r="AG424" s="324"/>
      <c r="AH424" s="26">
        <f t="shared" ca="1" si="674"/>
        <v>0.25794215119136116</v>
      </c>
      <c r="AZ424" s="116"/>
      <c r="BA424" s="116"/>
      <c r="BB424" s="116"/>
      <c r="BC424" s="116"/>
      <c r="BD424" s="116"/>
      <c r="BE424" s="116"/>
      <c r="BF424" s="116"/>
      <c r="BG424" s="116"/>
      <c r="BH424" s="116"/>
      <c r="BI424" s="116"/>
      <c r="BJ424" s="116"/>
      <c r="BK424" s="116"/>
      <c r="BL424" s="52">
        <f t="shared" si="675"/>
        <v>0</v>
      </c>
      <c r="CA424" s="52">
        <f t="shared" si="676"/>
        <v>0</v>
      </c>
      <c r="CP424" s="52">
        <f t="shared" si="677"/>
        <v>0</v>
      </c>
      <c r="DE424" s="52">
        <f t="shared" si="678"/>
        <v>0</v>
      </c>
      <c r="DT424" s="52">
        <f t="shared" si="679"/>
        <v>0</v>
      </c>
    </row>
    <row r="425" spans="13:124" ht="25">
      <c r="M425" s="123" t="s">
        <v>104</v>
      </c>
      <c r="N425" s="124" t="e">
        <f>INDEX(AJ404:AV416,$O$350,$O$351)</f>
        <v>#VALUE!</v>
      </c>
      <c r="P425">
        <f t="shared" ca="1" si="664"/>
        <v>3</v>
      </c>
      <c r="Q425" s="408">
        <f t="shared" ca="1" si="665"/>
        <v>0.25180279418154861</v>
      </c>
      <c r="T425" s="201">
        <f t="shared" si="666"/>
        <v>0.42857142857142855</v>
      </c>
      <c r="U425" s="324">
        <f t="shared" ca="1" si="667"/>
        <v>0.19547816560614617</v>
      </c>
      <c r="V425" s="324">
        <f t="shared" ca="1" si="668"/>
        <v>0.2304655729951848</v>
      </c>
      <c r="W425" s="324">
        <f t="shared" ca="1" si="669"/>
        <v>0.25180279418154861</v>
      </c>
      <c r="X425" s="324">
        <f t="shared" ca="1" si="670"/>
        <v>0.23580250817874446</v>
      </c>
      <c r="Y425" s="324">
        <f t="shared" ca="1" si="671"/>
        <v>0.19779067045191231</v>
      </c>
      <c r="Z425" s="324">
        <f t="shared" ca="1" si="672"/>
        <v>0.18092609406653129</v>
      </c>
      <c r="AA425" s="324">
        <f t="shared" ca="1" si="673"/>
        <v>0.13732150606473328</v>
      </c>
      <c r="AB425" s="324">
        <f ca="1">MIN(AB409,AQ409,BF409,BU409,CJ409,CY409,DN409)</f>
        <v>9.1742479845606184E-2</v>
      </c>
      <c r="AC425" s="324"/>
      <c r="AD425" s="324"/>
      <c r="AE425" s="324"/>
      <c r="AF425" s="324"/>
      <c r="AG425" s="324"/>
      <c r="AH425" s="26">
        <f t="shared" ca="1" si="674"/>
        <v>0.25180279418154861</v>
      </c>
      <c r="AZ425" s="116"/>
      <c r="BA425" s="116"/>
      <c r="BB425" s="116"/>
      <c r="BC425" s="116"/>
      <c r="BD425" s="116"/>
      <c r="BE425" s="116"/>
      <c r="BF425" s="116"/>
      <c r="BG425" s="116"/>
      <c r="BH425" s="116"/>
      <c r="BI425" s="116"/>
      <c r="BJ425" s="116"/>
      <c r="BK425" s="116"/>
      <c r="BL425" s="52">
        <f t="shared" si="675"/>
        <v>0</v>
      </c>
      <c r="CA425" s="52">
        <f t="shared" si="676"/>
        <v>0</v>
      </c>
      <c r="CP425" s="52">
        <f t="shared" si="677"/>
        <v>0</v>
      </c>
      <c r="DE425" s="52">
        <f t="shared" si="678"/>
        <v>0</v>
      </c>
      <c r="DT425" s="52">
        <f t="shared" si="679"/>
        <v>0</v>
      </c>
    </row>
    <row r="426" spans="13:124" ht="25">
      <c r="M426" s="123" t="s">
        <v>105</v>
      </c>
      <c r="N426" s="124" t="e">
        <f>INDEX(AY404:BK416,$O$350,$O$351)</f>
        <v>#VALUE!</v>
      </c>
      <c r="P426">
        <f t="shared" ca="1" si="664"/>
        <v>2</v>
      </c>
      <c r="Q426" s="408">
        <f t="shared" ca="1" si="665"/>
        <v>0.22211290257082511</v>
      </c>
      <c r="R426" s="1"/>
      <c r="S426" s="1"/>
      <c r="T426" s="201">
        <f t="shared" si="666"/>
        <v>0.5</v>
      </c>
      <c r="U426" s="324">
        <f t="shared" ca="1" si="667"/>
        <v>0.19111558400333153</v>
      </c>
      <c r="V426" s="324">
        <f t="shared" ca="1" si="668"/>
        <v>0.22211290257082511</v>
      </c>
      <c r="W426" s="324">
        <f t="shared" ca="1" si="669"/>
        <v>0.20773893112161271</v>
      </c>
      <c r="X426" s="324">
        <f t="shared" ca="1" si="670"/>
        <v>0.1813967892564653</v>
      </c>
      <c r="Y426" s="324">
        <f t="shared" ca="1" si="671"/>
        <v>0.14307692057079557</v>
      </c>
      <c r="Z426" s="324">
        <f t="shared" ca="1" si="672"/>
        <v>0.126155938639574</v>
      </c>
      <c r="AA426" s="324">
        <f t="shared" ca="1" si="673"/>
        <v>8.2593662921012986E-2</v>
      </c>
      <c r="AB426" s="324"/>
      <c r="AC426" s="324"/>
      <c r="AD426" s="324"/>
      <c r="AE426" s="324"/>
      <c r="AF426" s="324"/>
      <c r="AG426" s="324"/>
      <c r="AH426" s="26">
        <f t="shared" ca="1" si="674"/>
        <v>0.22211290257082511</v>
      </c>
      <c r="AZ426" s="116"/>
      <c r="BA426" s="116"/>
      <c r="BB426" s="116"/>
      <c r="BC426" s="116"/>
      <c r="BD426" s="116"/>
      <c r="BE426" s="116"/>
      <c r="BF426" s="116"/>
      <c r="BG426" s="116"/>
      <c r="BH426" s="116"/>
      <c r="BI426" s="116"/>
      <c r="BJ426" s="116"/>
      <c r="BK426" s="116"/>
      <c r="BL426" s="52">
        <f t="shared" si="675"/>
        <v>0</v>
      </c>
      <c r="CA426" s="52">
        <f t="shared" si="676"/>
        <v>0</v>
      </c>
      <c r="CP426" s="52">
        <f t="shared" si="677"/>
        <v>0</v>
      </c>
      <c r="DE426" s="52">
        <f t="shared" si="678"/>
        <v>0</v>
      </c>
      <c r="DT426" s="52">
        <f t="shared" si="679"/>
        <v>0</v>
      </c>
    </row>
    <row r="427" spans="13:124" ht="25">
      <c r="M427" s="123" t="s">
        <v>106</v>
      </c>
      <c r="N427" s="124" t="e">
        <f>INDEX(BN404:BZ416,$O$350,$O$351)</f>
        <v>#VALUE!</v>
      </c>
      <c r="P427">
        <f t="shared" ca="1" si="664"/>
        <v>1</v>
      </c>
      <c r="Q427" s="408">
        <f t="shared" ca="1" si="665"/>
        <v>0.1837154580068236</v>
      </c>
      <c r="T427" s="201">
        <f t="shared" si="666"/>
        <v>0.5714285714285714</v>
      </c>
      <c r="U427" s="324">
        <f t="shared" ca="1" si="667"/>
        <v>0.1837154580068236</v>
      </c>
      <c r="V427" s="324">
        <f t="shared" ca="1" si="668"/>
        <v>0.1740858114375117</v>
      </c>
      <c r="W427" s="324">
        <f t="shared" ca="1" si="669"/>
        <v>0.15461262996561795</v>
      </c>
      <c r="X427" s="324">
        <f t="shared" ca="1" si="670"/>
        <v>0.12796758982850384</v>
      </c>
      <c r="Y427" s="324">
        <f t="shared" ca="1" si="671"/>
        <v>8.9396474683806196E-2</v>
      </c>
      <c r="Z427" s="324">
        <f t="shared" ca="1" si="672"/>
        <v>7.2425938611002799E-2</v>
      </c>
      <c r="AA427" s="324"/>
      <c r="AB427" s="324"/>
      <c r="AC427" s="324"/>
      <c r="AD427" s="324"/>
      <c r="AE427" s="324"/>
      <c r="AF427" s="324"/>
      <c r="AG427" s="324"/>
      <c r="AH427" s="26">
        <f t="shared" ca="1" si="674"/>
        <v>0.1837154580068236</v>
      </c>
      <c r="AZ427" s="116"/>
      <c r="BA427" s="116"/>
      <c r="BB427" s="116"/>
      <c r="BC427" s="116"/>
      <c r="BD427" s="116"/>
      <c r="BE427" s="116"/>
      <c r="BF427" s="116"/>
      <c r="BG427" s="116"/>
      <c r="BH427" s="116"/>
      <c r="BI427" s="116"/>
      <c r="BJ427" s="116"/>
      <c r="BK427" s="116"/>
      <c r="BL427" s="52">
        <f t="shared" si="675"/>
        <v>0</v>
      </c>
      <c r="CA427" s="52">
        <f t="shared" si="676"/>
        <v>0</v>
      </c>
      <c r="CP427" s="52">
        <f t="shared" si="677"/>
        <v>0</v>
      </c>
      <c r="DE427" s="52">
        <f t="shared" si="678"/>
        <v>0</v>
      </c>
      <c r="DT427" s="52">
        <f t="shared" si="679"/>
        <v>0</v>
      </c>
    </row>
    <row r="428" spans="13:124" ht="26" thickBot="1">
      <c r="M428" s="125" t="s">
        <v>107</v>
      </c>
      <c r="N428" s="126" t="e">
        <f>INDEX(CC404:CO416,$O$350,$O$351)</f>
        <v>#VALUE!</v>
      </c>
      <c r="P428">
        <f t="shared" ca="1" si="664"/>
        <v>1</v>
      </c>
      <c r="Q428" s="408">
        <f t="shared" ca="1" si="665"/>
        <v>0.17948557046822816</v>
      </c>
      <c r="T428" s="201">
        <f t="shared" si="666"/>
        <v>0.6</v>
      </c>
      <c r="U428" s="324">
        <f t="shared" ca="1" si="667"/>
        <v>0.17948557046822816</v>
      </c>
      <c r="V428" s="324">
        <f t="shared" ca="1" si="668"/>
        <v>0.15312203914181421</v>
      </c>
      <c r="W428" s="324">
        <f t="shared" ca="1" si="669"/>
        <v>0.13354661959044004</v>
      </c>
      <c r="X428" s="324">
        <f t="shared" ca="1" si="670"/>
        <v>0.10679733462360219</v>
      </c>
      <c r="Y428" s="324">
        <f t="shared" ca="1" si="671"/>
        <v>6.8138402051023408E-2</v>
      </c>
      <c r="Z428" s="324"/>
      <c r="AA428" s="324"/>
      <c r="AB428" s="324"/>
      <c r="AC428" s="324"/>
      <c r="AD428" s="324"/>
      <c r="AE428" s="324"/>
      <c r="AF428" s="324"/>
      <c r="AG428" s="324"/>
      <c r="AH428" s="26">
        <f t="shared" ca="1" si="674"/>
        <v>0.17948557046822816</v>
      </c>
      <c r="AZ428" s="116"/>
      <c r="BA428" s="116"/>
      <c r="BB428" s="116"/>
      <c r="BC428" s="116"/>
      <c r="BD428" s="116"/>
      <c r="BE428" s="116"/>
      <c r="BF428" s="116"/>
      <c r="BG428" s="116"/>
      <c r="BH428" s="116"/>
      <c r="BI428" s="116"/>
      <c r="BJ428" s="116"/>
      <c r="BK428" s="116"/>
      <c r="BL428" s="52">
        <f t="shared" si="675"/>
        <v>0</v>
      </c>
      <c r="CA428" s="52">
        <f t="shared" si="676"/>
        <v>0</v>
      </c>
      <c r="CP428" s="52">
        <f t="shared" si="677"/>
        <v>0</v>
      </c>
      <c r="DE428" s="52">
        <f t="shared" si="678"/>
        <v>0</v>
      </c>
      <c r="DT428" s="52">
        <f t="shared" si="679"/>
        <v>0</v>
      </c>
    </row>
    <row r="429" spans="13:124" ht="26" thickBot="1">
      <c r="M429" s="125" t="s">
        <v>108</v>
      </c>
      <c r="N429" s="126" t="e">
        <f>INDEX(CR404:DD416,$O$350,$O$351)</f>
        <v>#VALUE!</v>
      </c>
      <c r="P429">
        <f t="shared" ca="1" si="664"/>
        <v>1</v>
      </c>
      <c r="Q429" s="408">
        <f t="shared" ca="1" si="665"/>
        <v>0.1315415646610022</v>
      </c>
      <c r="T429" s="201">
        <f t="shared" si="666"/>
        <v>0.66666666666666663</v>
      </c>
      <c r="U429" s="324">
        <f t="shared" ca="1" si="667"/>
        <v>0.1315415646610022</v>
      </c>
      <c r="V429" s="324">
        <f t="shared" ca="1" si="668"/>
        <v>0.10449043857128582</v>
      </c>
      <c r="W429" s="324">
        <f t="shared" ca="1" si="669"/>
        <v>8.4706596334467255E-2</v>
      </c>
      <c r="X429" s="324">
        <f t="shared" ca="1" si="670"/>
        <v>5.7743733004073441E-2</v>
      </c>
      <c r="Y429" s="324"/>
      <c r="Z429" s="324"/>
      <c r="AA429" s="324"/>
      <c r="AB429" s="324"/>
      <c r="AC429" s="324"/>
      <c r="AD429" s="324"/>
      <c r="AE429" s="324"/>
      <c r="AF429" s="324"/>
      <c r="AG429" s="324"/>
      <c r="AH429" s="26">
        <f t="shared" ca="1" si="674"/>
        <v>0.1315415646610022</v>
      </c>
      <c r="BL429" s="52">
        <f t="shared" si="675"/>
        <v>0</v>
      </c>
      <c r="CA429" s="52">
        <f t="shared" si="676"/>
        <v>0</v>
      </c>
      <c r="CP429" s="52">
        <f t="shared" si="677"/>
        <v>0</v>
      </c>
      <c r="DE429" s="52">
        <f t="shared" si="678"/>
        <v>0</v>
      </c>
      <c r="DT429" s="52">
        <f t="shared" si="679"/>
        <v>0</v>
      </c>
    </row>
    <row r="430" spans="13:124" ht="26" thickBot="1">
      <c r="M430" s="125" t="s">
        <v>109</v>
      </c>
      <c r="N430" s="126" t="e">
        <f>INDEX(DG404:DS416,$O$350,$O$351)</f>
        <v>#VALUE!</v>
      </c>
      <c r="P430">
        <f t="shared" ca="1" si="664"/>
        <v>1</v>
      </c>
      <c r="Q430" s="408">
        <f t="shared" ca="1" si="665"/>
        <v>9.7224342413091039E-2</v>
      </c>
      <c r="T430" s="201">
        <f t="shared" si="666"/>
        <v>0.7142857142857143</v>
      </c>
      <c r="U430" s="324">
        <f t="shared" ca="1" si="667"/>
        <v>9.7224342413091039E-2</v>
      </c>
      <c r="V430" s="324">
        <f t="shared" ca="1" si="668"/>
        <v>6.9950846361739177E-2</v>
      </c>
      <c r="W430" s="324">
        <f t="shared" ca="1" si="669"/>
        <v>5.00393718488919E-2</v>
      </c>
      <c r="X430" s="324"/>
      <c r="Y430" s="324"/>
      <c r="Z430" s="324"/>
      <c r="AA430" s="324"/>
      <c r="AB430" s="324"/>
      <c r="AC430" s="324"/>
      <c r="AD430" s="324"/>
      <c r="AE430" s="324"/>
      <c r="AF430" s="324"/>
      <c r="AG430" s="324"/>
      <c r="AH430" s="26">
        <f t="shared" ca="1" si="674"/>
        <v>9.7224342413091039E-2</v>
      </c>
      <c r="BL430" s="52">
        <f t="shared" si="675"/>
        <v>0</v>
      </c>
      <c r="CA430" s="52">
        <f t="shared" si="676"/>
        <v>0</v>
      </c>
      <c r="CP430" s="52">
        <f t="shared" si="677"/>
        <v>0</v>
      </c>
      <c r="DE430" s="52">
        <f t="shared" si="678"/>
        <v>0</v>
      </c>
      <c r="DT430" s="52">
        <f t="shared" si="679"/>
        <v>0</v>
      </c>
    </row>
    <row r="431" spans="13:124">
      <c r="M431" s="33"/>
      <c r="P431">
        <f t="shared" ca="1" si="664"/>
        <v>1</v>
      </c>
      <c r="Q431" s="408">
        <f t="shared" ca="1" si="665"/>
        <v>7.1556814348756229E-2</v>
      </c>
      <c r="T431" s="201">
        <f t="shared" si="666"/>
        <v>0.75</v>
      </c>
      <c r="U431" s="324">
        <f t="shared" ca="1" si="667"/>
        <v>7.1556814348756229E-2</v>
      </c>
      <c r="V431" s="324">
        <f t="shared" ca="1" si="668"/>
        <v>4.4133561948873253E-2</v>
      </c>
      <c r="W431" s="324"/>
      <c r="X431" s="324"/>
      <c r="Y431" s="324"/>
      <c r="Z431" s="324"/>
      <c r="AA431" s="324"/>
      <c r="AB431" s="324"/>
      <c r="AC431" s="324"/>
      <c r="AD431" s="324"/>
      <c r="AE431" s="324"/>
      <c r="AF431" s="324"/>
      <c r="AG431" s="324"/>
      <c r="AH431" s="26">
        <f t="shared" ca="1" si="674"/>
        <v>7.1556814348756229E-2</v>
      </c>
      <c r="BL431" s="52">
        <f t="shared" si="675"/>
        <v>0</v>
      </c>
      <c r="CA431" s="52">
        <f t="shared" si="676"/>
        <v>0</v>
      </c>
      <c r="CP431" s="52">
        <f t="shared" si="677"/>
        <v>0</v>
      </c>
      <c r="DE431" s="52">
        <f t="shared" si="678"/>
        <v>0</v>
      </c>
      <c r="DT431" s="52">
        <f t="shared" si="679"/>
        <v>0</v>
      </c>
    </row>
    <row r="432" spans="13:124" ht="17" thickBot="1">
      <c r="M432" s="49"/>
      <c r="N432" s="50"/>
      <c r="O432" s="50"/>
      <c r="P432" s="50" t="e">
        <f t="shared" ca="1" si="664"/>
        <v>#N/A</v>
      </c>
      <c r="Q432" s="396">
        <f t="shared" si="665"/>
        <v>0</v>
      </c>
      <c r="T432" s="201">
        <f t="shared" si="666"/>
        <v>0.8</v>
      </c>
      <c r="U432" s="324">
        <f ca="1">MIN(U416,AJ416,AY416,BN416,CC416,CR416,DG416)</f>
        <v>3.5707434828037406E-2</v>
      </c>
      <c r="V432" s="324"/>
      <c r="W432" s="324"/>
      <c r="X432" s="324"/>
      <c r="Y432" s="324"/>
      <c r="Z432" s="324"/>
      <c r="AA432" s="324"/>
      <c r="AB432" s="324"/>
      <c r="AC432" s="324"/>
      <c r="AD432" s="324"/>
      <c r="AE432" s="324"/>
      <c r="AF432" s="324"/>
      <c r="AG432" s="324"/>
      <c r="AH432" s="26"/>
      <c r="BL432" s="52">
        <f t="shared" si="675"/>
        <v>0</v>
      </c>
      <c r="CA432" s="52">
        <f t="shared" si="676"/>
        <v>0</v>
      </c>
      <c r="CP432" s="52">
        <f t="shared" si="677"/>
        <v>0</v>
      </c>
      <c r="DE432" s="52">
        <f t="shared" si="678"/>
        <v>0</v>
      </c>
      <c r="DT432" s="52">
        <f t="shared" si="679"/>
        <v>0</v>
      </c>
    </row>
    <row r="433" spans="20:124">
      <c r="T433" s="9" t="s">
        <v>10</v>
      </c>
      <c r="U433" s="328">
        <f t="shared" ref="U433:AG433" ca="1" si="680">MAX(U420:U432)</f>
        <v>0.1980700301477116</v>
      </c>
      <c r="V433" s="328">
        <f t="shared" ca="1" si="680"/>
        <v>0.2368354812625951</v>
      </c>
      <c r="W433" s="328">
        <f t="shared" ca="1" si="680"/>
        <v>0.26261670156419503</v>
      </c>
      <c r="X433" s="328">
        <f t="shared" ca="1" si="680"/>
        <v>0.29483813272288933</v>
      </c>
      <c r="Y433" s="328">
        <f t="shared" ca="1" si="680"/>
        <v>0.33662042929675834</v>
      </c>
      <c r="Z433" s="328">
        <f t="shared" ca="1" si="680"/>
        <v>0.35294575197872691</v>
      </c>
      <c r="AA433" s="328">
        <f t="shared" ca="1" si="680"/>
        <v>0.3286067720251149</v>
      </c>
      <c r="AB433" s="328">
        <f t="shared" ca="1" si="680"/>
        <v>0.28063361102490586</v>
      </c>
      <c r="AC433" s="328">
        <f t="shared" ca="1" si="680"/>
        <v>0.26053156989631332</v>
      </c>
      <c r="AD433" s="328">
        <f t="shared" ca="1" si="680"/>
        <v>0.21174350606363801</v>
      </c>
      <c r="AE433" s="328">
        <f t="shared" ca="1" si="680"/>
        <v>0.17537762153223282</v>
      </c>
      <c r="AF433" s="328">
        <f t="shared" ca="1" si="680"/>
        <v>0.14732502535432129</v>
      </c>
      <c r="AG433" s="328">
        <f t="shared" ca="1" si="680"/>
        <v>0.10699146116148171</v>
      </c>
      <c r="AH433" s="26">
        <f ca="1">MAX(U433:AG433)</f>
        <v>0.35294575197872691</v>
      </c>
      <c r="BL433" s="52">
        <f>MAX(AY433:BK433)</f>
        <v>0</v>
      </c>
      <c r="CA433" s="52">
        <f>MAX(BN433:BZ433)</f>
        <v>0</v>
      </c>
      <c r="CP433" s="52">
        <f>MAX(CC433:CO433)</f>
        <v>0</v>
      </c>
      <c r="DE433" s="52">
        <f>MAX(CR433:DD433)</f>
        <v>0</v>
      </c>
      <c r="DT433" s="52">
        <f>MAX(DG433:DS433)</f>
        <v>0</v>
      </c>
    </row>
    <row r="434" spans="20:124">
      <c r="T434" s="9"/>
      <c r="U434" s="328"/>
      <c r="V434" s="328"/>
      <c r="W434" s="328"/>
      <c r="X434" s="328"/>
      <c r="Y434" s="328"/>
      <c r="Z434" s="328"/>
      <c r="AA434" s="328"/>
      <c r="AB434" s="328"/>
      <c r="AC434" s="328"/>
      <c r="AD434" s="328"/>
      <c r="AE434" s="328"/>
      <c r="AF434" s="328"/>
      <c r="AG434" s="328"/>
      <c r="AH434" s="26"/>
      <c r="BL434" s="52">
        <f>MAX(AY434:BK434)</f>
        <v>0</v>
      </c>
      <c r="CA434" s="52">
        <f>MAX(BN434:BZ434)</f>
        <v>0</v>
      </c>
      <c r="CP434" s="52">
        <f>MAX(CC434:CO434)</f>
        <v>0</v>
      </c>
      <c r="DE434" s="52">
        <f>MAX(CR434:DD434)</f>
        <v>0</v>
      </c>
      <c r="DT434" s="52">
        <f>MAX(DG434:DS434)</f>
        <v>0</v>
      </c>
    </row>
    <row r="449" spans="17:153">
      <c r="Q449" s="409"/>
      <c r="T449" s="200"/>
      <c r="U449" s="110"/>
      <c r="V449" s="110"/>
      <c r="W449" s="110"/>
      <c r="X449" s="110"/>
      <c r="Y449" s="110"/>
      <c r="Z449" s="110"/>
      <c r="AA449" s="110"/>
      <c r="AB449" s="110"/>
      <c r="AC449" s="110"/>
      <c r="AD449" s="110"/>
      <c r="AE449" s="110"/>
      <c r="AF449" s="93"/>
      <c r="AG449" s="93"/>
      <c r="AH449" s="26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</row>
    <row r="450" spans="17:153">
      <c r="T450" s="200"/>
      <c r="U450" s="110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26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</row>
    <row r="451" spans="17:153">
      <c r="T451" s="9"/>
      <c r="U451" s="128"/>
      <c r="V451" s="128"/>
      <c r="W451" s="128"/>
      <c r="X451" s="128"/>
      <c r="Y451" s="128"/>
      <c r="Z451" s="128"/>
      <c r="AA451" s="128"/>
      <c r="AB451" s="128"/>
      <c r="AC451" s="128"/>
      <c r="AD451" s="128"/>
      <c r="AE451" s="128"/>
      <c r="AF451" s="128"/>
      <c r="AG451" s="128"/>
      <c r="AH451" s="26"/>
      <c r="DU451" t="e">
        <v>#REF!</v>
      </c>
      <c r="DV451" t="e">
        <v>#REF!</v>
      </c>
      <c r="DW451" t="e">
        <v>#REF!</v>
      </c>
      <c r="DX451" t="e">
        <v>#REF!</v>
      </c>
      <c r="DY451" t="e">
        <v>#REF!</v>
      </c>
      <c r="DZ451" t="e">
        <v>#REF!</v>
      </c>
      <c r="EA451" t="e">
        <v>#REF!</v>
      </c>
      <c r="EB451" t="e">
        <v>#REF!</v>
      </c>
      <c r="EC451" t="e">
        <v>#REF!</v>
      </c>
      <c r="ED451" t="e">
        <v>#REF!</v>
      </c>
      <c r="EE451" t="e">
        <v>#REF!</v>
      </c>
      <c r="EF451" t="e">
        <v>#REF!</v>
      </c>
      <c r="EG451" t="e">
        <v>#REF!</v>
      </c>
      <c r="EH451" t="e">
        <v>#REF!</v>
      </c>
      <c r="EJ451" t="e">
        <v>#REF!</v>
      </c>
      <c r="EK451" t="e">
        <v>#REF!</v>
      </c>
      <c r="EL451" t="e">
        <v>#REF!</v>
      </c>
      <c r="EM451" t="e">
        <v>#REF!</v>
      </c>
      <c r="EN451" t="e">
        <v>#REF!</v>
      </c>
      <c r="EO451" t="e">
        <v>#REF!</v>
      </c>
      <c r="EP451" t="e">
        <v>#REF!</v>
      </c>
      <c r="EQ451" t="e">
        <v>#REF!</v>
      </c>
      <c r="ER451" t="e">
        <v>#REF!</v>
      </c>
      <c r="ES451" t="e">
        <v>#REF!</v>
      </c>
      <c r="ET451" t="e">
        <v>#REF!</v>
      </c>
      <c r="EU451" t="e">
        <v>#REF!</v>
      </c>
      <c r="EV451" t="e">
        <v>#REF!</v>
      </c>
      <c r="EW451" t="e">
        <v>#REF!</v>
      </c>
    </row>
    <row r="452" spans="17:153"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DU452">
        <v>0</v>
      </c>
      <c r="DV452" t="e">
        <v>#REF!</v>
      </c>
      <c r="DW452" t="e">
        <v>#REF!</v>
      </c>
      <c r="DX452" t="e">
        <v>#REF!</v>
      </c>
      <c r="DY452" t="e">
        <v>#REF!</v>
      </c>
      <c r="DZ452" t="e">
        <v>#REF!</v>
      </c>
      <c r="EA452" t="e">
        <v>#REF!</v>
      </c>
      <c r="EB452" t="e">
        <v>#REF!</v>
      </c>
      <c r="EC452" t="e">
        <v>#REF!</v>
      </c>
      <c r="ED452" t="e">
        <v>#REF!</v>
      </c>
      <c r="EE452" t="e">
        <v>#REF!</v>
      </c>
      <c r="EF452" t="e">
        <v>#REF!</v>
      </c>
      <c r="EG452" t="e">
        <v>#REF!</v>
      </c>
      <c r="EH452" t="e">
        <v>#DIV/0!</v>
      </c>
      <c r="EJ452">
        <v>0</v>
      </c>
      <c r="EK452" t="e">
        <v>#REF!</v>
      </c>
      <c r="EL452" t="e">
        <v>#REF!</v>
      </c>
      <c r="EM452" t="e">
        <v>#REF!</v>
      </c>
      <c r="EN452" t="e">
        <v>#REF!</v>
      </c>
      <c r="EO452" t="e">
        <v>#REF!</v>
      </c>
      <c r="EP452" t="e">
        <v>#REF!</v>
      </c>
      <c r="EQ452" t="e">
        <v>#REF!</v>
      </c>
      <c r="ER452" t="e">
        <v>#REF!</v>
      </c>
      <c r="ES452" t="e">
        <v>#REF!</v>
      </c>
      <c r="ET452" t="e">
        <v>#REF!</v>
      </c>
      <c r="EU452" t="e">
        <v>#REF!</v>
      </c>
      <c r="EV452" t="e">
        <v>#REF!</v>
      </c>
      <c r="EW452" t="e">
        <v>#DIV/0!</v>
      </c>
    </row>
    <row r="453" spans="17:153"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DU453" t="s">
        <v>10</v>
      </c>
      <c r="DV453" t="e">
        <v>#REF!</v>
      </c>
      <c r="DW453" t="e">
        <v>#DIV/0!</v>
      </c>
      <c r="DX453" t="e">
        <v>#DIV/0!</v>
      </c>
      <c r="DY453" t="e">
        <v>#DIV/0!</v>
      </c>
      <c r="DZ453" t="e">
        <v>#DIV/0!</v>
      </c>
      <c r="EA453" t="e">
        <v>#DIV/0!</v>
      </c>
      <c r="EB453" t="e">
        <v>#DIV/0!</v>
      </c>
      <c r="EC453" t="e">
        <v>#DIV/0!</v>
      </c>
      <c r="ED453" t="e">
        <v>#DIV/0!</v>
      </c>
      <c r="EE453" t="e">
        <v>#DIV/0!</v>
      </c>
      <c r="EF453" t="e">
        <v>#DIV/0!</v>
      </c>
      <c r="EG453" t="e">
        <v>#REF!</v>
      </c>
      <c r="EH453" t="e">
        <v>#DIV/0!</v>
      </c>
      <c r="EJ453" t="s">
        <v>10</v>
      </c>
      <c r="EK453" t="e">
        <v>#REF!</v>
      </c>
      <c r="EL453" t="e">
        <v>#DIV/0!</v>
      </c>
      <c r="EM453" t="e">
        <v>#DIV/0!</v>
      </c>
      <c r="EN453" t="e">
        <v>#DIV/0!</v>
      </c>
      <c r="EO453" t="e">
        <v>#DIV/0!</v>
      </c>
      <c r="EP453" t="e">
        <v>#DIV/0!</v>
      </c>
      <c r="EQ453" t="e">
        <v>#DIV/0!</v>
      </c>
      <c r="ER453" t="e">
        <v>#DIV/0!</v>
      </c>
      <c r="ES453" t="e">
        <v>#DIV/0!</v>
      </c>
      <c r="ET453" t="e">
        <v>#DIV/0!</v>
      </c>
      <c r="EU453" t="e">
        <v>#DIV/0!</v>
      </c>
      <c r="EV453" t="e">
        <v>#REF!</v>
      </c>
      <c r="EW453" t="e">
        <v>#DIV/0!</v>
      </c>
    </row>
    <row r="454" spans="17:153">
      <c r="T454" s="68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  <c r="AG454" s="86"/>
    </row>
    <row r="455" spans="17:153">
      <c r="T455" s="14"/>
      <c r="U455" s="109"/>
      <c r="V455" s="109"/>
      <c r="W455" s="109"/>
      <c r="X455" s="109"/>
      <c r="Y455" s="109"/>
      <c r="Z455" s="109"/>
      <c r="AA455" s="109"/>
      <c r="AB455" s="109"/>
      <c r="AC455" s="130"/>
      <c r="AD455" s="130"/>
      <c r="AE455" s="130"/>
      <c r="AF455" s="130"/>
      <c r="AG455" s="130"/>
      <c r="AH455" s="26"/>
    </row>
    <row r="456" spans="17:153">
      <c r="Q456" s="15"/>
      <c r="T456" s="14"/>
      <c r="U456" s="114"/>
      <c r="V456" s="114"/>
      <c r="W456" s="114"/>
      <c r="X456" s="114"/>
      <c r="Y456" s="114"/>
      <c r="Z456" s="114"/>
      <c r="AA456" s="114"/>
      <c r="AB456" s="114"/>
      <c r="AC456" s="131"/>
      <c r="AD456" s="131"/>
      <c r="AE456" s="131"/>
      <c r="AF456" s="131"/>
      <c r="AG456" s="131"/>
      <c r="AH456" s="26"/>
    </row>
    <row r="457" spans="17:153">
      <c r="T457" s="14"/>
      <c r="U457" s="114"/>
      <c r="V457" s="114"/>
      <c r="W457" s="114"/>
      <c r="X457" s="114"/>
      <c r="Y457" s="114"/>
      <c r="Z457" s="114"/>
      <c r="AA457" s="114"/>
      <c r="AB457" s="114"/>
      <c r="AC457" s="131"/>
      <c r="AD457" s="131"/>
      <c r="AE457" s="131"/>
      <c r="AF457" s="131"/>
      <c r="AG457" s="131"/>
      <c r="AH457" s="26"/>
    </row>
    <row r="458" spans="17:153">
      <c r="T458" s="14"/>
      <c r="U458" s="114"/>
      <c r="V458" s="114"/>
      <c r="W458" s="114"/>
      <c r="X458" s="114"/>
      <c r="Y458" s="114"/>
      <c r="Z458" s="114"/>
      <c r="AA458" s="131"/>
      <c r="AB458" s="131"/>
      <c r="AC458" s="131"/>
      <c r="AD458" s="131"/>
      <c r="AE458" s="131"/>
      <c r="AF458" s="131"/>
      <c r="AG458" s="131"/>
      <c r="AH458" s="26"/>
    </row>
    <row r="459" spans="17:153">
      <c r="T459" s="14"/>
      <c r="U459" s="114"/>
      <c r="V459" s="114"/>
      <c r="W459" s="114"/>
      <c r="X459" s="114"/>
      <c r="Y459" s="114"/>
      <c r="Z459" s="114"/>
      <c r="AA459" s="131"/>
      <c r="AB459" s="131"/>
      <c r="AC459" s="131"/>
      <c r="AD459" s="131"/>
      <c r="AE459" s="131"/>
      <c r="AF459" s="131"/>
      <c r="AG459" s="131"/>
      <c r="AH459" s="26"/>
    </row>
    <row r="460" spans="17:153">
      <c r="T460" s="14"/>
      <c r="U460" s="114"/>
      <c r="V460" s="114"/>
      <c r="W460" s="114"/>
      <c r="X460" s="114"/>
      <c r="Y460" s="114"/>
      <c r="Z460" s="114"/>
      <c r="AA460" s="131"/>
      <c r="AB460" s="131"/>
      <c r="AC460" s="131"/>
      <c r="AD460" s="131"/>
      <c r="AE460" s="131"/>
      <c r="AF460" s="131"/>
      <c r="AG460" s="131"/>
      <c r="AH460" s="26"/>
    </row>
    <row r="461" spans="17:153">
      <c r="T461" s="14"/>
      <c r="U461" s="114"/>
      <c r="V461" s="114"/>
      <c r="W461" s="114"/>
      <c r="X461" s="114"/>
      <c r="Y461" s="114"/>
      <c r="Z461" s="114"/>
      <c r="AA461" s="131"/>
      <c r="AB461" s="131"/>
      <c r="AC461" s="131"/>
      <c r="AD461" s="131"/>
      <c r="AE461" s="131"/>
      <c r="AF461" s="131"/>
      <c r="AG461" s="131"/>
      <c r="AH461" s="26"/>
    </row>
    <row r="462" spans="17:153">
      <c r="T462" s="14"/>
      <c r="U462" s="114"/>
      <c r="V462" s="114"/>
      <c r="W462" s="114"/>
      <c r="X462" s="114"/>
      <c r="Y462" s="114"/>
      <c r="Z462" s="114"/>
      <c r="AA462" s="114"/>
      <c r="AB462" s="114"/>
      <c r="AC462" s="114"/>
      <c r="AD462" s="114"/>
      <c r="AE462" s="114"/>
      <c r="AF462" s="114"/>
      <c r="AG462" s="114"/>
      <c r="AH462" s="26"/>
    </row>
    <row r="463" spans="17:153">
      <c r="T463" s="14"/>
      <c r="U463" s="114"/>
      <c r="V463" s="114"/>
      <c r="W463" s="114"/>
      <c r="X463" s="114"/>
      <c r="Y463" s="114"/>
      <c r="Z463" s="114"/>
      <c r="AA463" s="114"/>
      <c r="AB463" s="114"/>
      <c r="AC463" s="114"/>
      <c r="AD463" s="114"/>
      <c r="AE463" s="114"/>
      <c r="AF463" s="114"/>
      <c r="AG463" s="114"/>
      <c r="AH463" s="26"/>
    </row>
    <row r="464" spans="17:153">
      <c r="T464" s="14"/>
      <c r="U464" s="114"/>
      <c r="V464" s="114"/>
      <c r="W464" s="114"/>
      <c r="X464" s="114"/>
      <c r="Y464" s="114"/>
      <c r="Z464" s="114"/>
      <c r="AA464" s="114"/>
      <c r="AB464" s="114"/>
      <c r="AC464" s="114"/>
      <c r="AD464" s="114"/>
      <c r="AE464" s="114"/>
      <c r="AF464" s="114"/>
      <c r="AG464" s="114"/>
      <c r="AH464" s="26"/>
    </row>
    <row r="465" spans="20:34">
      <c r="T465" s="14"/>
      <c r="U465" s="114"/>
      <c r="V465" s="114"/>
      <c r="W465" s="114"/>
      <c r="X465" s="114"/>
      <c r="Y465" s="114"/>
      <c r="Z465" s="114"/>
      <c r="AA465" s="114"/>
      <c r="AB465" s="114"/>
      <c r="AC465" s="114"/>
      <c r="AD465" s="114"/>
      <c r="AE465" s="114"/>
      <c r="AF465" s="114"/>
      <c r="AG465" s="114"/>
      <c r="AH465" s="26"/>
    </row>
    <row r="466" spans="20:34">
      <c r="T466" s="14"/>
      <c r="U466" s="114"/>
      <c r="V466" s="114"/>
      <c r="W466" s="114"/>
      <c r="X466" s="114"/>
      <c r="Y466" s="114"/>
      <c r="Z466" s="114"/>
      <c r="AA466" s="114"/>
      <c r="AB466" s="114"/>
      <c r="AC466" s="114"/>
      <c r="AD466" s="114"/>
      <c r="AE466" s="114"/>
      <c r="AF466" s="114"/>
      <c r="AG466" s="114"/>
      <c r="AH466" s="26"/>
    </row>
    <row r="467" spans="20:34">
      <c r="T467" s="14"/>
      <c r="U467" s="114"/>
      <c r="V467" s="114"/>
      <c r="W467" s="114"/>
      <c r="X467" s="114"/>
      <c r="Y467" s="114"/>
      <c r="Z467" s="114"/>
      <c r="AA467" s="114"/>
      <c r="AB467" s="114"/>
      <c r="AC467" s="114"/>
      <c r="AD467" s="114"/>
      <c r="AE467" s="114"/>
      <c r="AF467" s="114"/>
      <c r="AG467" s="114"/>
      <c r="AH467" s="26"/>
    </row>
    <row r="468" spans="20:34">
      <c r="T468" s="9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</row>
    <row r="470" spans="20:34">
      <c r="T470" s="68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  <c r="AG470" s="86"/>
    </row>
    <row r="471" spans="20:34">
      <c r="T471" s="14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26"/>
    </row>
    <row r="472" spans="20:34">
      <c r="T472" s="14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26"/>
    </row>
  </sheetData>
  <conditionalFormatting sqref="C70:F70 J70">
    <cfRule type="top10" dxfId="21" priority="47" rank="1"/>
    <cfRule type="colorScale" priority="46">
      <colorScale>
        <cfvo type="min"/>
        <cfvo type="max"/>
        <color theme="0"/>
        <color theme="9" tint="0.39997558519241921"/>
      </colorScale>
    </cfRule>
  </conditionalFormatting>
  <conditionalFormatting sqref="C71:G71 C72:J75 C76:M78">
    <cfRule type="colorScale" priority="82">
      <colorScale>
        <cfvo type="min"/>
        <cfvo type="max"/>
        <color theme="0"/>
        <color theme="9" tint="0.39997558519241921"/>
      </colorScale>
    </cfRule>
    <cfRule type="top10" dxfId="20" priority="83" rank="1"/>
  </conditionalFormatting>
  <conditionalFormatting sqref="C21:O33">
    <cfRule type="top10" dxfId="19" priority="50" rank="1"/>
    <cfRule type="colorScale" priority="94">
      <colorScale>
        <cfvo type="min"/>
        <cfvo type="max"/>
        <color theme="0"/>
        <color theme="9" tint="0.39997558519241921"/>
      </colorScale>
    </cfRule>
  </conditionalFormatting>
  <conditionalFormatting sqref="C38:O50">
    <cfRule type="colorScale" priority="13">
      <colorScale>
        <cfvo type="min"/>
        <cfvo type="max"/>
        <color theme="0"/>
        <color theme="9" tint="0.39997558519241921"/>
      </colorScale>
    </cfRule>
    <cfRule type="top10" dxfId="18" priority="3" rank="1"/>
  </conditionalFormatting>
  <conditionalFormatting sqref="C55:O67">
    <cfRule type="top10" dxfId="17" priority="1" rank="1"/>
    <cfRule type="colorScale" priority="2">
      <colorScale>
        <cfvo type="min"/>
        <cfvo type="max"/>
        <color theme="0"/>
        <color theme="9" tint="0.39997558519241921"/>
      </colorScale>
    </cfRule>
  </conditionalFormatting>
  <conditionalFormatting sqref="H71:M71">
    <cfRule type="colorScale" priority="75">
      <colorScale>
        <cfvo type="min"/>
        <cfvo type="max"/>
        <color theme="0"/>
        <color theme="9" tint="0.39997558519241921"/>
      </colorScale>
    </cfRule>
    <cfRule type="top10" dxfId="16" priority="74" rank="1"/>
  </conditionalFormatting>
  <conditionalFormatting sqref="K70:M70">
    <cfRule type="top10" dxfId="15" priority="44" rank="1"/>
    <cfRule type="colorScale" priority="45">
      <colorScale>
        <cfvo type="min"/>
        <cfvo type="max"/>
        <color theme="0"/>
        <color theme="9" tint="0.39997558519241921"/>
      </colorScale>
    </cfRule>
  </conditionalFormatting>
  <conditionalFormatting sqref="K72:M74">
    <cfRule type="top10" dxfId="14" priority="70" rank="1"/>
    <cfRule type="colorScale" priority="71">
      <colorScale>
        <cfvo type="min"/>
        <cfvo type="max"/>
        <color theme="0"/>
        <color theme="9" tint="0.39997558519241921"/>
      </colorScale>
    </cfRule>
  </conditionalFormatting>
  <conditionalFormatting sqref="M5:M11">
    <cfRule type="top10" dxfId="13" priority="81" bottom="1" rank="1"/>
  </conditionalFormatting>
  <conditionalFormatting sqref="Q5:Q11">
    <cfRule type="top10" dxfId="12" priority="80" bottom="1" rank="1"/>
  </conditionalFormatting>
  <conditionalFormatting sqref="U48:AE48 U49:U60 V57:AE59 Z56:AE56 V49:Y56 AA55:AE55 Z49:Z55 AB54:AE54 AA49:AA54 AC53:AE53 AB49:AB53 AD52:AE52 AC49:AC52 AD49:AD51 AE49:AE50 AF48:AG49">
    <cfRule type="colorScale" priority="89">
      <colorScale>
        <cfvo type="min"/>
        <cfvo type="max"/>
        <color theme="0"/>
        <color theme="9" tint="0.39997558519241921"/>
      </colorScale>
    </cfRule>
  </conditionalFormatting>
  <conditionalFormatting sqref="U183:AG183 X184:AD184 U184:U195 V194:AE194 V184:W193 X192:AE193 Z191:AE191 X186:Y191 Z186:Z190 AA189:AE190 AC188:AE188 AA186:AB188 AD187:AE187 X185:AB185 AC185:AC187 AD185:AD186 AE184:AE185">
    <cfRule type="colorScale" priority="91">
      <colorScale>
        <cfvo type="min"/>
        <cfvo type="max"/>
        <color theme="0"/>
        <color theme="9" tint="0.39997558519241921"/>
      </colorScale>
    </cfRule>
  </conditionalFormatting>
  <conditionalFormatting sqref="U198:AG210">
    <cfRule type="colorScale" priority="52">
      <colorScale>
        <cfvo type="min"/>
        <cfvo type="max"/>
        <color theme="0"/>
        <color theme="9" tint="0.39997558519241921"/>
      </colorScale>
    </cfRule>
  </conditionalFormatting>
  <conditionalFormatting sqref="V4:AD4 V3:AG3 U3:U15 V10:AE14 AB9:AE9 V6:AA9 AC8:AE8 AB6:AB8 AD7:AE7 V5:AB5 AC5:AC7 AE4:AE5 AF4 AD5:AD6">
    <cfRule type="colorScale" priority="86">
      <colorScale>
        <cfvo type="min"/>
        <cfvo type="max"/>
        <color theme="0"/>
        <color theme="9" tint="0.39997558519241921"/>
      </colorScale>
    </cfRule>
  </conditionalFormatting>
  <conditionalFormatting sqref="W19:AC19 AD22:AE22 U18:AG18 U19:U30 V19:V29 W26:AE29 AA25:AE25 AB21:AB22 W21:Z25 AA21:AA24 AB23:AE24 W20:AB20 AC20:AC22 AD19:AD21 AE19:AE20 AF19">
    <cfRule type="colorScale" priority="87">
      <colorScale>
        <cfvo type="min"/>
        <cfvo type="max"/>
        <color theme="0"/>
        <color theme="9" tint="0.39997558519241921"/>
      </colorScale>
    </cfRule>
  </conditionalFormatting>
  <conditionalFormatting sqref="W44:AE44 U33:AG33 U34:U45 V34:V44 X43:AE43 W34:W43 Y42:AE42 X34:X42 Z41:AE41 Y34:Y41 AA40:AE40 Z34:Z40 AB39:AE39 AA34:AA39 AC38:AE38 AB34:AB38 AD37:AE37 AC34:AC37 AD34:AD36 AE34:AE35 AF34">
    <cfRule type="colorScale" priority="88">
      <colorScale>
        <cfvo type="min"/>
        <cfvo type="max"/>
        <color theme="0"/>
        <color theme="9" tint="0.39997558519241921"/>
      </colorScale>
    </cfRule>
  </conditionalFormatting>
  <conditionalFormatting sqref="W74:AE74 U63:AG63 U64:U75 V64:V74 X73:AE73 W64:W73 Y72:AE72 X64:X72 Y64:Y71 Z68:AE71 AD67:AE67 Z64:AC67 AD64:AD66 AF64:AG64 AE64:AE65">
    <cfRule type="colorScale" priority="90">
      <colorScale>
        <cfvo type="min"/>
        <cfvo type="max"/>
        <color theme="0"/>
        <color theme="9" tint="0.39997558519241921"/>
      </colorScale>
    </cfRule>
  </conditionalFormatting>
  <conditionalFormatting sqref="AK2:AU13">
    <cfRule type="colorScale" priority="63">
      <colorScale>
        <cfvo type="min"/>
        <cfvo type="max"/>
        <color theme="0"/>
        <color theme="9" tint="0.39997558519241921"/>
      </colorScale>
    </cfRule>
  </conditionalFormatting>
  <conditionalFormatting sqref="AK16:AU26">
    <cfRule type="colorScale" priority="62">
      <colorScale>
        <cfvo type="min"/>
        <cfvo type="max"/>
        <color theme="0"/>
        <color theme="9" tint="0.39997558519241921"/>
      </colorScale>
    </cfRule>
  </conditionalFormatting>
  <conditionalFormatting sqref="AK29:AU39">
    <cfRule type="colorScale" priority="61">
      <colorScale>
        <cfvo type="min"/>
        <cfvo type="max"/>
        <color theme="0"/>
        <color theme="9" tint="0.39997558519241921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6358D-6916-044D-9CBD-88B78E46DCEE}">
  <dimension ref="A1:AF407"/>
  <sheetViews>
    <sheetView topLeftCell="A115" workbookViewId="0">
      <selection activeCell="AF37" sqref="AF37"/>
    </sheetView>
  </sheetViews>
  <sheetFormatPr baseColWidth="10" defaultColWidth="7.6640625" defaultRowHeight="13"/>
  <cols>
    <col min="1" max="1" width="10.6640625" style="227" customWidth="1"/>
    <col min="2" max="3" width="6.6640625" style="227" customWidth="1"/>
    <col min="4" max="5" width="6.6640625" style="236" customWidth="1"/>
    <col min="6" max="9" width="6.6640625" style="227" customWidth="1"/>
    <col min="10" max="10" width="0.6640625" style="227" customWidth="1"/>
    <col min="11" max="11" width="11.1640625" style="227" customWidth="1"/>
    <col min="12" max="12" width="10.6640625" style="227" customWidth="1"/>
    <col min="13" max="13" width="8.1640625" style="227" customWidth="1"/>
    <col min="14" max="16" width="5.33203125" style="227" customWidth="1"/>
    <col min="17" max="20" width="7.6640625" style="227"/>
    <col min="21" max="21" width="13.33203125" style="227" customWidth="1"/>
    <col min="22" max="22" width="12.83203125" style="227" customWidth="1"/>
    <col min="23" max="16384" width="7.6640625" style="227"/>
  </cols>
  <sheetData>
    <row r="1" spans="1:32">
      <c r="A1" s="226" t="s">
        <v>344</v>
      </c>
      <c r="B1" s="226" t="s">
        <v>194</v>
      </c>
      <c r="C1" s="226" t="s">
        <v>195</v>
      </c>
      <c r="D1" s="226" t="s">
        <v>196</v>
      </c>
      <c r="E1" s="226" t="s">
        <v>197</v>
      </c>
      <c r="F1" s="226" t="s">
        <v>198</v>
      </c>
      <c r="G1" s="226" t="s">
        <v>199</v>
      </c>
      <c r="H1" s="226" t="s">
        <v>200</v>
      </c>
      <c r="I1" s="226"/>
      <c r="K1" s="228" t="s">
        <v>201</v>
      </c>
      <c r="L1" s="228" t="s">
        <v>202</v>
      </c>
      <c r="M1" s="228" t="s">
        <v>203</v>
      </c>
      <c r="N1" s="228" t="s">
        <v>196</v>
      </c>
      <c r="O1" s="228" t="s">
        <v>204</v>
      </c>
      <c r="P1" s="228" t="s">
        <v>205</v>
      </c>
      <c r="Q1" s="228" t="s">
        <v>199</v>
      </c>
      <c r="R1" s="228" t="s">
        <v>200</v>
      </c>
      <c r="AF1" s="227" t="s">
        <v>206</v>
      </c>
    </row>
    <row r="2" spans="1:32" ht="14" thickBot="1">
      <c r="A2" s="226" t="s">
        <v>207</v>
      </c>
      <c r="B2" s="226" t="s">
        <v>157</v>
      </c>
      <c r="C2" s="226" t="s">
        <v>208</v>
      </c>
      <c r="D2" s="226" t="s">
        <v>209</v>
      </c>
      <c r="E2" s="226" t="s">
        <v>210</v>
      </c>
      <c r="F2" s="226" t="s">
        <v>211</v>
      </c>
      <c r="G2" s="226" t="s">
        <v>212</v>
      </c>
      <c r="H2" s="226" t="s">
        <v>213</v>
      </c>
      <c r="I2" s="226" t="s">
        <v>22</v>
      </c>
      <c r="K2" s="228" t="s">
        <v>214</v>
      </c>
      <c r="L2" s="228" t="s">
        <v>215</v>
      </c>
      <c r="M2" s="228" t="s">
        <v>216</v>
      </c>
      <c r="N2" s="228" t="s">
        <v>217</v>
      </c>
      <c r="O2" s="228" t="s">
        <v>218</v>
      </c>
      <c r="P2" s="228" t="s">
        <v>211</v>
      </c>
      <c r="Q2" s="228" t="s">
        <v>212</v>
      </c>
      <c r="R2" s="228" t="s">
        <v>213</v>
      </c>
      <c r="S2" s="228" t="s">
        <v>22</v>
      </c>
      <c r="V2" s="229"/>
      <c r="AF2" s="229" t="s">
        <v>219</v>
      </c>
    </row>
    <row r="3" spans="1:32">
      <c r="A3" s="226" t="s">
        <v>220</v>
      </c>
      <c r="B3" s="226" t="s">
        <v>221</v>
      </c>
      <c r="C3" s="226" t="s">
        <v>222</v>
      </c>
      <c r="D3" s="226" t="s">
        <v>223</v>
      </c>
      <c r="E3" s="226" t="s">
        <v>224</v>
      </c>
      <c r="F3" s="226" t="s">
        <v>225</v>
      </c>
      <c r="G3" s="226" t="s">
        <v>226</v>
      </c>
      <c r="H3" s="226" t="s">
        <v>227</v>
      </c>
      <c r="I3" s="226" t="s">
        <v>228</v>
      </c>
      <c r="K3" s="228" t="s">
        <v>220</v>
      </c>
      <c r="L3" s="228" t="s">
        <v>229</v>
      </c>
      <c r="M3" s="228" t="s">
        <v>222</v>
      </c>
      <c r="N3" s="228" t="s">
        <v>223</v>
      </c>
      <c r="O3" s="228" t="s">
        <v>224</v>
      </c>
      <c r="P3" s="228" t="s">
        <v>225</v>
      </c>
      <c r="Q3" s="228" t="s">
        <v>226</v>
      </c>
      <c r="R3" s="228" t="s">
        <v>227</v>
      </c>
      <c r="S3" s="228" t="s">
        <v>228</v>
      </c>
      <c r="AF3" s="230" t="str">
        <f>A8</f>
        <v>AS4/H3501</v>
      </c>
    </row>
    <row r="4" spans="1:32">
      <c r="A4" s="226" t="s">
        <v>230</v>
      </c>
      <c r="B4" s="226" t="s">
        <v>231</v>
      </c>
      <c r="C4" s="226" t="s">
        <v>232</v>
      </c>
      <c r="D4" s="226" t="s">
        <v>233</v>
      </c>
      <c r="E4" s="226" t="s">
        <v>234</v>
      </c>
      <c r="F4" s="226" t="s">
        <v>235</v>
      </c>
      <c r="G4" s="226" t="s">
        <v>236</v>
      </c>
      <c r="H4" s="226" t="s">
        <v>237</v>
      </c>
      <c r="I4" s="226" t="s">
        <v>238</v>
      </c>
      <c r="K4" s="228" t="s">
        <v>230</v>
      </c>
      <c r="L4" s="228" t="s">
        <v>231</v>
      </c>
      <c r="M4" s="228" t="s">
        <v>232</v>
      </c>
      <c r="N4" s="228" t="s">
        <v>233</v>
      </c>
      <c r="O4" s="228" t="s">
        <v>234</v>
      </c>
      <c r="P4" s="228" t="s">
        <v>235</v>
      </c>
      <c r="Q4" s="228" t="s">
        <v>236</v>
      </c>
      <c r="R4" s="228" t="s">
        <v>237</v>
      </c>
      <c r="S4" s="228" t="s">
        <v>238</v>
      </c>
      <c r="AF4" s="231" t="str">
        <f>A13</f>
        <v>AS4/PEEK</v>
      </c>
    </row>
    <row r="5" spans="1:32">
      <c r="A5" s="226" t="s">
        <v>239</v>
      </c>
      <c r="B5" s="226" t="s">
        <v>240</v>
      </c>
      <c r="C5" s="226" t="s">
        <v>241</v>
      </c>
      <c r="D5" s="226" t="s">
        <v>242</v>
      </c>
      <c r="E5" s="226" t="s">
        <v>243</v>
      </c>
      <c r="F5" s="232" t="s">
        <v>244</v>
      </c>
      <c r="G5" s="226" t="s">
        <v>22</v>
      </c>
      <c r="H5" s="226" t="s">
        <v>23</v>
      </c>
      <c r="I5" s="226" t="s">
        <v>245</v>
      </c>
      <c r="K5" s="228" t="s">
        <v>239</v>
      </c>
      <c r="L5" s="228" t="s">
        <v>240</v>
      </c>
      <c r="M5" s="228" t="s">
        <v>241</v>
      </c>
      <c r="N5" s="228" t="s">
        <v>242</v>
      </c>
      <c r="O5" s="228" t="s">
        <v>243</v>
      </c>
      <c r="Q5" s="228"/>
      <c r="R5" s="228"/>
      <c r="S5" s="227" t="s">
        <v>245</v>
      </c>
      <c r="AF5" s="231" t="str">
        <f>A18</f>
        <v>B4/N55</v>
      </c>
    </row>
    <row r="6" spans="1:32">
      <c r="A6" s="232"/>
      <c r="B6" s="232"/>
      <c r="C6" s="232"/>
      <c r="D6" s="233"/>
      <c r="E6" s="233"/>
      <c r="F6" s="232"/>
      <c r="G6" s="232"/>
      <c r="H6" s="232"/>
      <c r="I6" s="232"/>
      <c r="AF6" s="231" t="str">
        <f>A23</f>
        <v xml:space="preserve">IM6/ep </v>
      </c>
    </row>
    <row r="7" spans="1:32">
      <c r="A7" s="232" t="s">
        <v>246</v>
      </c>
      <c r="B7" s="232"/>
      <c r="C7" s="232"/>
      <c r="D7" s="233"/>
      <c r="E7" s="233"/>
      <c r="F7" s="232"/>
      <c r="G7" s="232"/>
      <c r="H7" s="232"/>
      <c r="I7" s="232"/>
      <c r="K7" s="227" t="s">
        <v>247</v>
      </c>
      <c r="AF7" s="231" t="str">
        <f>A28</f>
        <v xml:space="preserve">Kevlar/ep </v>
      </c>
    </row>
    <row r="8" spans="1:32">
      <c r="A8" s="234" t="s">
        <v>4</v>
      </c>
      <c r="B8" s="232">
        <v>138</v>
      </c>
      <c r="C8" s="232">
        <v>8.9600000000000009</v>
      </c>
      <c r="D8" s="233">
        <v>0.3</v>
      </c>
      <c r="E8" s="233">
        <v>7.1</v>
      </c>
      <c r="F8" s="232">
        <v>3.4</v>
      </c>
      <c r="G8" s="232">
        <v>122</v>
      </c>
      <c r="H8" s="232">
        <v>160</v>
      </c>
      <c r="I8" s="232"/>
      <c r="K8" s="235" t="s">
        <v>248</v>
      </c>
      <c r="L8" s="235">
        <v>20.029027576196999</v>
      </c>
      <c r="M8" s="235">
        <v>1.3004354136430001</v>
      </c>
      <c r="N8" s="235">
        <v>0.3</v>
      </c>
      <c r="O8" s="235">
        <v>1.0304789550072999</v>
      </c>
      <c r="P8" s="227">
        <v>0.49346879535559002</v>
      </c>
      <c r="Q8" s="227">
        <v>251.6</v>
      </c>
      <c r="R8" s="227">
        <v>320</v>
      </c>
      <c r="AF8" s="231" t="str">
        <f>A33</f>
        <v xml:space="preserve">Scotch </v>
      </c>
    </row>
    <row r="9" spans="1:32">
      <c r="A9" s="232">
        <v>1447</v>
      </c>
      <c r="B9" s="232">
        <v>1447</v>
      </c>
      <c r="C9" s="232">
        <v>52</v>
      </c>
      <c r="D9" s="233">
        <v>206</v>
      </c>
      <c r="E9" s="233">
        <v>93</v>
      </c>
      <c r="F9" s="232">
        <v>1.2</v>
      </c>
      <c r="G9" s="232">
        <v>22</v>
      </c>
      <c r="H9" s="232">
        <v>5.0000000000000001E-3</v>
      </c>
      <c r="I9" s="233">
        <f>A9/B8</f>
        <v>10.485507246376812</v>
      </c>
      <c r="K9" s="235">
        <v>210.0145137881</v>
      </c>
      <c r="L9" s="235">
        <v>210.0145137881</v>
      </c>
      <c r="M9" s="235">
        <v>7.5471698113208001</v>
      </c>
      <c r="N9" s="235">
        <v>29.898403483309</v>
      </c>
      <c r="O9" s="235">
        <v>13.497822931785</v>
      </c>
      <c r="P9" s="227">
        <v>1.2</v>
      </c>
      <c r="Q9" s="227">
        <v>71.599999999999994</v>
      </c>
      <c r="R9" s="227">
        <v>5.0000000000000001E-3</v>
      </c>
      <c r="S9" s="236">
        <f>K9/L8</f>
        <v>10.485507246377081</v>
      </c>
      <c r="AF9" s="231" t="str">
        <f>A38</f>
        <v xml:space="preserve">T3/F93 </v>
      </c>
    </row>
    <row r="10" spans="1:32">
      <c r="A10" s="232">
        <v>-0.5</v>
      </c>
      <c r="B10" s="232">
        <v>125</v>
      </c>
      <c r="C10" s="232">
        <v>0.66</v>
      </c>
      <c r="D10" s="233">
        <v>1.6</v>
      </c>
      <c r="E10" s="233">
        <v>0.51600000000000001</v>
      </c>
      <c r="F10" s="232">
        <v>0.5</v>
      </c>
      <c r="G10" s="232">
        <v>0.2</v>
      </c>
      <c r="H10" s="232">
        <v>0.9</v>
      </c>
      <c r="I10" s="233">
        <f>B9/B8</f>
        <v>10.485507246376812</v>
      </c>
      <c r="K10" s="227">
        <v>-0.5</v>
      </c>
      <c r="L10" s="237">
        <v>4925</v>
      </c>
      <c r="M10" s="227">
        <v>0.66</v>
      </c>
      <c r="N10" s="227">
        <v>1.6</v>
      </c>
      <c r="O10" s="227">
        <v>0.51600000000000001</v>
      </c>
      <c r="P10" s="227">
        <v>0.5</v>
      </c>
      <c r="Q10" s="227">
        <v>0.2</v>
      </c>
      <c r="R10" s="227">
        <v>0.9</v>
      </c>
      <c r="S10" s="236">
        <f>L9/L8</f>
        <v>10.485507246377081</v>
      </c>
      <c r="AF10" s="231" t="str">
        <f>A43</f>
        <v xml:space="preserve">T3/N52 </v>
      </c>
    </row>
    <row r="11" spans="1:32">
      <c r="A11" s="232">
        <v>-0.3</v>
      </c>
      <c r="B11" s="232">
        <v>28.1</v>
      </c>
      <c r="C11" s="233">
        <v>0</v>
      </c>
      <c r="D11" s="233">
        <v>0.44</v>
      </c>
      <c r="E11" s="233">
        <v>0.316</v>
      </c>
      <c r="F11" s="232">
        <v>4.0000000000000001E-3</v>
      </c>
      <c r="G11" s="232">
        <v>4.0000000000000001E-3</v>
      </c>
      <c r="H11" s="232">
        <v>2000</v>
      </c>
      <c r="I11" s="233">
        <f>C9/C8</f>
        <v>5.8035714285714279</v>
      </c>
      <c r="K11" s="235">
        <v>-0.16666666666666999</v>
      </c>
      <c r="L11" s="235">
        <v>15.611111111111001</v>
      </c>
      <c r="M11" s="227">
        <v>0</v>
      </c>
      <c r="N11" s="227">
        <v>0.44</v>
      </c>
      <c r="O11" s="227">
        <v>0.316</v>
      </c>
      <c r="P11" s="227">
        <v>4.0000000000000001E-3</v>
      </c>
      <c r="Q11" s="227">
        <v>4.0000000000000001E-3</v>
      </c>
      <c r="R11" s="227">
        <v>3600</v>
      </c>
      <c r="S11" s="236">
        <f>M9/M8</f>
        <v>5.8035714285712885</v>
      </c>
      <c r="AF11" s="231" t="str">
        <f>A48</f>
        <v>Aluminum</v>
      </c>
    </row>
    <row r="12" spans="1:32">
      <c r="A12" s="232">
        <v>0.15</v>
      </c>
      <c r="B12" s="232">
        <v>0.01</v>
      </c>
      <c r="C12" s="232">
        <v>1</v>
      </c>
      <c r="D12" s="233">
        <v>1</v>
      </c>
      <c r="E12" s="233">
        <v>0</v>
      </c>
      <c r="F12" s="232">
        <v>0.5</v>
      </c>
      <c r="G12" s="238">
        <f>I11</f>
        <v>5.8035714285714279</v>
      </c>
      <c r="H12" s="238">
        <f>MIN(I10,I12)</f>
        <v>10.485507246376812</v>
      </c>
      <c r="I12" s="233">
        <f>D9/C8</f>
        <v>22.991071428571427</v>
      </c>
      <c r="K12" s="227">
        <v>0.15</v>
      </c>
      <c r="L12" s="235">
        <v>0.01</v>
      </c>
      <c r="M12" s="227">
        <v>1</v>
      </c>
      <c r="N12" s="227">
        <v>0</v>
      </c>
      <c r="O12" s="227">
        <v>0.1</v>
      </c>
      <c r="Q12" s="238">
        <f>S11</f>
        <v>5.8035714285712885</v>
      </c>
      <c r="R12" s="238">
        <f>MIN(S10,S12)</f>
        <v>10.485507246377081</v>
      </c>
      <c r="S12" s="233">
        <f>N9/M8</f>
        <v>22.991071428570624</v>
      </c>
      <c r="AF12" s="231" t="str">
        <f>A53</f>
        <v xml:space="preserve">C-Ply 55 </v>
      </c>
    </row>
    <row r="13" spans="1:32">
      <c r="A13" s="234" t="s">
        <v>249</v>
      </c>
      <c r="B13" s="232">
        <v>134</v>
      </c>
      <c r="C13" s="232">
        <v>8.9</v>
      </c>
      <c r="D13" s="233">
        <v>0.28000000000000003</v>
      </c>
      <c r="E13" s="233">
        <v>5.0999999999999996</v>
      </c>
      <c r="F13" s="232">
        <v>3.4</v>
      </c>
      <c r="G13" s="232">
        <v>200</v>
      </c>
      <c r="H13" s="232">
        <v>400</v>
      </c>
      <c r="I13" s="239"/>
      <c r="K13" s="227" t="s">
        <v>250</v>
      </c>
      <c r="L13" s="235">
        <v>19.448476052250001</v>
      </c>
      <c r="M13" s="227">
        <v>1.2917271407837001</v>
      </c>
      <c r="N13" s="227">
        <v>0.28000000000000003</v>
      </c>
      <c r="O13" s="227">
        <v>0.74020319303338</v>
      </c>
      <c r="P13" s="227">
        <v>0.49346879535559002</v>
      </c>
      <c r="Q13" s="227">
        <v>392</v>
      </c>
      <c r="R13" s="227">
        <v>752</v>
      </c>
      <c r="S13" s="240"/>
      <c r="AF13" s="231" t="str">
        <f>A58</f>
        <v xml:space="preserve">C-Ply 64 </v>
      </c>
    </row>
    <row r="14" spans="1:32">
      <c r="A14" s="232">
        <v>2130</v>
      </c>
      <c r="B14" s="232">
        <v>1100</v>
      </c>
      <c r="C14" s="232">
        <v>80</v>
      </c>
      <c r="D14" s="233">
        <v>200</v>
      </c>
      <c r="E14" s="233">
        <v>160</v>
      </c>
      <c r="F14" s="232">
        <v>1.2</v>
      </c>
      <c r="G14" s="232">
        <v>22</v>
      </c>
      <c r="H14" s="232">
        <v>0</v>
      </c>
      <c r="I14" s="233">
        <f>A14/B13</f>
        <v>15.895522388059701</v>
      </c>
      <c r="K14" s="235">
        <v>309.14368650218</v>
      </c>
      <c r="L14" s="235">
        <v>159.65166908563</v>
      </c>
      <c r="M14" s="227">
        <v>11.611030478955</v>
      </c>
      <c r="N14" s="227">
        <v>29.027576197388001</v>
      </c>
      <c r="O14" s="227">
        <v>23.222060957909999</v>
      </c>
      <c r="P14" s="227">
        <v>1.2</v>
      </c>
      <c r="Q14" s="227">
        <v>71.599999999999994</v>
      </c>
      <c r="R14" s="227">
        <v>5.0000000000000001E-3</v>
      </c>
      <c r="S14" s="236">
        <f>K14/L13</f>
        <v>15.895522388059556</v>
      </c>
      <c r="AF14" s="231" t="str">
        <f>A63</f>
        <v xml:space="preserve">IM7/977 </v>
      </c>
    </row>
    <row r="15" spans="1:32">
      <c r="A15" s="232">
        <v>-0.5</v>
      </c>
      <c r="B15" s="232">
        <v>125</v>
      </c>
      <c r="C15" s="232">
        <v>0.66</v>
      </c>
      <c r="D15" s="233">
        <v>1.6</v>
      </c>
      <c r="E15" s="233">
        <v>0.51600000000000001</v>
      </c>
      <c r="F15" s="232">
        <v>0.5</v>
      </c>
      <c r="G15" s="232">
        <v>0.2</v>
      </c>
      <c r="H15" s="232">
        <v>0.9</v>
      </c>
      <c r="I15" s="233">
        <f>B14/B13</f>
        <v>8.2089552238805972</v>
      </c>
      <c r="K15" s="227">
        <v>-0.5</v>
      </c>
      <c r="L15" s="237">
        <v>4925</v>
      </c>
      <c r="M15" s="227">
        <v>0.66</v>
      </c>
      <c r="N15" s="227">
        <v>1.6</v>
      </c>
      <c r="O15" s="227">
        <v>0.51600000000000001</v>
      </c>
      <c r="P15" s="227">
        <v>0.5</v>
      </c>
      <c r="Q15" s="227">
        <v>0.2</v>
      </c>
      <c r="R15" s="227">
        <v>0.9</v>
      </c>
      <c r="S15" s="236">
        <f>L14/L13</f>
        <v>8.2089552238803734</v>
      </c>
      <c r="V15" s="235"/>
      <c r="W15" s="235"/>
      <c r="X15" s="235"/>
      <c r="Y15" s="235"/>
      <c r="Z15" s="235"/>
      <c r="AA15" s="235"/>
      <c r="AB15" s="235"/>
      <c r="AC15" s="235"/>
      <c r="AD15" s="235"/>
      <c r="AF15" s="241" t="str">
        <f>A68</f>
        <v xml:space="preserve">T800/Cyt </v>
      </c>
    </row>
    <row r="16" spans="1:32">
      <c r="A16" s="232">
        <v>-0.3</v>
      </c>
      <c r="B16" s="232">
        <v>28.1</v>
      </c>
      <c r="C16" s="233">
        <v>0</v>
      </c>
      <c r="D16" s="233">
        <v>0</v>
      </c>
      <c r="E16" s="233">
        <v>0.316</v>
      </c>
      <c r="F16" s="232">
        <v>4.0000000000000001E-3</v>
      </c>
      <c r="G16" s="232">
        <v>4.0000000000000001E-3</v>
      </c>
      <c r="H16" s="232">
        <v>2000</v>
      </c>
      <c r="I16" s="233">
        <f>C14/C13</f>
        <v>8.9887640449438191</v>
      </c>
      <c r="K16" s="235">
        <v>-0.16666666666666999</v>
      </c>
      <c r="L16" s="235">
        <v>15.611111111111001</v>
      </c>
      <c r="M16" s="227">
        <v>0</v>
      </c>
      <c r="N16" s="227">
        <v>0</v>
      </c>
      <c r="O16" s="227">
        <v>0.316</v>
      </c>
      <c r="P16" s="227">
        <v>4.0000000000000001E-3</v>
      </c>
      <c r="Q16" s="227">
        <v>4.0000000000000001E-3</v>
      </c>
      <c r="R16" s="227">
        <v>3600</v>
      </c>
      <c r="S16" s="236">
        <f>M14/M13</f>
        <v>8.9887640449441228</v>
      </c>
      <c r="V16" s="235"/>
      <c r="W16" s="235"/>
      <c r="X16" s="235"/>
      <c r="Y16" s="235"/>
      <c r="Z16" s="235"/>
      <c r="AA16" s="235"/>
      <c r="AB16" s="235"/>
      <c r="AC16" s="235"/>
      <c r="AD16" s="235"/>
      <c r="AF16" s="241" t="str">
        <f>A73</f>
        <v xml:space="preserve">Master ply </v>
      </c>
    </row>
    <row r="17" spans="1:32">
      <c r="A17" s="232">
        <v>7.0000000000000007E-2</v>
      </c>
      <c r="B17" s="232">
        <v>0.01</v>
      </c>
      <c r="C17" s="232">
        <v>1</v>
      </c>
      <c r="D17" s="233">
        <v>1</v>
      </c>
      <c r="E17" s="233">
        <v>0</v>
      </c>
      <c r="F17" s="232">
        <v>0.5</v>
      </c>
      <c r="G17" s="238">
        <f>I16</f>
        <v>8.9887640449438191</v>
      </c>
      <c r="H17" s="238">
        <f>MIN(I15,I17)</f>
        <v>8.2089552238805972</v>
      </c>
      <c r="I17" s="233">
        <f>D14/C13</f>
        <v>22.471910112359549</v>
      </c>
      <c r="K17" s="227">
        <v>7.0000000000000007E-2</v>
      </c>
      <c r="L17" s="235">
        <v>0.01</v>
      </c>
      <c r="M17" s="227">
        <v>1</v>
      </c>
      <c r="N17" s="227">
        <v>0</v>
      </c>
      <c r="O17" s="227">
        <v>0.04</v>
      </c>
      <c r="Q17" s="238">
        <f>S16</f>
        <v>8.9887640449441228</v>
      </c>
      <c r="R17" s="238">
        <f>MIN(S15,S17)</f>
        <v>8.2089552238803734</v>
      </c>
      <c r="S17" s="233">
        <f>N14/M13</f>
        <v>22.471910112360696</v>
      </c>
      <c r="AF17" s="231" t="str">
        <f>A78</f>
        <v xml:space="preserve">IM7/8552 </v>
      </c>
    </row>
    <row r="18" spans="1:32">
      <c r="A18" s="234" t="s">
        <v>251</v>
      </c>
      <c r="B18" s="232">
        <v>204</v>
      </c>
      <c r="C18" s="232">
        <v>18.5</v>
      </c>
      <c r="D18" s="233">
        <v>0.23</v>
      </c>
      <c r="E18" s="233">
        <v>5.59</v>
      </c>
      <c r="F18" s="232">
        <v>3.4</v>
      </c>
      <c r="G18" s="232">
        <v>122</v>
      </c>
      <c r="H18" s="232">
        <v>160</v>
      </c>
      <c r="I18" s="242"/>
      <c r="K18" s="227" t="s">
        <v>252</v>
      </c>
      <c r="L18" s="235">
        <v>29.608127721334998</v>
      </c>
      <c r="M18" s="235">
        <v>2.6850507982582998</v>
      </c>
      <c r="N18" s="235">
        <v>0.23</v>
      </c>
      <c r="O18" s="235">
        <v>0.81132075471697995</v>
      </c>
      <c r="P18" s="227">
        <v>0.49346879535559002</v>
      </c>
      <c r="Q18" s="227">
        <v>251.6</v>
      </c>
      <c r="R18" s="227">
        <v>320</v>
      </c>
      <c r="S18" s="243"/>
      <c r="AF18" s="231" t="str">
        <f>A83</f>
        <v xml:space="preserve">IM7/MTM </v>
      </c>
    </row>
    <row r="19" spans="1:32">
      <c r="A19" s="232">
        <v>1260</v>
      </c>
      <c r="B19" s="232">
        <v>2500</v>
      </c>
      <c r="C19" s="232">
        <v>61</v>
      </c>
      <c r="D19" s="233">
        <v>202</v>
      </c>
      <c r="E19" s="233">
        <v>67</v>
      </c>
      <c r="F19" s="232">
        <v>1.2</v>
      </c>
      <c r="G19" s="232">
        <v>22</v>
      </c>
      <c r="H19" s="232">
        <v>5.0000000000000001E-3</v>
      </c>
      <c r="I19" s="233">
        <f>A19/B18</f>
        <v>6.1764705882352944</v>
      </c>
      <c r="K19" s="235">
        <v>182.87373004354001</v>
      </c>
      <c r="L19" s="235">
        <v>362.84470246734003</v>
      </c>
      <c r="M19" s="235">
        <v>8.8534107402032003</v>
      </c>
      <c r="N19" s="235">
        <v>29.317851959361001</v>
      </c>
      <c r="O19" s="235">
        <v>9.7242380261247998</v>
      </c>
      <c r="P19" s="227">
        <v>1.2</v>
      </c>
      <c r="Q19" s="227">
        <v>71.599999999999994</v>
      </c>
      <c r="R19" s="227">
        <v>5.0000000000000001E-3</v>
      </c>
      <c r="S19" s="236">
        <f>K19/L18</f>
        <v>6.176470588235305</v>
      </c>
      <c r="AF19" s="231" t="str">
        <f>A88</f>
        <v xml:space="preserve">T7/2510 </v>
      </c>
    </row>
    <row r="20" spans="1:32">
      <c r="A20" s="232">
        <v>-0.5</v>
      </c>
      <c r="B20" s="232">
        <v>125</v>
      </c>
      <c r="C20" s="232">
        <v>0.5</v>
      </c>
      <c r="D20" s="233">
        <v>2</v>
      </c>
      <c r="E20" s="233">
        <v>0.215</v>
      </c>
      <c r="F20" s="232">
        <v>0.5</v>
      </c>
      <c r="G20" s="232">
        <v>0.2</v>
      </c>
      <c r="H20" s="232">
        <v>0.9</v>
      </c>
      <c r="I20" s="233">
        <f>B19/B18</f>
        <v>12.254901960784315</v>
      </c>
      <c r="K20" s="227">
        <v>-0.5</v>
      </c>
      <c r="L20" s="237">
        <v>4925</v>
      </c>
      <c r="M20" s="227">
        <v>0.5</v>
      </c>
      <c r="N20" s="227">
        <v>2</v>
      </c>
      <c r="O20" s="227">
        <v>0.215</v>
      </c>
      <c r="P20" s="227">
        <v>0.5</v>
      </c>
      <c r="Q20" s="227">
        <v>0.2</v>
      </c>
      <c r="R20" s="227">
        <v>0.9</v>
      </c>
      <c r="S20" s="236">
        <f>L19/L18</f>
        <v>12.254901960784292</v>
      </c>
      <c r="AF20" s="231" t="str">
        <f>A93</f>
        <v xml:space="preserve">T650/ep </v>
      </c>
    </row>
    <row r="21" spans="1:32">
      <c r="A21" s="232">
        <v>6.1</v>
      </c>
      <c r="B21" s="232">
        <v>30.3</v>
      </c>
      <c r="C21" s="233">
        <v>0</v>
      </c>
      <c r="D21" s="233">
        <v>0.6</v>
      </c>
      <c r="E21" s="233">
        <v>0.28199999999999997</v>
      </c>
      <c r="F21" s="232">
        <v>4.0000000000000001E-3</v>
      </c>
      <c r="G21" s="232">
        <v>4.0000000000000001E-3</v>
      </c>
      <c r="H21" s="232">
        <v>2000</v>
      </c>
      <c r="I21" s="233">
        <f>C19/C18</f>
        <v>3.2972972972972974</v>
      </c>
      <c r="K21" s="235">
        <v>3.3888888888888999</v>
      </c>
      <c r="L21" s="235">
        <v>16.833333333333002</v>
      </c>
      <c r="M21" s="227">
        <v>0</v>
      </c>
      <c r="N21" s="227">
        <v>0.6</v>
      </c>
      <c r="O21" s="227">
        <v>0.28199999999999997</v>
      </c>
      <c r="P21" s="227">
        <v>4.0000000000000001E-3</v>
      </c>
      <c r="Q21" s="227">
        <v>4.0000000000000001E-3</v>
      </c>
      <c r="R21" s="227">
        <v>3600</v>
      </c>
      <c r="S21" s="236">
        <f>M19/M18</f>
        <v>3.297297297297356</v>
      </c>
      <c r="AF21" s="231" t="str">
        <f>A98</f>
        <v xml:space="preserve">IM7/8552' </v>
      </c>
    </row>
    <row r="22" spans="1:32">
      <c r="A22" s="232">
        <v>0.2</v>
      </c>
      <c r="B22" s="232">
        <v>0.01</v>
      </c>
      <c r="C22" s="232">
        <v>1</v>
      </c>
      <c r="D22" s="233">
        <v>1</v>
      </c>
      <c r="E22" s="233">
        <v>0</v>
      </c>
      <c r="F22" s="232">
        <v>0.5</v>
      </c>
      <c r="G22" s="238">
        <f>I21</f>
        <v>3.2972972972972974</v>
      </c>
      <c r="H22" s="238">
        <f>MIN(I20,I22)</f>
        <v>10.918918918918919</v>
      </c>
      <c r="I22" s="233">
        <f>D19/C18</f>
        <v>10.918918918918919</v>
      </c>
      <c r="K22" s="227">
        <v>0.2</v>
      </c>
      <c r="L22" s="227">
        <v>0.01</v>
      </c>
      <c r="M22" s="227">
        <v>1</v>
      </c>
      <c r="N22" s="227">
        <v>0</v>
      </c>
      <c r="O22" s="227">
        <v>0.1</v>
      </c>
      <c r="Q22" s="238">
        <f>S21</f>
        <v>3.297297297297356</v>
      </c>
      <c r="R22" s="238">
        <f>MIN(S20,S22)</f>
        <v>10.918918918918958</v>
      </c>
      <c r="S22" s="233">
        <f>N19/M18</f>
        <v>10.918918918918958</v>
      </c>
      <c r="AF22" s="231" t="str">
        <f>A103</f>
        <v xml:space="preserve">T4708/MR </v>
      </c>
    </row>
    <row r="23" spans="1:32">
      <c r="A23" s="234" t="s">
        <v>253</v>
      </c>
      <c r="B23" s="232">
        <v>203</v>
      </c>
      <c r="C23" s="232">
        <v>11.2</v>
      </c>
      <c r="D23" s="233">
        <v>0.32</v>
      </c>
      <c r="E23" s="233">
        <v>8.4</v>
      </c>
      <c r="F23" s="232">
        <v>3.4</v>
      </c>
      <c r="G23" s="232">
        <v>122</v>
      </c>
      <c r="H23" s="232">
        <v>160</v>
      </c>
      <c r="I23" s="239"/>
      <c r="K23" s="227" t="s">
        <v>254</v>
      </c>
      <c r="L23" s="235">
        <v>29.462989840348001</v>
      </c>
      <c r="M23" s="227">
        <v>1.6255442670536999</v>
      </c>
      <c r="N23" s="227">
        <v>0.32</v>
      </c>
      <c r="O23" s="235">
        <v>1.2191582002903001</v>
      </c>
      <c r="P23" s="227">
        <v>0.49346879535559002</v>
      </c>
      <c r="Q23" s="227">
        <v>251.6</v>
      </c>
      <c r="R23" s="227">
        <v>320</v>
      </c>
      <c r="S23" s="240"/>
      <c r="AF23" s="231" t="str">
        <f>A108</f>
        <v>IM7/M</v>
      </c>
    </row>
    <row r="24" spans="1:32">
      <c r="A24" s="232">
        <v>3500</v>
      </c>
      <c r="B24" s="232">
        <v>1540</v>
      </c>
      <c r="C24" s="232">
        <v>56</v>
      </c>
      <c r="D24" s="233">
        <v>150</v>
      </c>
      <c r="E24" s="233">
        <v>98</v>
      </c>
      <c r="F24" s="232">
        <v>1.2</v>
      </c>
      <c r="G24" s="232">
        <v>22</v>
      </c>
      <c r="H24" s="232">
        <v>5.0000000000000001E-3</v>
      </c>
      <c r="I24" s="233">
        <f>A24/B23</f>
        <v>17.241379310344829</v>
      </c>
      <c r="K24" s="235">
        <v>507.98258345428002</v>
      </c>
      <c r="L24" s="235">
        <v>223.51233671988001</v>
      </c>
      <c r="M24" s="235">
        <v>8.1277213352685003</v>
      </c>
      <c r="N24" s="235">
        <v>21.770682148041001</v>
      </c>
      <c r="O24" s="235">
        <v>14.223512336720001</v>
      </c>
      <c r="P24" s="227">
        <v>1.2</v>
      </c>
      <c r="Q24" s="227">
        <v>71.599999999999994</v>
      </c>
      <c r="R24" s="227">
        <v>5.0000000000000001E-3</v>
      </c>
      <c r="S24" s="236">
        <f>K24/L23</f>
        <v>17.241379310344968</v>
      </c>
      <c r="V24" s="236"/>
      <c r="W24" s="236"/>
      <c r="X24" s="236"/>
      <c r="Y24" s="236"/>
      <c r="Z24" s="236"/>
      <c r="AA24" s="236"/>
      <c r="AB24" s="236"/>
      <c r="AC24" s="236"/>
      <c r="AD24" s="236"/>
      <c r="AF24" s="244" t="str">
        <f>A113</f>
        <v xml:space="preserve">T8S/3900 </v>
      </c>
    </row>
    <row r="25" spans="1:32">
      <c r="A25" s="232">
        <v>-0.5</v>
      </c>
      <c r="B25" s="232">
        <v>125</v>
      </c>
      <c r="C25" s="232">
        <v>0.66</v>
      </c>
      <c r="D25" s="233">
        <v>1.6</v>
      </c>
      <c r="E25" s="233">
        <v>0.51600000000000001</v>
      </c>
      <c r="F25" s="232">
        <v>0.5</v>
      </c>
      <c r="G25" s="232">
        <v>0.2</v>
      </c>
      <c r="H25" s="232">
        <v>0.9</v>
      </c>
      <c r="I25" s="233">
        <f>B24/B23</f>
        <v>7.5862068965517242</v>
      </c>
      <c r="K25" s="227">
        <v>-0.5</v>
      </c>
      <c r="L25" s="237">
        <v>4925</v>
      </c>
      <c r="M25" s="227">
        <v>0.66</v>
      </c>
      <c r="N25" s="227">
        <v>1.6</v>
      </c>
      <c r="O25" s="227">
        <v>0.51600000000000001</v>
      </c>
      <c r="P25" s="227">
        <v>0.5</v>
      </c>
      <c r="Q25" s="227">
        <v>0.2</v>
      </c>
      <c r="R25" s="227">
        <v>0.9</v>
      </c>
      <c r="S25" s="236">
        <f>L24/L23</f>
        <v>7.5862068965516771</v>
      </c>
      <c r="AF25" s="231" t="str">
        <f>A118</f>
        <v>T650/ep fabric</v>
      </c>
    </row>
    <row r="26" spans="1:32">
      <c r="A26" s="232">
        <v>-0.3</v>
      </c>
      <c r="B26" s="232">
        <v>28.1</v>
      </c>
      <c r="C26" s="233">
        <v>0</v>
      </c>
      <c r="D26" s="233">
        <v>0.6</v>
      </c>
      <c r="E26" s="233">
        <v>0.316</v>
      </c>
      <c r="F26" s="232">
        <v>4.0000000000000001E-3</v>
      </c>
      <c r="G26" s="232">
        <v>4.0000000000000001E-3</v>
      </c>
      <c r="H26" s="232">
        <v>2000</v>
      </c>
      <c r="I26" s="233">
        <f>C24/C23</f>
        <v>5</v>
      </c>
      <c r="K26" s="235">
        <v>-0.16666666666666999</v>
      </c>
      <c r="L26" s="235">
        <v>15.611111111111001</v>
      </c>
      <c r="M26" s="227">
        <v>0</v>
      </c>
      <c r="N26" s="227">
        <v>0.6</v>
      </c>
      <c r="O26" s="227">
        <v>0.316</v>
      </c>
      <c r="P26" s="227">
        <v>4.0000000000000001E-3</v>
      </c>
      <c r="Q26" s="227">
        <v>4.0000000000000001E-3</v>
      </c>
      <c r="R26" s="227">
        <v>3600</v>
      </c>
      <c r="S26" s="236">
        <f>M24/M23</f>
        <v>5</v>
      </c>
      <c r="AF26" s="231" t="str">
        <f>A123</f>
        <v>IM7/M</v>
      </c>
    </row>
    <row r="27" spans="1:32">
      <c r="A27" s="232">
        <v>0.04</v>
      </c>
      <c r="B27" s="232">
        <v>0.01</v>
      </c>
      <c r="C27" s="232">
        <v>1</v>
      </c>
      <c r="D27" s="233">
        <v>1</v>
      </c>
      <c r="E27" s="233">
        <v>0</v>
      </c>
      <c r="F27" s="232">
        <v>0.5</v>
      </c>
      <c r="G27" s="238">
        <f>I26</f>
        <v>5</v>
      </c>
      <c r="H27" s="238">
        <f>MIN(I25,I27)</f>
        <v>7.5862068965517242</v>
      </c>
      <c r="I27" s="233">
        <f>D24/C23</f>
        <v>13.392857142857144</v>
      </c>
      <c r="K27" s="227">
        <v>0.04</v>
      </c>
      <c r="L27" s="235">
        <v>0.01</v>
      </c>
      <c r="M27" s="227">
        <v>1</v>
      </c>
      <c r="N27" s="227">
        <v>0</v>
      </c>
      <c r="O27" s="227">
        <v>0.02</v>
      </c>
      <c r="Q27" s="238">
        <f>S26</f>
        <v>5</v>
      </c>
      <c r="R27" s="238">
        <f>MIN(S25,S27)</f>
        <v>7.5862068965516771</v>
      </c>
      <c r="S27" s="233">
        <f>N24/M23</f>
        <v>13.392857142857375</v>
      </c>
      <c r="AF27" s="231" t="str">
        <f>A128</f>
        <v xml:space="preserve">Steel </v>
      </c>
    </row>
    <row r="28" spans="1:32">
      <c r="A28" s="234" t="s">
        <v>255</v>
      </c>
      <c r="B28" s="232">
        <v>76</v>
      </c>
      <c r="C28" s="232">
        <v>5.5</v>
      </c>
      <c r="D28" s="233">
        <v>0.34</v>
      </c>
      <c r="E28" s="233">
        <v>2.2999999999999998</v>
      </c>
      <c r="F28" s="232">
        <v>3.4</v>
      </c>
      <c r="G28" s="232">
        <v>62</v>
      </c>
      <c r="H28" s="232">
        <v>160</v>
      </c>
      <c r="I28" s="233"/>
      <c r="K28" s="227" t="s">
        <v>256</v>
      </c>
      <c r="L28" s="235">
        <v>11.030478955007</v>
      </c>
      <c r="M28" s="235">
        <v>0.79825834542815999</v>
      </c>
      <c r="N28" s="235">
        <v>0.34</v>
      </c>
      <c r="O28" s="235">
        <v>0.33381712626996002</v>
      </c>
      <c r="P28" s="227">
        <v>0.49346879535559002</v>
      </c>
      <c r="Q28" s="227">
        <v>143.6</v>
      </c>
      <c r="R28" s="227">
        <v>320</v>
      </c>
      <c r="S28" s="236"/>
      <c r="AF28" s="231" t="str">
        <f>A133</f>
        <v>T3/N52 Thin ply</v>
      </c>
    </row>
    <row r="29" spans="1:32">
      <c r="A29" s="232">
        <v>1400</v>
      </c>
      <c r="B29" s="232">
        <v>235</v>
      </c>
      <c r="C29" s="232">
        <v>12</v>
      </c>
      <c r="D29" s="233">
        <v>53</v>
      </c>
      <c r="E29" s="233">
        <v>34</v>
      </c>
      <c r="F29" s="232">
        <v>1.2</v>
      </c>
      <c r="G29" s="232">
        <v>22</v>
      </c>
      <c r="H29" s="232">
        <v>5.0000000000000001E-3</v>
      </c>
      <c r="I29" s="233">
        <f>A29/B28</f>
        <v>18.421052631578949</v>
      </c>
      <c r="K29" s="235">
        <v>203.19303338170999</v>
      </c>
      <c r="L29" s="235">
        <v>34.10740203193</v>
      </c>
      <c r="M29" s="235">
        <v>1.7416545718433001</v>
      </c>
      <c r="N29" s="235">
        <v>7.6923076923076996</v>
      </c>
      <c r="O29" s="235">
        <v>4.9346879535559003</v>
      </c>
      <c r="P29" s="227">
        <v>1.2</v>
      </c>
      <c r="Q29" s="227">
        <v>71.599999999999994</v>
      </c>
      <c r="R29" s="227">
        <v>5.0000000000000001E-3</v>
      </c>
      <c r="S29" s="236">
        <f>K29/L28</f>
        <v>18.421052631579137</v>
      </c>
      <c r="AF29" s="231" t="str">
        <f>A138</f>
        <v>M T40/1564</v>
      </c>
    </row>
    <row r="30" spans="1:32">
      <c r="A30" s="232">
        <v>-0.5</v>
      </c>
      <c r="B30" s="232">
        <v>125</v>
      </c>
      <c r="C30" s="232">
        <v>0.6</v>
      </c>
      <c r="D30" s="233">
        <v>1.46</v>
      </c>
      <c r="E30" s="233">
        <v>0.51600000000000001</v>
      </c>
      <c r="F30" s="232">
        <v>0.5</v>
      </c>
      <c r="G30" s="232">
        <v>0.2</v>
      </c>
      <c r="H30" s="232">
        <v>0.9</v>
      </c>
      <c r="I30" s="233">
        <f>B29/B28</f>
        <v>3.0921052631578947</v>
      </c>
      <c r="K30" s="227">
        <v>-0.5</v>
      </c>
      <c r="L30" s="237">
        <v>4925</v>
      </c>
      <c r="M30" s="227">
        <v>0.6</v>
      </c>
      <c r="N30" s="227">
        <v>1.46</v>
      </c>
      <c r="O30" s="227">
        <v>0.51600000000000001</v>
      </c>
      <c r="P30" s="227">
        <v>0.5</v>
      </c>
      <c r="Q30" s="227">
        <v>0.2</v>
      </c>
      <c r="R30" s="227">
        <v>0.9</v>
      </c>
      <c r="S30" s="236">
        <f>L29/L28</f>
        <v>3.0921052631579364</v>
      </c>
      <c r="AF30" s="231" t="str">
        <f>A143</f>
        <v>New3</v>
      </c>
    </row>
    <row r="31" spans="1:32">
      <c r="A31" s="232">
        <v>-4</v>
      </c>
      <c r="B31" s="232">
        <v>79</v>
      </c>
      <c r="C31" s="233">
        <v>0</v>
      </c>
      <c r="D31" s="233">
        <v>0.6</v>
      </c>
      <c r="E31" s="233">
        <v>0.316</v>
      </c>
      <c r="F31" s="232">
        <v>0.01</v>
      </c>
      <c r="G31" s="232">
        <v>0.01</v>
      </c>
      <c r="H31" s="232">
        <v>2000</v>
      </c>
      <c r="I31" s="233">
        <f>C29/C28</f>
        <v>2.1818181818181817</v>
      </c>
      <c r="K31" s="235">
        <v>-2.2222222222222001</v>
      </c>
      <c r="L31" s="235">
        <v>43.888888888888999</v>
      </c>
      <c r="M31" s="227">
        <v>0</v>
      </c>
      <c r="N31" s="227">
        <v>0.6</v>
      </c>
      <c r="O31" s="227">
        <v>0.316</v>
      </c>
      <c r="P31" s="227">
        <v>0.01</v>
      </c>
      <c r="Q31" s="227">
        <v>0.01</v>
      </c>
      <c r="R31" s="227">
        <v>3600</v>
      </c>
      <c r="S31" s="236">
        <f>M29/M28</f>
        <v>2.1818181818182345</v>
      </c>
      <c r="AF31" s="231" t="str">
        <f>A148</f>
        <v>New4</v>
      </c>
    </row>
    <row r="32" spans="1:32">
      <c r="A32" s="232">
        <v>0.02</v>
      </c>
      <c r="B32" s="232">
        <v>0.01</v>
      </c>
      <c r="C32" s="232">
        <v>1</v>
      </c>
      <c r="D32" s="233">
        <v>1</v>
      </c>
      <c r="E32" s="233">
        <v>0</v>
      </c>
      <c r="F32" s="232">
        <v>0.5</v>
      </c>
      <c r="G32" s="238">
        <f>I31</f>
        <v>2.1818181818181817</v>
      </c>
      <c r="H32" s="238">
        <f>MIN(I30,I32)</f>
        <v>3.0921052631578947</v>
      </c>
      <c r="I32" s="233">
        <f>D29/C28</f>
        <v>9.6363636363636367</v>
      </c>
      <c r="K32" s="227">
        <v>0.02</v>
      </c>
      <c r="L32" s="235">
        <v>0.01</v>
      </c>
      <c r="M32" s="227">
        <v>1</v>
      </c>
      <c r="N32" s="227">
        <v>0</v>
      </c>
      <c r="O32" s="227">
        <v>0</v>
      </c>
      <c r="Q32" s="238">
        <f>S31</f>
        <v>2.1818181818182345</v>
      </c>
      <c r="R32" s="238">
        <f>MIN(S30,S32)</f>
        <v>3.0921052631579364</v>
      </c>
      <c r="S32" s="233">
        <f>N29/M28</f>
        <v>9.6363636363636065</v>
      </c>
      <c r="AF32" s="231" t="str">
        <f>A153</f>
        <v>New5</v>
      </c>
    </row>
    <row r="33" spans="1:32">
      <c r="A33" s="232" t="s">
        <v>257</v>
      </c>
      <c r="B33" s="232">
        <v>38.6</v>
      </c>
      <c r="C33" s="232">
        <v>8.27</v>
      </c>
      <c r="D33" s="233">
        <v>0.26</v>
      </c>
      <c r="E33" s="233">
        <v>4.1399999999999997</v>
      </c>
      <c r="F33" s="232">
        <v>3.4</v>
      </c>
      <c r="G33" s="232">
        <v>122</v>
      </c>
      <c r="H33" s="232">
        <v>160</v>
      </c>
      <c r="I33" s="239"/>
      <c r="K33" s="235" t="s">
        <v>258</v>
      </c>
      <c r="L33" s="235">
        <v>5.6023222060958</v>
      </c>
      <c r="M33" s="235">
        <v>1.200290275762</v>
      </c>
      <c r="N33" s="235">
        <v>0.26</v>
      </c>
      <c r="O33" s="235">
        <v>0.60087082728592001</v>
      </c>
      <c r="P33" s="227">
        <v>0.49346879535559002</v>
      </c>
      <c r="Q33" s="227">
        <v>251.6</v>
      </c>
      <c r="R33" s="227">
        <v>320</v>
      </c>
      <c r="S33" s="240"/>
      <c r="AF33" s="244" t="str">
        <f>A158</f>
        <v>New6</v>
      </c>
    </row>
    <row r="34" spans="1:32">
      <c r="A34" s="232">
        <v>1062</v>
      </c>
      <c r="B34" s="232">
        <v>610</v>
      </c>
      <c r="C34" s="232">
        <v>31</v>
      </c>
      <c r="D34" s="233">
        <v>118</v>
      </c>
      <c r="E34" s="233">
        <v>72</v>
      </c>
      <c r="F34" s="232">
        <v>1.2</v>
      </c>
      <c r="G34" s="232">
        <v>22</v>
      </c>
      <c r="H34" s="232">
        <v>5.0000000000000001E-3</v>
      </c>
      <c r="I34" s="233">
        <f>A34/B33</f>
        <v>27.512953367875646</v>
      </c>
      <c r="K34" s="235">
        <v>154.13642960812999</v>
      </c>
      <c r="L34" s="235">
        <v>88.534107402032006</v>
      </c>
      <c r="M34" s="235">
        <v>4.4992743105950996</v>
      </c>
      <c r="N34" s="235">
        <v>17.126269956459002</v>
      </c>
      <c r="O34" s="235">
        <v>10.449927431060001</v>
      </c>
      <c r="P34" s="227">
        <v>1.2</v>
      </c>
      <c r="Q34" s="227">
        <v>71.599999999999994</v>
      </c>
      <c r="R34" s="227">
        <v>5.0000000000000001E-3</v>
      </c>
      <c r="S34" s="236">
        <f>K34/L33</f>
        <v>27.512953367876008</v>
      </c>
      <c r="AF34" s="244" t="s">
        <v>414</v>
      </c>
    </row>
    <row r="35" spans="1:32">
      <c r="A35" s="232">
        <v>-0.5</v>
      </c>
      <c r="B35" s="232">
        <v>125</v>
      </c>
      <c r="C35" s="232">
        <v>0.45</v>
      </c>
      <c r="D35" s="233">
        <v>1.8</v>
      </c>
      <c r="E35" s="233">
        <v>0.51600000000000001</v>
      </c>
      <c r="F35" s="232">
        <v>0.5</v>
      </c>
      <c r="G35" s="232">
        <v>0.2</v>
      </c>
      <c r="H35" s="232">
        <v>0.9</v>
      </c>
      <c r="I35" s="233">
        <f>B34/B33</f>
        <v>15.803108808290155</v>
      </c>
      <c r="K35" s="227">
        <v>-0.5</v>
      </c>
      <c r="L35" s="237">
        <v>4925</v>
      </c>
      <c r="M35" s="227">
        <v>0.45</v>
      </c>
      <c r="N35" s="227">
        <v>1.8</v>
      </c>
      <c r="O35" s="227">
        <v>0.51600000000000001</v>
      </c>
      <c r="P35" s="227">
        <v>0.5</v>
      </c>
      <c r="Q35" s="227">
        <v>0.2</v>
      </c>
      <c r="R35" s="227">
        <v>0.9</v>
      </c>
      <c r="S35" s="236">
        <f>L34/L33</f>
        <v>15.803108808290144</v>
      </c>
      <c r="AF35" s="244" t="s">
        <v>416</v>
      </c>
    </row>
    <row r="36" spans="1:32">
      <c r="A36" s="232">
        <v>8.6</v>
      </c>
      <c r="B36" s="232">
        <v>22.1</v>
      </c>
      <c r="C36" s="232">
        <v>0</v>
      </c>
      <c r="D36" s="233">
        <v>0.6</v>
      </c>
      <c r="E36" s="233">
        <v>0.316</v>
      </c>
      <c r="F36" s="232">
        <v>0.1</v>
      </c>
      <c r="G36" s="232">
        <v>0.1</v>
      </c>
      <c r="H36" s="232">
        <v>2000</v>
      </c>
      <c r="I36" s="233">
        <f>C34/C33</f>
        <v>3.7484885126964937</v>
      </c>
      <c r="K36" s="235">
        <v>4.7777777777777999</v>
      </c>
      <c r="L36" s="235">
        <v>12.277777777778001</v>
      </c>
      <c r="M36" s="227">
        <v>0</v>
      </c>
      <c r="N36" s="227">
        <v>0.6</v>
      </c>
      <c r="O36" s="227">
        <v>0.316</v>
      </c>
      <c r="P36" s="227">
        <v>0.01</v>
      </c>
      <c r="Q36" s="227">
        <v>0.01</v>
      </c>
      <c r="R36" s="227">
        <v>3600</v>
      </c>
      <c r="S36" s="236">
        <f>M34/M33</f>
        <v>3.7484885126964405</v>
      </c>
      <c r="U36" s="245" t="s">
        <v>259</v>
      </c>
      <c r="V36" s="227">
        <v>1</v>
      </c>
      <c r="X36" s="227">
        <v>1</v>
      </c>
      <c r="AF36" s="244" t="s">
        <v>415</v>
      </c>
    </row>
    <row r="37" spans="1:32">
      <c r="A37" s="232">
        <v>0.15</v>
      </c>
      <c r="B37" s="232">
        <v>0.01</v>
      </c>
      <c r="C37" s="232">
        <v>1</v>
      </c>
      <c r="D37" s="233">
        <v>1</v>
      </c>
      <c r="E37" s="233">
        <v>0</v>
      </c>
      <c r="F37" s="232">
        <v>0.5</v>
      </c>
      <c r="G37" s="238">
        <f>I36</f>
        <v>3.7484885126964937</v>
      </c>
      <c r="H37" s="238">
        <f>MIN(I35,I37)</f>
        <v>14.268440145102781</v>
      </c>
      <c r="I37" s="233">
        <f>D34/C33</f>
        <v>14.268440145102781</v>
      </c>
      <c r="K37" s="227">
        <v>0.04</v>
      </c>
      <c r="L37" s="235">
        <v>0.01</v>
      </c>
      <c r="M37" s="227">
        <v>1</v>
      </c>
      <c r="N37" s="227">
        <v>0</v>
      </c>
      <c r="O37" s="227">
        <v>0.04</v>
      </c>
      <c r="Q37" s="238">
        <f>S36</f>
        <v>3.7484885126964405</v>
      </c>
      <c r="R37" s="238">
        <f>MIN(S35,S37)</f>
        <v>14.268440145102776</v>
      </c>
      <c r="S37" s="233">
        <f>N34/M33</f>
        <v>14.268440145102776</v>
      </c>
      <c r="U37" s="246" t="s">
        <v>260</v>
      </c>
      <c r="V37" s="227">
        <v>2</v>
      </c>
      <c r="AF37" s="244" t="s">
        <v>417</v>
      </c>
    </row>
    <row r="38" spans="1:32">
      <c r="A38" s="234" t="s">
        <v>261</v>
      </c>
      <c r="B38" s="232">
        <v>148</v>
      </c>
      <c r="C38" s="232">
        <v>9.65</v>
      </c>
      <c r="D38" s="233">
        <v>0.3</v>
      </c>
      <c r="E38" s="233">
        <v>4.55</v>
      </c>
      <c r="F38" s="232">
        <v>3.4</v>
      </c>
      <c r="G38" s="232">
        <v>122</v>
      </c>
      <c r="H38" s="232">
        <v>160</v>
      </c>
      <c r="I38" s="242"/>
      <c r="K38" s="227" t="s">
        <v>262</v>
      </c>
      <c r="L38" s="235">
        <v>21.480406386066999</v>
      </c>
      <c r="M38" s="235">
        <v>1.4005805515239</v>
      </c>
      <c r="N38" s="235">
        <v>0.3</v>
      </c>
      <c r="O38" s="235">
        <v>0.66037735849057</v>
      </c>
      <c r="P38" s="235">
        <v>0.49346879535559002</v>
      </c>
      <c r="Q38" s="227">
        <v>251.6</v>
      </c>
      <c r="R38" s="227">
        <v>320</v>
      </c>
      <c r="S38" s="243"/>
      <c r="AF38" s="244"/>
    </row>
    <row r="39" spans="1:32">
      <c r="A39" s="232">
        <v>1314</v>
      </c>
      <c r="B39" s="232">
        <v>1220</v>
      </c>
      <c r="C39" s="232">
        <v>43</v>
      </c>
      <c r="D39" s="233">
        <v>168</v>
      </c>
      <c r="E39" s="233">
        <v>48</v>
      </c>
      <c r="F39" s="232">
        <v>1.2</v>
      </c>
      <c r="G39" s="232">
        <v>22</v>
      </c>
      <c r="H39" s="232">
        <v>5.0000000000000001E-3</v>
      </c>
      <c r="I39" s="233">
        <f>A39/B38</f>
        <v>8.878378378378379</v>
      </c>
      <c r="K39" s="235">
        <v>190.71117561683999</v>
      </c>
      <c r="L39" s="235">
        <v>177.06821480406001</v>
      </c>
      <c r="M39" s="235">
        <v>6.2409288824382996</v>
      </c>
      <c r="N39" s="235">
        <v>24.383164005806002</v>
      </c>
      <c r="O39" s="235">
        <v>6.9666182873729996</v>
      </c>
      <c r="P39" s="235">
        <v>1.2</v>
      </c>
      <c r="Q39" s="227">
        <v>71.599999999999994</v>
      </c>
      <c r="R39" s="227">
        <v>5.0000000000000001E-3</v>
      </c>
      <c r="S39" s="236">
        <f>K39/L38</f>
        <v>8.8783783783784678</v>
      </c>
      <c r="U39" s="227" t="s">
        <v>263</v>
      </c>
      <c r="V39" s="227" t="s">
        <v>264</v>
      </c>
      <c r="W39" s="227" t="s">
        <v>265</v>
      </c>
      <c r="X39" s="227" t="s">
        <v>266</v>
      </c>
      <c r="Y39" s="227" t="s">
        <v>267</v>
      </c>
      <c r="Z39" s="227" t="s">
        <v>268</v>
      </c>
      <c r="AA39" s="227" t="s">
        <v>269</v>
      </c>
      <c r="AB39" s="227" t="s">
        <v>270</v>
      </c>
      <c r="AF39" s="244"/>
    </row>
    <row r="40" spans="1:32">
      <c r="A40" s="232">
        <v>-0.5</v>
      </c>
      <c r="B40" s="232">
        <v>100</v>
      </c>
      <c r="C40" s="232">
        <v>0.6</v>
      </c>
      <c r="D40" s="233">
        <v>1.5</v>
      </c>
      <c r="E40" s="233">
        <v>0.51600000000000001</v>
      </c>
      <c r="F40" s="232">
        <v>0.5</v>
      </c>
      <c r="G40" s="232">
        <v>0.2</v>
      </c>
      <c r="H40" s="232">
        <v>0.9</v>
      </c>
      <c r="I40" s="233">
        <f>B39/B38</f>
        <v>8.2432432432432439</v>
      </c>
      <c r="K40" s="227">
        <v>-0.5</v>
      </c>
      <c r="L40" s="237">
        <v>3940</v>
      </c>
      <c r="M40" s="227">
        <v>0.6</v>
      </c>
      <c r="N40" s="227">
        <v>1.5</v>
      </c>
      <c r="O40" s="227">
        <v>0.51600000000000001</v>
      </c>
      <c r="P40" s="227">
        <v>0.5</v>
      </c>
      <c r="Q40" s="227">
        <v>0.2</v>
      </c>
      <c r="R40" s="227">
        <v>0.9</v>
      </c>
      <c r="S40" s="236">
        <f>L39/L38</f>
        <v>8.2432432432429739</v>
      </c>
      <c r="U40" s="235">
        <f>Sheet1!U72</f>
        <v>26</v>
      </c>
      <c r="V40" s="227">
        <v>1</v>
      </c>
      <c r="W40" s="227">
        <v>2</v>
      </c>
      <c r="X40" s="227">
        <v>3</v>
      </c>
      <c r="Y40" s="227">
        <v>4</v>
      </c>
      <c r="Z40" s="227">
        <v>5</v>
      </c>
      <c r="AA40" s="227">
        <v>6</v>
      </c>
      <c r="AB40" s="227">
        <v>7</v>
      </c>
      <c r="AF40" s="244"/>
    </row>
    <row r="41" spans="1:32">
      <c r="A41" s="232">
        <v>-0.3</v>
      </c>
      <c r="B41" s="232">
        <v>28.1</v>
      </c>
      <c r="C41" s="233">
        <v>0</v>
      </c>
      <c r="D41" s="233">
        <v>0.6</v>
      </c>
      <c r="E41" s="233">
        <v>0.316</v>
      </c>
      <c r="F41" s="232">
        <v>4.0000000000000001E-3</v>
      </c>
      <c r="G41" s="232">
        <v>4.0000000000000001E-3</v>
      </c>
      <c r="H41" s="232">
        <v>2000</v>
      </c>
      <c r="I41" s="233">
        <f>C39/C38</f>
        <v>4.4559585492227978</v>
      </c>
      <c r="K41" s="235">
        <v>-0.17</v>
      </c>
      <c r="L41" s="235">
        <v>15.611111111111001</v>
      </c>
      <c r="M41" s="227">
        <v>0</v>
      </c>
      <c r="N41" s="227">
        <v>0.6</v>
      </c>
      <c r="O41" s="227">
        <v>0.316</v>
      </c>
      <c r="P41" s="227">
        <v>4.0000000000000001E-3</v>
      </c>
      <c r="Q41" s="227">
        <v>4.0000000000000001E-3</v>
      </c>
      <c r="R41" s="227">
        <v>3600</v>
      </c>
      <c r="S41" s="236">
        <f>M39/M38</f>
        <v>4.4559585492229381</v>
      </c>
      <c r="U41" s="227" t="s">
        <v>219</v>
      </c>
      <c r="AE41" s="227" t="s">
        <v>271</v>
      </c>
      <c r="AF41" s="244"/>
    </row>
    <row r="42" spans="1:32" ht="14" thickBot="1">
      <c r="A42" s="232">
        <v>0.15</v>
      </c>
      <c r="B42" s="232">
        <v>0.01</v>
      </c>
      <c r="C42" s="232">
        <v>1</v>
      </c>
      <c r="D42" s="233">
        <v>1</v>
      </c>
      <c r="E42" s="233">
        <v>0</v>
      </c>
      <c r="F42" s="232">
        <v>0.5</v>
      </c>
      <c r="G42" s="238">
        <f>I41</f>
        <v>4.4559585492227978</v>
      </c>
      <c r="H42" s="238">
        <f>MIN(I40,I42)</f>
        <v>8.2432432432432439</v>
      </c>
      <c r="I42" s="233">
        <f>D39/C38</f>
        <v>17.409326424870464</v>
      </c>
      <c r="K42" s="227">
        <v>0.15</v>
      </c>
      <c r="L42" s="227">
        <v>0.01</v>
      </c>
      <c r="M42" s="227">
        <v>1</v>
      </c>
      <c r="N42" s="227">
        <v>0</v>
      </c>
      <c r="O42" s="227">
        <v>0.1</v>
      </c>
      <c r="Q42" s="238">
        <f>S41</f>
        <v>4.4559585492229381</v>
      </c>
      <c r="R42" s="238">
        <f>MIN(S40,S42)</f>
        <v>8.2432432432429739</v>
      </c>
      <c r="S42" s="233">
        <f>N39/M38</f>
        <v>17.409326424871406</v>
      </c>
      <c r="U42" s="227" t="str">
        <f ca="1">INDIRECT(ADDRESS(7+4*(_xlfn.NUMBERVALUE($U$40)-1)+$U$40,1))</f>
        <v>T3/N52 Thin ply</v>
      </c>
      <c r="V42" s="227">
        <f ca="1">INDIRECT(ADDRESS(7+4*(_xlfn.NUMBERVALUE($U40)-1)+$U$40,2))</f>
        <v>181</v>
      </c>
      <c r="W42" s="227">
        <f ca="1">INDIRECT(ADDRESS(7+4*(_xlfn.NUMBERVALUE($U40)-1)+$U$40,3))</f>
        <v>10.3</v>
      </c>
      <c r="X42" s="227">
        <f ca="1">INDIRECT(ADDRESS(7+4*(_xlfn.NUMBERVALUE($U40)-1)+$U$40,4))</f>
        <v>0.28000000000000003</v>
      </c>
      <c r="Y42" s="227">
        <f ca="1">INDIRECT(ADDRESS(7+4*(_xlfn.NUMBERVALUE($U40)-1)+$U$40,5))</f>
        <v>7.17</v>
      </c>
      <c r="Z42" s="227">
        <f ca="1">INDIRECT(ADDRESS(7+4*(_xlfn.NUMBERVALUE($U40)-1)+$U$40,6))</f>
        <v>3.4</v>
      </c>
      <c r="AA42" s="227">
        <f ca="1">INDIRECT(ADDRESS(7+4*(_xlfn.NUMBERVALUE($U40)-1)+$U$40,7))</f>
        <v>122</v>
      </c>
      <c r="AB42" s="227">
        <f ca="1">INDIRECT(ADDRESS(7+4*(_xlfn.NUMBERVALUE($U40)-1)+$U$40,8))</f>
        <v>160</v>
      </c>
      <c r="AC42" s="227">
        <f ca="1">INDIRECT(ADDRESS(7+4*(_xlfn.NUMBERVALUE($U40)-1)+$U$40,9))</f>
        <v>0</v>
      </c>
      <c r="AF42" s="247"/>
    </row>
    <row r="43" spans="1:32">
      <c r="A43" s="234" t="s">
        <v>272</v>
      </c>
      <c r="B43" s="232">
        <v>181</v>
      </c>
      <c r="C43" s="232">
        <v>10.3</v>
      </c>
      <c r="D43" s="233">
        <v>0.28000000000000003</v>
      </c>
      <c r="E43" s="233">
        <v>7.17</v>
      </c>
      <c r="F43" s="232">
        <v>3.4</v>
      </c>
      <c r="G43" s="232">
        <v>122</v>
      </c>
      <c r="H43" s="232">
        <v>160</v>
      </c>
      <c r="I43" s="232"/>
      <c r="K43" s="227" t="s">
        <v>273</v>
      </c>
      <c r="L43" s="235">
        <v>26.269956458635999</v>
      </c>
      <c r="M43" s="235">
        <v>1.4949201741655</v>
      </c>
      <c r="N43" s="235">
        <v>0.28000000000000003</v>
      </c>
      <c r="O43" s="235">
        <v>1.0406386066763</v>
      </c>
      <c r="P43" s="227">
        <v>0.49346879535559002</v>
      </c>
      <c r="Q43" s="227">
        <v>251.6</v>
      </c>
      <c r="R43" s="227">
        <v>320</v>
      </c>
      <c r="U43" s="227">
        <f ca="1">INDIRECT(ADDRESS(8+4*(_xlfn.NUMBERVALUE($U$40)-1)+$U$40,1))</f>
        <v>1500</v>
      </c>
      <c r="V43" s="227">
        <f ca="1">INDIRECT(ADDRESS(8+4*(_xlfn.NUMBERVALUE($U$40)-1)+$U$40,2))</f>
        <v>1500</v>
      </c>
      <c r="W43" s="227">
        <f ca="1">INDIRECT(ADDRESS(8+4*(_xlfn.NUMBERVALUE($U$40)-1)+$U$40,3))</f>
        <v>40</v>
      </c>
      <c r="X43" s="227">
        <f ca="1">INDIRECT(ADDRESS(8+4*(_xlfn.NUMBERVALUE($U$40)-1)+$U$40,4))</f>
        <v>246</v>
      </c>
      <c r="Y43" s="227">
        <f ca="1">INDIRECT(ADDRESS(8+4*(_xlfn.NUMBERVALUE($U$40)-1)+$U$40,5))</f>
        <v>68</v>
      </c>
      <c r="Z43" s="227">
        <f ca="1">INDIRECT(ADDRESS(8+4*(_xlfn.NUMBERVALUE($U$40)-1)+$U$40,6))</f>
        <v>1.2</v>
      </c>
      <c r="AA43" s="227">
        <f ca="1">INDIRECT(ADDRESS(8+4*(_xlfn.NUMBERVALUE($U$40)-1)+$U$40,7))</f>
        <v>22</v>
      </c>
      <c r="AB43" s="227">
        <f ca="1">INDIRECT(ADDRESS(8+4*(_xlfn.NUMBERVALUE($U$40)-1)+$U$40,8))</f>
        <v>5.0000000000000001E-3</v>
      </c>
      <c r="AC43" s="227">
        <f ca="1">INDIRECT(ADDRESS(8+4*(_xlfn.NUMBERVALUE($U$40)-1)+$U$40,9))</f>
        <v>8.2872928176795586</v>
      </c>
    </row>
    <row r="44" spans="1:32">
      <c r="A44" s="232">
        <v>1500</v>
      </c>
      <c r="B44" s="232">
        <v>1500</v>
      </c>
      <c r="C44" s="232">
        <v>40</v>
      </c>
      <c r="D44" s="233">
        <v>246</v>
      </c>
      <c r="E44" s="233">
        <v>68</v>
      </c>
      <c r="F44" s="232">
        <v>1.2</v>
      </c>
      <c r="G44" s="232">
        <v>22</v>
      </c>
      <c r="H44" s="232">
        <v>5.0000000000000001E-3</v>
      </c>
      <c r="I44" s="233">
        <f>A44/B43</f>
        <v>8.2872928176795586</v>
      </c>
      <c r="K44" s="235">
        <v>217.70682148041001</v>
      </c>
      <c r="L44" s="235">
        <v>217.70682148041001</v>
      </c>
      <c r="M44" s="235">
        <v>5.8055152394774998</v>
      </c>
      <c r="N44" s="235">
        <v>35.703918722787002</v>
      </c>
      <c r="O44" s="235">
        <v>9.8693759071118006</v>
      </c>
      <c r="P44" s="227">
        <v>1.2</v>
      </c>
      <c r="Q44" s="227">
        <v>71.599999999999994</v>
      </c>
      <c r="R44" s="227">
        <v>5.0000000000000001E-3</v>
      </c>
      <c r="S44" s="236">
        <f>K44/L43</f>
        <v>8.287292817679603</v>
      </c>
      <c r="U44" s="227">
        <f ca="1">INDIRECT(ADDRESS(9+4*(_xlfn.NUMBERVALUE($U$40)-1)+$U$40,1))</f>
        <v>-0.5</v>
      </c>
      <c r="V44" s="227">
        <f ca="1">INDIRECT(ADDRESS(9+4*(_xlfn.NUMBERVALUE($U$40)-1)+$U$40,2))</f>
        <v>50</v>
      </c>
      <c r="W44" s="227">
        <f ca="1">INDIRECT(ADDRESS(9+4*(_xlfn.NUMBERVALUE($U$40)-1)+$U$40,3))</f>
        <v>0.7</v>
      </c>
      <c r="X44" s="227">
        <f ca="1">INDIRECT(ADDRESS(9+4*(_xlfn.NUMBERVALUE($U$40)-1)+$U$40,4))</f>
        <v>1.6</v>
      </c>
      <c r="Y44" s="227">
        <f ca="1">INDIRECT(ADDRESS(9+4*(_xlfn.NUMBERVALUE($U$40)-1)+$U$40,5))</f>
        <v>0.51600000000000001</v>
      </c>
      <c r="Z44" s="227">
        <f ca="1">INDIRECT(ADDRESS(9+4*(_xlfn.NUMBERVALUE($U$40)-1)+$U$40,6))</f>
        <v>0.5</v>
      </c>
      <c r="AA44" s="227">
        <f ca="1">INDIRECT(ADDRESS(9+4*(_xlfn.NUMBERVALUE($U$40)-1)+$U$40,7))</f>
        <v>0.2</v>
      </c>
      <c r="AB44" s="227">
        <f ca="1">INDIRECT(ADDRESS(9+4*(_xlfn.NUMBERVALUE($U$40)-1)+$U$40,8))</f>
        <v>0.9</v>
      </c>
      <c r="AC44" s="227">
        <f ca="1">INDIRECT(ADDRESS(9+4*(_xlfn.NUMBERVALUE($U$40)-1)+$U$40,9))</f>
        <v>8.2872928176795586</v>
      </c>
    </row>
    <row r="45" spans="1:32">
      <c r="A45" s="232">
        <v>-0.5</v>
      </c>
      <c r="B45" s="232">
        <v>125</v>
      </c>
      <c r="C45" s="232">
        <v>0.7</v>
      </c>
      <c r="D45" s="233">
        <v>1.6</v>
      </c>
      <c r="E45" s="233">
        <v>0.51600000000000001</v>
      </c>
      <c r="F45" s="232">
        <v>0.5</v>
      </c>
      <c r="G45" s="232">
        <v>0.2</v>
      </c>
      <c r="H45" s="232">
        <v>0.9</v>
      </c>
      <c r="I45" s="233">
        <f>B44/B43</f>
        <v>8.2872928176795586</v>
      </c>
      <c r="K45" s="227">
        <v>-0.5</v>
      </c>
      <c r="L45" s="237">
        <v>4925</v>
      </c>
      <c r="M45" s="227">
        <v>0.7</v>
      </c>
      <c r="N45" s="227">
        <v>1.6</v>
      </c>
      <c r="O45" s="227">
        <v>0.51600000000000001</v>
      </c>
      <c r="P45" s="227">
        <v>0.5</v>
      </c>
      <c r="Q45" s="227">
        <v>0.2</v>
      </c>
      <c r="R45" s="227">
        <v>0.9</v>
      </c>
      <c r="S45" s="236">
        <f>L44/L43</f>
        <v>8.287292817679603</v>
      </c>
      <c r="U45" s="227">
        <f ca="1">INDIRECT(ADDRESS(10+4*(_xlfn.NUMBERVALUE($U$40)-1)+$U$40,1))</f>
        <v>0.02</v>
      </c>
      <c r="V45" s="227">
        <f ca="1">INDIRECT(ADDRESS(10+4*(_xlfn.NUMBERVALUE($U$40)-1)+$U$40,2))</f>
        <v>22.5</v>
      </c>
      <c r="W45" s="227">
        <f ca="1">INDIRECT(ADDRESS(10+4*(_xlfn.NUMBERVALUE($U$40)-1)+$U$40,3))</f>
        <v>0</v>
      </c>
      <c r="X45" s="227">
        <f ca="1">INDIRECT(ADDRESS(10+4*(_xlfn.NUMBERVALUE($U$40)-1)+$U$40,4))</f>
        <v>0.6</v>
      </c>
      <c r="Y45" s="227">
        <f ca="1">INDIRECT(ADDRESS(10+4*(_xlfn.NUMBERVALUE($U$40)-1)+$U$40,5))</f>
        <v>0.316</v>
      </c>
      <c r="Z45" s="227">
        <f ca="1">INDIRECT(ADDRESS(10+4*(_xlfn.NUMBERVALUE($U$40)-1)+$U$40,6))</f>
        <v>4.0000000000000001E-3</v>
      </c>
      <c r="AA45" s="227">
        <f ca="1">INDIRECT(ADDRESS(10+4*(_xlfn.NUMBERVALUE($U$40)-1)+$U$40,7))</f>
        <v>4.0000000000000001E-3</v>
      </c>
      <c r="AB45" s="227">
        <f ca="1">INDIRECT(ADDRESS(10+4*(_xlfn.NUMBERVALUE($U$40)-1)+$U$40,8))</f>
        <v>2000</v>
      </c>
      <c r="AC45" s="227">
        <f ca="1">INDIRECT(ADDRESS(10+4*(_xlfn.NUMBERVALUE($U$40)-1)+$U$40,9))</f>
        <v>3.8834951456310676</v>
      </c>
    </row>
    <row r="46" spans="1:32">
      <c r="A46" s="232">
        <v>0.02</v>
      </c>
      <c r="B46" s="232">
        <v>22.5</v>
      </c>
      <c r="C46" s="233">
        <v>0</v>
      </c>
      <c r="D46" s="233">
        <v>0.6</v>
      </c>
      <c r="E46" s="233">
        <v>0.316</v>
      </c>
      <c r="F46" s="232">
        <v>4.0000000000000001E-3</v>
      </c>
      <c r="G46" s="232">
        <v>4.0000000000000001E-3</v>
      </c>
      <c r="H46" s="232">
        <v>2000</v>
      </c>
      <c r="I46" s="233">
        <f>C44/C43</f>
        <v>3.8834951456310676</v>
      </c>
      <c r="K46" s="235">
        <v>1.1111111111111001E-2</v>
      </c>
      <c r="L46" s="235">
        <v>12.5</v>
      </c>
      <c r="M46" s="227">
        <v>0</v>
      </c>
      <c r="N46" s="227">
        <v>0.6</v>
      </c>
      <c r="O46" s="227">
        <v>0.316</v>
      </c>
      <c r="P46" s="227">
        <v>4.0000000000000001E-3</v>
      </c>
      <c r="Q46" s="227">
        <v>4.0000000000000001E-3</v>
      </c>
      <c r="R46" s="227">
        <v>3600</v>
      </c>
      <c r="S46" s="236">
        <f>M44/M43</f>
        <v>3.8834951456309539</v>
      </c>
      <c r="U46" s="227">
        <f ca="1">INDIRECT(ADDRESS(11+4*(_xlfn.NUMBERVALUE($U$40)-1)+$U$40,1))</f>
        <v>0.15</v>
      </c>
      <c r="V46" s="227">
        <f ca="1">INDIRECT(ADDRESS(11+4*(_xlfn.NUMBERVALUE($U$40)-1)+$U$40,2))</f>
        <v>0.01</v>
      </c>
      <c r="W46" s="227">
        <f ca="1">INDIRECT(ADDRESS(11+4*(_xlfn.NUMBERVALUE($U$40)-1)+$U$40,3))</f>
        <v>1</v>
      </c>
      <c r="X46" s="227">
        <f ca="1">INDIRECT(ADDRESS(11+4*(_xlfn.NUMBERVALUE($U$40)-1)+$U$40,4))</f>
        <v>1</v>
      </c>
      <c r="Y46" s="227">
        <f ca="1">INDIRECT(ADDRESS(11+4*(_xlfn.NUMBERVALUE($U$40)-1)+$U$40,5))</f>
        <v>0</v>
      </c>
      <c r="Z46" s="227">
        <f ca="1">INDIRECT(ADDRESS(11+4*(_xlfn.NUMBERVALUE($U$40)-1)+$U$40,6))</f>
        <v>0.5</v>
      </c>
      <c r="AA46" s="227">
        <f ca="1">INDIRECT(ADDRESS(11+4*(_xlfn.NUMBERVALUE($U$40)-1)+$U$40,7))</f>
        <v>3.8834951456310676</v>
      </c>
      <c r="AB46" s="227">
        <f ca="1">INDIRECT(ADDRESS(11+4*(_xlfn.NUMBERVALUE($U$40)-1)+$U$40,8))</f>
        <v>8.2872928176795586</v>
      </c>
      <c r="AC46" s="227">
        <f ca="1">INDIRECT(ADDRESS(11+4*(_xlfn.NUMBERVALUE($U$40)-1)+$U$40,9))</f>
        <v>23.883495145631066</v>
      </c>
    </row>
    <row r="47" spans="1:32">
      <c r="A47" s="232">
        <v>0.15</v>
      </c>
      <c r="B47" s="232">
        <v>0.01</v>
      </c>
      <c r="C47" s="232">
        <v>1</v>
      </c>
      <c r="D47" s="233">
        <v>1</v>
      </c>
      <c r="E47" s="233">
        <v>0</v>
      </c>
      <c r="F47" s="232">
        <v>0.5</v>
      </c>
      <c r="G47" s="238">
        <f>I46</f>
        <v>3.8834951456310676</v>
      </c>
      <c r="H47" s="238">
        <f>MIN(I45,I47)</f>
        <v>8.2872928176795586</v>
      </c>
      <c r="I47" s="233">
        <f>D44/C43</f>
        <v>23.883495145631066</v>
      </c>
      <c r="K47" s="227">
        <v>0.15</v>
      </c>
      <c r="L47" s="227">
        <v>0.01</v>
      </c>
      <c r="M47" s="227">
        <v>1</v>
      </c>
      <c r="N47" s="227">
        <v>0</v>
      </c>
      <c r="O47" s="227">
        <v>0.1</v>
      </c>
      <c r="Q47" s="238">
        <f>S46</f>
        <v>3.8834951456309539</v>
      </c>
      <c r="R47" s="238">
        <f>MIN(S45,S47)</f>
        <v>8.287292817679603</v>
      </c>
      <c r="S47" s="233">
        <f>N44/M43</f>
        <v>23.883495145630619</v>
      </c>
      <c r="AE47" s="227" t="s">
        <v>274</v>
      </c>
    </row>
    <row r="48" spans="1:32">
      <c r="A48" s="232" t="s">
        <v>275</v>
      </c>
      <c r="B48" s="232">
        <v>68.900000000000006</v>
      </c>
      <c r="C48" s="232">
        <v>68.900000000000006</v>
      </c>
      <c r="D48" s="233">
        <v>0.3</v>
      </c>
      <c r="E48" s="233">
        <v>26.5</v>
      </c>
      <c r="F48" s="232">
        <v>68.900000000000006</v>
      </c>
      <c r="G48" s="232">
        <v>22</v>
      </c>
      <c r="H48" s="232"/>
      <c r="I48" s="232"/>
      <c r="K48" s="227" t="s">
        <v>276</v>
      </c>
      <c r="L48" s="227">
        <v>10</v>
      </c>
      <c r="M48" s="227">
        <v>10</v>
      </c>
      <c r="N48" s="227">
        <v>0.3</v>
      </c>
      <c r="O48" s="227">
        <v>3.8461538461538498</v>
      </c>
      <c r="P48" s="227">
        <v>10</v>
      </c>
      <c r="Q48" s="227">
        <v>72</v>
      </c>
      <c r="U48" s="227" t="str">
        <f ca="1">INDIRECT(ADDRESS(7+4*(_xlfn.NUMBERVALUE($U$40)-1)+$U$40,11))</f>
        <v>T3/N52 Thin Ply [Eng]</v>
      </c>
      <c r="V48" s="227">
        <f ca="1">INDIRECT(ADDRESS(7+4*(_xlfn.NUMBERVALUE($U40)-1)+$U$40,12))</f>
        <v>26.269956458635999</v>
      </c>
      <c r="W48" s="227">
        <f ca="1">INDIRECT(ADDRESS(7+4*(_xlfn.NUMBERVALUE($U$40)-1)+$U$40,13))</f>
        <v>1.4949201741655</v>
      </c>
      <c r="X48" s="227">
        <f ca="1">INDIRECT(ADDRESS(7+4*(_xlfn.NUMBERVALUE($U$40)-1)+$U$40,14))</f>
        <v>0.28000000000000003</v>
      </c>
      <c r="Y48" s="227">
        <f ca="1">INDIRECT(ADDRESS(7+4*(_xlfn.NUMBERVALUE($U$40)-1)+$U$40,15))</f>
        <v>1.0406386066763</v>
      </c>
      <c r="Z48" s="227">
        <f ca="1">INDIRECT(ADDRESS(7+4*(_xlfn.NUMBERVALUE($U$40)-1)+$U$40,16))</f>
        <v>0.49346879535559002</v>
      </c>
      <c r="AA48" s="227">
        <f ca="1">INDIRECT(ADDRESS(7+4*(_xlfn.NUMBERVALUE($U$40)-1)+$U$40,17))</f>
        <v>251.6</v>
      </c>
      <c r="AB48" s="227">
        <f ca="1">INDIRECT(ADDRESS(7+4*(_xlfn.NUMBERVALUE($U$40)-1)+$U$40,18))</f>
        <v>320</v>
      </c>
      <c r="AC48" s="227">
        <f ca="1">INDIRECT(ADDRESS(7+4*(_xlfn.NUMBERVALUE($U$40)-1)+$U$40,19))</f>
        <v>0</v>
      </c>
    </row>
    <row r="49" spans="1:31">
      <c r="A49" s="232">
        <v>206</v>
      </c>
      <c r="B49" s="232">
        <v>206</v>
      </c>
      <c r="C49" s="232">
        <v>206</v>
      </c>
      <c r="D49" s="233">
        <v>206</v>
      </c>
      <c r="E49" s="233">
        <v>118.934155453063</v>
      </c>
      <c r="F49" s="232">
        <v>2.6</v>
      </c>
      <c r="G49" s="232">
        <v>22</v>
      </c>
      <c r="H49" s="232"/>
      <c r="I49" s="233">
        <f>A49/B48</f>
        <v>2.9898403483309139</v>
      </c>
      <c r="K49" s="227">
        <v>30</v>
      </c>
      <c r="L49" s="227">
        <v>30</v>
      </c>
      <c r="M49" s="227">
        <v>30</v>
      </c>
      <c r="N49" s="227">
        <v>30</v>
      </c>
      <c r="O49" s="227">
        <v>17.320508075688799</v>
      </c>
      <c r="P49" s="227">
        <v>2.6</v>
      </c>
      <c r="Q49" s="227">
        <v>72</v>
      </c>
      <c r="S49" s="236">
        <f>K49/L48</f>
        <v>3</v>
      </c>
      <c r="U49" s="227">
        <f ca="1">INDIRECT(ADDRESS(8+4*(_xlfn.NUMBERVALUE($U$40)-1)+$U$40,11))</f>
        <v>217.70682148041001</v>
      </c>
      <c r="V49" s="227">
        <f ca="1">INDIRECT(ADDRESS(8+4*(_xlfn.NUMBERVALUE($U$40)-1)+$U$40,12))</f>
        <v>217.70682148041001</v>
      </c>
      <c r="W49" s="227">
        <f ca="1">INDIRECT(ADDRESS(8+4*(_xlfn.NUMBERVALUE($U$40)-1)+$U$40,13))</f>
        <v>5.8055152394774998</v>
      </c>
      <c r="X49" s="227">
        <f ca="1">INDIRECT(ADDRESS(8+4*(_xlfn.NUMBERVALUE($U$40)-1)+$U$40,14))</f>
        <v>35.703918722787002</v>
      </c>
      <c r="Y49" s="227">
        <f ca="1">INDIRECT(ADDRESS(8+4*(_xlfn.NUMBERVALUE($U$40)-1)+$U$40,15))</f>
        <v>9.8693759071118006</v>
      </c>
      <c r="Z49" s="227">
        <f ca="1">INDIRECT(ADDRESS(8+4*(_xlfn.NUMBERVALUE($U$40)-1)+$U$40,16))</f>
        <v>1.2</v>
      </c>
      <c r="AA49" s="227">
        <f ca="1">INDIRECT(ADDRESS(8+4*(_xlfn.NUMBERVALUE($U$40)-1)+$U$40,17))</f>
        <v>71.599999999999994</v>
      </c>
      <c r="AB49" s="227">
        <f ca="1">INDIRECT(ADDRESS(8+4*(_xlfn.NUMBERVALUE($U$40)-1)+$U$40,18))</f>
        <v>5.0000000000000001E-3</v>
      </c>
      <c r="AC49" s="227">
        <f ca="1">INDIRECT(ADDRESS(8+4*(_xlfn.NUMBERVALUE($U$40)-1)+$U$40,9))</f>
        <v>8.2872928176795586</v>
      </c>
    </row>
    <row r="50" spans="1:31">
      <c r="A50" s="232">
        <v>-0.5</v>
      </c>
      <c r="B50" s="232">
        <v>125</v>
      </c>
      <c r="C50" s="232">
        <v>0.99990000000000001</v>
      </c>
      <c r="D50" s="233">
        <v>2.6</v>
      </c>
      <c r="E50" s="233">
        <v>1</v>
      </c>
      <c r="F50" s="232">
        <v>1</v>
      </c>
      <c r="G50" s="232">
        <v>1</v>
      </c>
      <c r="H50" s="232"/>
      <c r="I50" s="233">
        <f>B49/B48</f>
        <v>2.9898403483309139</v>
      </c>
      <c r="K50" s="227">
        <v>-0.5</v>
      </c>
      <c r="L50" s="227">
        <v>4925</v>
      </c>
      <c r="M50" s="227">
        <v>0.99990000000000001</v>
      </c>
      <c r="N50" s="227">
        <v>2.6</v>
      </c>
      <c r="O50" s="227">
        <v>1</v>
      </c>
      <c r="P50" s="227">
        <v>1</v>
      </c>
      <c r="Q50" s="227">
        <v>1</v>
      </c>
      <c r="S50" s="236">
        <f>L49/L48</f>
        <v>3</v>
      </c>
      <c r="U50" s="227">
        <f ca="1">INDIRECT(ADDRESS(9+4*(_xlfn.NUMBERVALUE($U$40)-1)+$U$40,11))</f>
        <v>-0.5</v>
      </c>
      <c r="V50" s="227">
        <f ca="1">INDIRECT(ADDRESS(9+4*(_xlfn.NUMBERVALUE($U$40)-1)+$U$40,12))</f>
        <v>1970</v>
      </c>
      <c r="W50" s="227">
        <f ca="1">INDIRECT(ADDRESS(9+4*(_xlfn.NUMBERVALUE($U$40)-1)+$U$40,13))</f>
        <v>0.7</v>
      </c>
      <c r="X50" s="227">
        <f ca="1">INDIRECT(ADDRESS(9+4*(_xlfn.NUMBERVALUE($U$40)-1)+$U$40,14))</f>
        <v>1.6</v>
      </c>
      <c r="Y50" s="227">
        <f ca="1">INDIRECT(ADDRESS(9+4*(_xlfn.NUMBERVALUE($U$40)-1)+$U$40,15))</f>
        <v>0.51600000000000001</v>
      </c>
      <c r="Z50" s="227">
        <f ca="1">INDIRECT(ADDRESS(9+4*(_xlfn.NUMBERVALUE($U$40)-1)+$U$40,16))</f>
        <v>0.5</v>
      </c>
      <c r="AA50" s="227">
        <f ca="1">INDIRECT(ADDRESS(9+4*(_xlfn.NUMBERVALUE($U$40)-1)+$U$40,17))</f>
        <v>0.2</v>
      </c>
      <c r="AB50" s="227">
        <f ca="1">INDIRECT(ADDRESS(9+4*(_xlfn.NUMBERVALUE($U$40)-1)+$U$40,18))</f>
        <v>0.9</v>
      </c>
      <c r="AC50" s="227">
        <f ca="1">INDIRECT(ADDRESS(9+4*(_xlfn.NUMBERVALUE($U$40)-1)+$U$40,19))</f>
        <v>8.287292817679603</v>
      </c>
    </row>
    <row r="51" spans="1:31">
      <c r="A51" s="232">
        <v>23.58</v>
      </c>
      <c r="B51" s="232">
        <v>23.58</v>
      </c>
      <c r="C51" s="232">
        <v>1</v>
      </c>
      <c r="D51" s="233">
        <v>1</v>
      </c>
      <c r="E51" s="233">
        <v>1</v>
      </c>
      <c r="F51" s="232">
        <v>1</v>
      </c>
      <c r="G51" s="232">
        <v>1</v>
      </c>
      <c r="H51" s="232"/>
      <c r="I51" s="233">
        <f>C49/C48</f>
        <v>2.9898403483309139</v>
      </c>
      <c r="K51" s="227">
        <v>13.1</v>
      </c>
      <c r="L51" s="227">
        <v>13.1</v>
      </c>
      <c r="M51" s="227">
        <v>0</v>
      </c>
      <c r="N51" s="227">
        <v>0</v>
      </c>
      <c r="O51" s="227">
        <v>1</v>
      </c>
      <c r="P51" s="227">
        <v>1</v>
      </c>
      <c r="Q51" s="227">
        <v>1</v>
      </c>
      <c r="S51" s="236">
        <f>M49/M48</f>
        <v>3</v>
      </c>
      <c r="U51" s="227">
        <f ca="1">INDIRECT(ADDRESS(10+4*(_xlfn.NUMBERVALUE($U$40)-1)+$U$40,11))</f>
        <v>1.1111111111111001E-2</v>
      </c>
      <c r="V51" s="227">
        <f ca="1">INDIRECT(ADDRESS(10+4*(_xlfn.NUMBERVALUE($U$40)-1)+$U$40,12))</f>
        <v>12.5</v>
      </c>
      <c r="W51" s="227">
        <f ca="1">INDIRECT(ADDRESS(10+4*(_xlfn.NUMBERVALUE($U$40)-1)+$U$40,13))</f>
        <v>0</v>
      </c>
      <c r="X51" s="227">
        <f ca="1">INDIRECT(ADDRESS(10+4*(_xlfn.NUMBERVALUE($U$40)-1)+$U$40,14))</f>
        <v>0.6</v>
      </c>
      <c r="Y51" s="227">
        <f ca="1">INDIRECT(ADDRESS(10+4*(_xlfn.NUMBERVALUE($U$40)-1)+$U$40,15))</f>
        <v>0.316</v>
      </c>
      <c r="Z51" s="227">
        <f ca="1">INDIRECT(ADDRESS(10+4*(_xlfn.NUMBERVALUE($U$40)-1)+$U$40,16))</f>
        <v>4.0000000000000001E-3</v>
      </c>
      <c r="AA51" s="227">
        <f ca="1">INDIRECT(ADDRESS(10+4*(_xlfn.NUMBERVALUE($U$40)-1)+$U$40,17))</f>
        <v>4.0000000000000001E-3</v>
      </c>
      <c r="AB51" s="227">
        <f ca="1">INDIRECT(ADDRESS(10+4*(_xlfn.NUMBERVALUE($U$40)-1)+$U$40,18))</f>
        <v>3600</v>
      </c>
      <c r="AC51" s="227">
        <f ca="1">INDIRECT(ADDRESS(10+4*(_xlfn.NUMBERVALUE($U$40)-1)+$U$40,19))</f>
        <v>3.8834951456309539</v>
      </c>
    </row>
    <row r="52" spans="1:31">
      <c r="A52" s="232">
        <v>0.99999990000000005</v>
      </c>
      <c r="B52" s="232">
        <v>1E-3</v>
      </c>
      <c r="C52" s="232">
        <v>1</v>
      </c>
      <c r="D52" s="233">
        <v>1</v>
      </c>
      <c r="E52" s="233">
        <v>0</v>
      </c>
      <c r="F52" s="232">
        <v>0.3</v>
      </c>
      <c r="G52" s="232"/>
      <c r="H52" s="232"/>
      <c r="I52" s="233">
        <f>D49/C48</f>
        <v>2.9898403483309139</v>
      </c>
      <c r="K52" s="227">
        <v>0.99999999900000003</v>
      </c>
      <c r="L52" s="227">
        <v>1E-3</v>
      </c>
      <c r="M52" s="227">
        <v>1</v>
      </c>
      <c r="N52" s="227">
        <v>0</v>
      </c>
      <c r="O52" s="227">
        <v>1</v>
      </c>
      <c r="U52" s="227">
        <f ca="1">INDIRECT(ADDRESS(11+4*(_xlfn.NUMBERVALUE($U$40)-1)+$U$40,11))</f>
        <v>0.15</v>
      </c>
      <c r="V52" s="227">
        <f ca="1">INDIRECT(ADDRESS(11+4*(_xlfn.NUMBERVALUE($U$40)-1)+$U$40,12))</f>
        <v>0.01</v>
      </c>
      <c r="W52" s="227">
        <f ca="1">INDIRECT(ADDRESS(11+4*(_xlfn.NUMBERVALUE($U$40)-1)+$U$40,13))</f>
        <v>1</v>
      </c>
      <c r="X52" s="227">
        <f ca="1">INDIRECT(ADDRESS(11+4*(_xlfn.NUMBERVALUE($U$40)-1)+$U$40,14))</f>
        <v>0</v>
      </c>
      <c r="Y52" s="227">
        <f ca="1">INDIRECT(ADDRESS(11+4*(_xlfn.NUMBERVALUE($U$40)-1)+$U$40,15))</f>
        <v>0.1</v>
      </c>
      <c r="Z52" s="227">
        <f ca="1">INDIRECT(ADDRESS(11+4*(_xlfn.NUMBERVALUE($U$40)-1)+$U$40,16))</f>
        <v>0</v>
      </c>
      <c r="AA52" s="227">
        <f ca="1">INDIRECT(ADDRESS(11+4*(_xlfn.NUMBERVALUE($U$40)-1)+$U$40,17))</f>
        <v>3.8834951456309539</v>
      </c>
      <c r="AB52" s="227">
        <f ca="1">INDIRECT(ADDRESS(11+4*(_xlfn.NUMBERVALUE($U$40)-1)+$U$40,18))</f>
        <v>8.287292817679603</v>
      </c>
      <c r="AC52" s="227">
        <f ca="1">INDIRECT(ADDRESS(11+4*(_xlfn.NUMBERVALUE($U$40)-1)+$U$40,19))</f>
        <v>23.883495145630619</v>
      </c>
    </row>
    <row r="53" spans="1:31" ht="14" thickBot="1">
      <c r="A53" s="234" t="s">
        <v>277</v>
      </c>
      <c r="B53" s="232">
        <v>121</v>
      </c>
      <c r="C53" s="232">
        <v>8</v>
      </c>
      <c r="D53" s="233">
        <v>0.3</v>
      </c>
      <c r="E53" s="233">
        <v>4.7</v>
      </c>
      <c r="F53" s="232">
        <v>3.4</v>
      </c>
      <c r="G53" s="232">
        <v>122</v>
      </c>
      <c r="H53" s="232">
        <v>160</v>
      </c>
      <c r="I53" s="232"/>
      <c r="K53" s="248" t="s">
        <v>278</v>
      </c>
      <c r="L53" s="248">
        <v>30</v>
      </c>
      <c r="M53" s="248">
        <v>30</v>
      </c>
      <c r="N53" s="248">
        <v>0.3</v>
      </c>
      <c r="O53" s="248">
        <v>11.538461538461499</v>
      </c>
      <c r="P53" s="248">
        <v>30</v>
      </c>
      <c r="Q53" s="248">
        <v>72</v>
      </c>
      <c r="R53" s="228"/>
    </row>
    <row r="54" spans="1:31">
      <c r="A54" s="232">
        <v>2530</v>
      </c>
      <c r="B54" s="232">
        <v>1669</v>
      </c>
      <c r="C54" s="232">
        <v>66</v>
      </c>
      <c r="D54" s="233">
        <v>220</v>
      </c>
      <c r="E54" s="233">
        <v>93</v>
      </c>
      <c r="F54" s="232">
        <v>1.2</v>
      </c>
      <c r="G54" s="232">
        <v>22</v>
      </c>
      <c r="H54" s="232">
        <v>5.0000000000000001E-3</v>
      </c>
      <c r="I54" s="233">
        <f>A54/B53</f>
        <v>20.90909090909091</v>
      </c>
      <c r="K54" s="248">
        <v>40</v>
      </c>
      <c r="L54" s="248">
        <v>40</v>
      </c>
      <c r="M54" s="248">
        <v>40</v>
      </c>
      <c r="N54" s="248">
        <v>40</v>
      </c>
      <c r="O54" s="248">
        <v>23.094010767585001</v>
      </c>
      <c r="P54" s="248">
        <v>7.8</v>
      </c>
      <c r="Q54" s="248">
        <v>72</v>
      </c>
      <c r="R54" s="228"/>
      <c r="S54" s="236">
        <f>K54/L53</f>
        <v>1.3333333333333333</v>
      </c>
      <c r="U54" s="249" t="str">
        <f t="shared" ref="U54:AC58" ca="1" si="0">IF(($X$36=1),U42,U48)</f>
        <v>T3/N52 Thin ply</v>
      </c>
      <c r="V54" s="250">
        <f t="shared" ca="1" si="0"/>
        <v>181</v>
      </c>
      <c r="W54" s="250">
        <f t="shared" ca="1" si="0"/>
        <v>10.3</v>
      </c>
      <c r="X54" s="250">
        <f t="shared" ca="1" si="0"/>
        <v>0.28000000000000003</v>
      </c>
      <c r="Y54" s="250">
        <f t="shared" ca="1" si="0"/>
        <v>7.17</v>
      </c>
      <c r="Z54" s="250">
        <f t="shared" ca="1" si="0"/>
        <v>3.4</v>
      </c>
      <c r="AA54" s="250">
        <f t="shared" ca="1" si="0"/>
        <v>122</v>
      </c>
      <c r="AB54" s="250">
        <f t="shared" ca="1" si="0"/>
        <v>160</v>
      </c>
      <c r="AC54" s="251">
        <f t="shared" ca="1" si="0"/>
        <v>0</v>
      </c>
      <c r="AE54" s="227" t="s">
        <v>279</v>
      </c>
    </row>
    <row r="55" spans="1:31">
      <c r="A55" s="232">
        <v>-0.5</v>
      </c>
      <c r="B55" s="232">
        <v>72</v>
      </c>
      <c r="C55" s="232">
        <v>0.55000000000000004</v>
      </c>
      <c r="D55" s="233">
        <v>1.6</v>
      </c>
      <c r="E55" s="233">
        <v>0.51600000000000001</v>
      </c>
      <c r="F55" s="232">
        <v>0.5</v>
      </c>
      <c r="G55" s="232">
        <v>0.2</v>
      </c>
      <c r="H55" s="232">
        <v>0.9</v>
      </c>
      <c r="I55" s="233">
        <f>B54/B53</f>
        <v>13.793388429752065</v>
      </c>
      <c r="K55" s="248">
        <v>-0.5</v>
      </c>
      <c r="L55" s="248">
        <v>4925</v>
      </c>
      <c r="M55" s="248">
        <v>0.99990000000000001</v>
      </c>
      <c r="N55" s="248">
        <v>7.8</v>
      </c>
      <c r="O55" s="248">
        <v>1</v>
      </c>
      <c r="P55" s="248">
        <v>1</v>
      </c>
      <c r="Q55" s="248">
        <v>1</v>
      </c>
      <c r="R55" s="228"/>
      <c r="S55" s="236">
        <f>L54/L53</f>
        <v>1.3333333333333333</v>
      </c>
      <c r="U55" s="252">
        <f t="shared" ca="1" si="0"/>
        <v>1500</v>
      </c>
      <c r="V55" s="253">
        <f t="shared" ca="1" si="0"/>
        <v>1500</v>
      </c>
      <c r="W55" s="253">
        <f t="shared" ca="1" si="0"/>
        <v>40</v>
      </c>
      <c r="X55" s="253">
        <f t="shared" ca="1" si="0"/>
        <v>246</v>
      </c>
      <c r="Y55" s="253">
        <f t="shared" ca="1" si="0"/>
        <v>68</v>
      </c>
      <c r="Z55" s="253">
        <f t="shared" ca="1" si="0"/>
        <v>1.2</v>
      </c>
      <c r="AA55" s="253">
        <f t="shared" ca="1" si="0"/>
        <v>22</v>
      </c>
      <c r="AB55" s="253">
        <f t="shared" ca="1" si="0"/>
        <v>5.0000000000000001E-3</v>
      </c>
      <c r="AC55" s="254">
        <f t="shared" ca="1" si="0"/>
        <v>8.2872928176795586</v>
      </c>
    </row>
    <row r="56" spans="1:31">
      <c r="A56" s="232">
        <v>0.02</v>
      </c>
      <c r="B56" s="232">
        <v>22.5</v>
      </c>
      <c r="C56" s="233">
        <v>0</v>
      </c>
      <c r="D56" s="233">
        <v>0.6</v>
      </c>
      <c r="E56" s="233">
        <v>0.316</v>
      </c>
      <c r="F56" s="232">
        <v>4.0000000000000001E-3</v>
      </c>
      <c r="G56" s="232">
        <v>4.0000000000000001E-3</v>
      </c>
      <c r="H56" s="232">
        <v>2000</v>
      </c>
      <c r="I56" s="233">
        <f>C54/C53</f>
        <v>8.25</v>
      </c>
      <c r="K56" s="248">
        <v>6.9</v>
      </c>
      <c r="L56" s="248">
        <v>6.9</v>
      </c>
      <c r="M56" s="248">
        <v>0</v>
      </c>
      <c r="N56" s="248">
        <v>0</v>
      </c>
      <c r="O56" s="248">
        <v>1</v>
      </c>
      <c r="P56" s="248">
        <v>1</v>
      </c>
      <c r="Q56" s="248">
        <v>1</v>
      </c>
      <c r="R56" s="228"/>
      <c r="S56" s="236">
        <f>M54/M53</f>
        <v>1.3333333333333333</v>
      </c>
      <c r="U56" s="252">
        <f t="shared" ca="1" si="0"/>
        <v>-0.5</v>
      </c>
      <c r="V56" s="253">
        <f t="shared" ca="1" si="0"/>
        <v>50</v>
      </c>
      <c r="W56" s="253">
        <f t="shared" ca="1" si="0"/>
        <v>0.7</v>
      </c>
      <c r="X56" s="253">
        <f t="shared" ca="1" si="0"/>
        <v>1.6</v>
      </c>
      <c r="Y56" s="253">
        <f t="shared" ca="1" si="0"/>
        <v>0.51600000000000001</v>
      </c>
      <c r="Z56" s="253">
        <f t="shared" ca="1" si="0"/>
        <v>0.5</v>
      </c>
      <c r="AA56" s="253">
        <f t="shared" ca="1" si="0"/>
        <v>0.2</v>
      </c>
      <c r="AB56" s="253">
        <f t="shared" ca="1" si="0"/>
        <v>0.9</v>
      </c>
      <c r="AC56" s="254">
        <f t="shared" ca="1" si="0"/>
        <v>8.2872928176795586</v>
      </c>
    </row>
    <row r="57" spans="1:31">
      <c r="A57" s="232">
        <v>0.15</v>
      </c>
      <c r="B57" s="232">
        <v>0.01</v>
      </c>
      <c r="C57" s="232">
        <v>1</v>
      </c>
      <c r="D57" s="233">
        <v>1</v>
      </c>
      <c r="E57" s="233">
        <v>0</v>
      </c>
      <c r="F57" s="232">
        <v>0.5</v>
      </c>
      <c r="G57" s="238">
        <f>I56</f>
        <v>8.25</v>
      </c>
      <c r="H57" s="238">
        <f>MIN(I55,I57)</f>
        <v>13.793388429752065</v>
      </c>
      <c r="I57" s="233">
        <f>D54/C53</f>
        <v>27.5</v>
      </c>
      <c r="K57" s="248">
        <v>0.99999999900000003</v>
      </c>
      <c r="L57" s="248">
        <v>1E-3</v>
      </c>
      <c r="M57" s="248">
        <v>1</v>
      </c>
      <c r="N57" s="248">
        <v>0</v>
      </c>
      <c r="O57" s="248">
        <v>1</v>
      </c>
      <c r="P57" s="255"/>
      <c r="Q57" s="248"/>
      <c r="R57" s="228"/>
      <c r="S57" s="236"/>
      <c r="U57" s="252">
        <f t="shared" ca="1" si="0"/>
        <v>0.02</v>
      </c>
      <c r="V57" s="253">
        <f t="shared" ca="1" si="0"/>
        <v>22.5</v>
      </c>
      <c r="W57" s="253">
        <f t="shared" ca="1" si="0"/>
        <v>0</v>
      </c>
      <c r="X57" s="253">
        <f t="shared" ca="1" si="0"/>
        <v>0.6</v>
      </c>
      <c r="Y57" s="253">
        <f t="shared" ca="1" si="0"/>
        <v>0.316</v>
      </c>
      <c r="Z57" s="253">
        <f t="shared" ca="1" si="0"/>
        <v>4.0000000000000001E-3</v>
      </c>
      <c r="AA57" s="253">
        <f t="shared" ca="1" si="0"/>
        <v>4.0000000000000001E-3</v>
      </c>
      <c r="AB57" s="253">
        <f t="shared" ca="1" si="0"/>
        <v>2000</v>
      </c>
      <c r="AC57" s="254">
        <f t="shared" ca="1" si="0"/>
        <v>3.8834951456310676</v>
      </c>
    </row>
    <row r="58" spans="1:31" ht="14" thickBot="1">
      <c r="A58" s="234" t="s">
        <v>280</v>
      </c>
      <c r="B58" s="232">
        <v>140.80000000000001</v>
      </c>
      <c r="C58" s="232">
        <v>9.3000000000000007</v>
      </c>
      <c r="D58" s="233">
        <v>0.3</v>
      </c>
      <c r="E58" s="233">
        <v>5.8</v>
      </c>
      <c r="F58" s="232">
        <v>3.4</v>
      </c>
      <c r="G58" s="232">
        <v>122</v>
      </c>
      <c r="H58" s="232">
        <v>160</v>
      </c>
      <c r="I58" s="239"/>
      <c r="K58" s="227" t="s">
        <v>281</v>
      </c>
      <c r="L58" s="235">
        <v>20.1142857142857</v>
      </c>
      <c r="M58" s="235">
        <v>1.3285714285714301</v>
      </c>
      <c r="N58" s="235">
        <v>0.3</v>
      </c>
      <c r="O58" s="235">
        <v>0.82857142857142896</v>
      </c>
      <c r="P58" s="235">
        <v>0.49346879535559002</v>
      </c>
      <c r="Q58" s="227">
        <v>251.6</v>
      </c>
      <c r="R58" s="227">
        <v>320</v>
      </c>
      <c r="S58" s="240"/>
      <c r="U58" s="256">
        <f t="shared" ca="1" si="0"/>
        <v>0.15</v>
      </c>
      <c r="V58" s="257">
        <f t="shared" ca="1" si="0"/>
        <v>0.01</v>
      </c>
      <c r="W58" s="257">
        <f t="shared" ca="1" si="0"/>
        <v>1</v>
      </c>
      <c r="X58" s="257">
        <f t="shared" ca="1" si="0"/>
        <v>1</v>
      </c>
      <c r="Y58" s="257">
        <f t="shared" ca="1" si="0"/>
        <v>0</v>
      </c>
      <c r="Z58" s="257">
        <f t="shared" ca="1" si="0"/>
        <v>0.5</v>
      </c>
      <c r="AA58" s="257">
        <f t="shared" ca="1" si="0"/>
        <v>3.8834951456310676</v>
      </c>
      <c r="AB58" s="257">
        <f t="shared" ca="1" si="0"/>
        <v>8.2872928176795586</v>
      </c>
      <c r="AC58" s="258">
        <f t="shared" ca="1" si="0"/>
        <v>23.883495145631066</v>
      </c>
    </row>
    <row r="59" spans="1:31">
      <c r="A59" s="232">
        <v>2944</v>
      </c>
      <c r="B59" s="232">
        <v>1983</v>
      </c>
      <c r="C59" s="232">
        <v>66</v>
      </c>
      <c r="D59" s="233">
        <v>220</v>
      </c>
      <c r="E59" s="233">
        <v>93</v>
      </c>
      <c r="F59" s="232">
        <v>1.2</v>
      </c>
      <c r="G59" s="232">
        <v>22</v>
      </c>
      <c r="H59" s="232">
        <v>5.0000000000000001E-3</v>
      </c>
      <c r="I59" s="233">
        <f>A59/B58</f>
        <v>20.909090909090907</v>
      </c>
      <c r="K59" s="235">
        <v>420.57142857142901</v>
      </c>
      <c r="L59" s="235">
        <v>283.28571428571399</v>
      </c>
      <c r="M59" s="235">
        <v>9.4285714285714306</v>
      </c>
      <c r="N59" s="235">
        <v>31.428571428571399</v>
      </c>
      <c r="O59" s="235">
        <v>13.285714285714301</v>
      </c>
      <c r="P59" s="227">
        <v>1.2</v>
      </c>
      <c r="Q59" s="227">
        <v>71.599999999999994</v>
      </c>
      <c r="R59" s="227">
        <v>5.0000000000000001E-3</v>
      </c>
      <c r="S59" s="236">
        <f>K59/L58</f>
        <v>20.909090909090946</v>
      </c>
    </row>
    <row r="60" spans="1:31" ht="14">
      <c r="A60" s="232">
        <v>-0.5</v>
      </c>
      <c r="B60" s="232">
        <v>72</v>
      </c>
      <c r="C60" s="232">
        <v>0.64</v>
      </c>
      <c r="D60" s="233">
        <v>1.6</v>
      </c>
      <c r="E60" s="233">
        <v>0.51600000000000001</v>
      </c>
      <c r="F60" s="232">
        <v>0.5</v>
      </c>
      <c r="G60" s="232">
        <v>0.2</v>
      </c>
      <c r="H60" s="232">
        <v>0.9</v>
      </c>
      <c r="I60" s="233">
        <f>B59/B58</f>
        <v>14.083806818181817</v>
      </c>
      <c r="K60" s="259">
        <v>-0.5</v>
      </c>
      <c r="L60" s="28">
        <v>4925</v>
      </c>
      <c r="M60" s="259">
        <v>0.64</v>
      </c>
      <c r="N60" s="28">
        <v>1.6</v>
      </c>
      <c r="O60" s="29">
        <v>0.51600000000000001</v>
      </c>
      <c r="P60" s="227">
        <v>0.5</v>
      </c>
      <c r="Q60" s="227">
        <v>0.2</v>
      </c>
      <c r="R60" s="227">
        <v>0.9</v>
      </c>
      <c r="S60" s="236">
        <f>L59/L58</f>
        <v>14.083806818181813</v>
      </c>
    </row>
    <row r="61" spans="1:31" ht="14">
      <c r="A61" s="232">
        <v>0.02</v>
      </c>
      <c r="B61" s="232">
        <v>22.5</v>
      </c>
      <c r="C61" s="233">
        <v>0</v>
      </c>
      <c r="D61" s="233">
        <v>0.6</v>
      </c>
      <c r="E61" s="233">
        <v>0.316</v>
      </c>
      <c r="F61" s="232">
        <v>4.0000000000000001E-3</v>
      </c>
      <c r="G61" s="232">
        <v>4.0000000000000001E-3</v>
      </c>
      <c r="H61" s="232">
        <v>2000</v>
      </c>
      <c r="I61" s="233">
        <f>C59/C58</f>
        <v>7.0967741935483861</v>
      </c>
      <c r="K61" s="235">
        <v>1.1111111111111001E-2</v>
      </c>
      <c r="L61" s="235">
        <v>12.5</v>
      </c>
      <c r="M61" s="227">
        <v>0</v>
      </c>
      <c r="N61" s="227">
        <v>0.6</v>
      </c>
      <c r="O61" s="29">
        <v>0.316</v>
      </c>
      <c r="P61" s="227">
        <v>4.0000000000000001E-3</v>
      </c>
      <c r="Q61" s="227">
        <v>4.0000000000000001E-3</v>
      </c>
      <c r="R61" s="227">
        <v>3600</v>
      </c>
      <c r="S61" s="236">
        <f>M59/M58</f>
        <v>7.0967741935483808</v>
      </c>
      <c r="U61" s="227" t="s">
        <v>282</v>
      </c>
    </row>
    <row r="62" spans="1:31" ht="14">
      <c r="A62" s="232">
        <v>0.15</v>
      </c>
      <c r="B62" s="232">
        <v>0.01</v>
      </c>
      <c r="C62" s="232">
        <v>1</v>
      </c>
      <c r="D62" s="233">
        <v>1</v>
      </c>
      <c r="E62" s="233">
        <v>0</v>
      </c>
      <c r="F62" s="232">
        <v>0.5</v>
      </c>
      <c r="G62" s="238">
        <f>I61</f>
        <v>7.0967741935483861</v>
      </c>
      <c r="H62" s="238">
        <f>MIN(I60,I62)</f>
        <v>14.083806818181817</v>
      </c>
      <c r="I62" s="233">
        <f>D59/C58</f>
        <v>23.65591397849462</v>
      </c>
      <c r="K62" s="259">
        <v>0.15</v>
      </c>
      <c r="L62" s="28">
        <v>0.01</v>
      </c>
      <c r="M62" s="259">
        <v>1</v>
      </c>
      <c r="N62" s="28">
        <v>1</v>
      </c>
      <c r="O62" s="29">
        <v>0</v>
      </c>
      <c r="P62" s="227">
        <v>0.5</v>
      </c>
      <c r="Q62" s="238">
        <f>S61</f>
        <v>7.0967741935483808</v>
      </c>
      <c r="R62" s="238">
        <f>MIN(S60,S62)</f>
        <v>14.083806818181813</v>
      </c>
      <c r="S62" s="233">
        <f>N59/M58</f>
        <v>23.655913978494574</v>
      </c>
      <c r="U62" s="227" t="str">
        <f ca="1">INDIRECT(ADDRESS(7+4*(_xlfn.NUMBERVALUE($V$40)-1)+$V$40,1))</f>
        <v>AS4/H3501</v>
      </c>
      <c r="V62" s="227">
        <f ca="1">INDIRECT(ADDRESS(7+4*(_xlfn.NUMBERVALUE($V$40)-1)+$V$40,2))</f>
        <v>138</v>
      </c>
      <c r="W62" s="227">
        <f ca="1">INDIRECT(ADDRESS(7+4*(_xlfn.NUMBERVALUE($V$40)-1)+$V$40,3))</f>
        <v>8.9600000000000009</v>
      </c>
      <c r="X62" s="227">
        <f ca="1">INDIRECT(ADDRESS(7+4*(_xlfn.NUMBERVALUE($V$40)-1)+$V$40,4))</f>
        <v>0.3</v>
      </c>
      <c r="Y62" s="227">
        <f ca="1">INDIRECT(ADDRESS(7+4*(_xlfn.NUMBERVALUE($V$40)-1)+$V$40,5))</f>
        <v>7.1</v>
      </c>
      <c r="Z62" s="227">
        <f ca="1">INDIRECT(ADDRESS(7+4*(_xlfn.NUMBERVALUE($V$40)-1)+$V$40,6))</f>
        <v>3.4</v>
      </c>
      <c r="AA62" s="227">
        <f ca="1">INDIRECT(ADDRESS(7+4*(_xlfn.NUMBERVALUE($V$40)-1)+$V$40,7))</f>
        <v>122</v>
      </c>
      <c r="AB62" s="227">
        <f ca="1">INDIRECT(ADDRESS(7+4*(_xlfn.NUMBERVALUE($V$40)-1)+$V$40,8))</f>
        <v>160</v>
      </c>
      <c r="AC62" s="227">
        <f ca="1">INDIRECT(ADDRESS(7+4*(_xlfn.NUMBERVALUE($V$40)-1)+$V$40,9))</f>
        <v>0</v>
      </c>
    </row>
    <row r="63" spans="1:31" ht="14">
      <c r="A63" s="260" t="s">
        <v>283</v>
      </c>
      <c r="B63" s="260">
        <v>191</v>
      </c>
      <c r="C63" s="260">
        <v>9.94</v>
      </c>
      <c r="D63" s="261">
        <v>0.35</v>
      </c>
      <c r="E63" s="261">
        <v>7.79</v>
      </c>
      <c r="F63" s="262">
        <v>3.4</v>
      </c>
      <c r="G63" s="262">
        <v>122</v>
      </c>
      <c r="H63" s="262">
        <v>160</v>
      </c>
      <c r="I63" s="232"/>
      <c r="K63" s="240" t="s">
        <v>284</v>
      </c>
      <c r="L63" s="240">
        <v>27.285714285714299</v>
      </c>
      <c r="M63" s="240">
        <v>1.42</v>
      </c>
      <c r="N63" s="240">
        <v>0.35</v>
      </c>
      <c r="O63" s="240">
        <v>1.1128571428571401</v>
      </c>
      <c r="P63" s="240">
        <v>0.49346879535559002</v>
      </c>
      <c r="Q63" s="240">
        <v>251.6</v>
      </c>
      <c r="R63" s="240">
        <v>320</v>
      </c>
      <c r="U63" s="227">
        <f ca="1">INDIRECT(ADDRESS(8+4*(_xlfn.NUMBERVALUE($V$40)-1)+$V$40,1))</f>
        <v>1447</v>
      </c>
      <c r="V63" s="227">
        <f ca="1">INDIRECT(ADDRESS(8+4*(_xlfn.NUMBERVALUE($V$40)-1)+$V$40,2))</f>
        <v>1447</v>
      </c>
      <c r="W63" s="227">
        <f ca="1">INDIRECT(ADDRESS(8+4*(_xlfn.NUMBERVALUE($V$40)-1)+$V$40,3))</f>
        <v>52</v>
      </c>
      <c r="X63" s="227">
        <f ca="1">INDIRECT(ADDRESS(8+4*(_xlfn.NUMBERVALUE($V$40)-1)+$V$40,4))</f>
        <v>206</v>
      </c>
      <c r="Y63" s="227">
        <f ca="1">INDIRECT(ADDRESS(8+4*(_xlfn.NUMBERVALUE($V$40)-1)+$V$40,5))</f>
        <v>93</v>
      </c>
      <c r="Z63" s="227">
        <f ca="1">INDIRECT(ADDRESS(8+4*(_xlfn.NUMBERVALUE($V$40)-1)+$V$40,6))</f>
        <v>1.2</v>
      </c>
      <c r="AA63" s="227">
        <f ca="1">INDIRECT(ADDRESS(8+4*(_xlfn.NUMBERVALUE($V$40)-1)+$V$40,7))</f>
        <v>22</v>
      </c>
      <c r="AB63" s="227">
        <f ca="1">INDIRECT(ADDRESS(8+4*(_xlfn.NUMBERVALUE($V$40)-1)+$V$40,8))</f>
        <v>5.0000000000000001E-3</v>
      </c>
      <c r="AC63" s="227">
        <f ca="1">INDIRECT(ADDRESS(8+4*(_xlfn.NUMBERVALUE($V$40)-1)+$V$40,9))</f>
        <v>10.485507246376812</v>
      </c>
    </row>
    <row r="64" spans="1:31" ht="14">
      <c r="A64" s="260">
        <v>3250</v>
      </c>
      <c r="B64" s="260">
        <v>1600</v>
      </c>
      <c r="C64" s="260">
        <v>62</v>
      </c>
      <c r="D64" s="261">
        <v>98</v>
      </c>
      <c r="E64" s="261">
        <v>75</v>
      </c>
      <c r="F64" s="262">
        <v>1.2</v>
      </c>
      <c r="G64" s="262">
        <v>22</v>
      </c>
      <c r="H64" s="263">
        <v>5.0000000000000001E-3</v>
      </c>
      <c r="I64" s="233">
        <f>A64/B63</f>
        <v>17.015706806282722</v>
      </c>
      <c r="K64" s="240">
        <v>464.28571428571399</v>
      </c>
      <c r="L64" s="240">
        <v>228.57142857142901</v>
      </c>
      <c r="M64" s="240">
        <v>8.8571428571428594</v>
      </c>
      <c r="N64" s="240">
        <v>14</v>
      </c>
      <c r="O64" s="240">
        <v>10.714285714285699</v>
      </c>
      <c r="P64" s="240">
        <v>1.2</v>
      </c>
      <c r="Q64" s="240">
        <v>71.599999999999994</v>
      </c>
      <c r="R64" s="240">
        <v>5.0000000000000001E-3</v>
      </c>
      <c r="S64" s="236">
        <f>K64/L63</f>
        <v>17.015706806282704</v>
      </c>
      <c r="U64" s="227">
        <f ca="1">INDIRECT(ADDRESS(9+4*(_xlfn.NUMBERVALUE($V$40)-1)+$V$40,1))</f>
        <v>-0.5</v>
      </c>
      <c r="V64" s="227">
        <f ca="1">INDIRECT(ADDRESS(9+4*(_xlfn.NUMBERVALUE($V$40)-1)+$V$40,2))</f>
        <v>125</v>
      </c>
      <c r="W64" s="227">
        <f ca="1">INDIRECT(ADDRESS(9+4*(_xlfn.NUMBERVALUE($V$40)-1)+$V$40,3))</f>
        <v>0.66</v>
      </c>
      <c r="X64" s="227">
        <f ca="1">INDIRECT(ADDRESS(9+4*(_xlfn.NUMBERVALUE($V$40)-1)+$V$40,4))</f>
        <v>1.6</v>
      </c>
      <c r="Y64" s="227">
        <f ca="1">INDIRECT(ADDRESS(9+4*(_xlfn.NUMBERVALUE($V$40)-1)+$V$40,5))</f>
        <v>0.51600000000000001</v>
      </c>
      <c r="Z64" s="227">
        <f ca="1">INDIRECT(ADDRESS(9+4*(_xlfn.NUMBERVALUE($V$40)-1)+$V$40,6))</f>
        <v>0.5</v>
      </c>
      <c r="AA64" s="227">
        <f ca="1">INDIRECT(ADDRESS(9+4*(_xlfn.NUMBERVALUE($V$40)-1)+$V$40,7))</f>
        <v>0.2</v>
      </c>
      <c r="AB64" s="227">
        <f ca="1">INDIRECT(ADDRESS(9+4*(_xlfn.NUMBERVALUE($V$40)-1)+$V$40,8))</f>
        <v>0.9</v>
      </c>
      <c r="AC64" s="227">
        <f ca="1">INDIRECT(ADDRESS(9+4*(_xlfn.NUMBERVALUE($V$40)-1)+$V$40,9))</f>
        <v>10.485507246376812</v>
      </c>
    </row>
    <row r="65" spans="1:29" ht="14">
      <c r="A65" s="262">
        <v>-0.5</v>
      </c>
      <c r="B65" s="262">
        <v>125</v>
      </c>
      <c r="C65" s="262">
        <v>0.64</v>
      </c>
      <c r="D65" s="261">
        <v>1.6</v>
      </c>
      <c r="E65" s="261">
        <v>0.52</v>
      </c>
      <c r="F65" s="262">
        <v>0.5</v>
      </c>
      <c r="G65" s="262">
        <v>0.2</v>
      </c>
      <c r="H65" s="262">
        <v>0.9</v>
      </c>
      <c r="I65" s="233">
        <f>B64/B63</f>
        <v>8.3769633507853403</v>
      </c>
      <c r="K65" s="240">
        <v>-0.5</v>
      </c>
      <c r="L65" s="240">
        <v>4925</v>
      </c>
      <c r="M65" s="240">
        <v>0.64</v>
      </c>
      <c r="N65" s="240">
        <v>1.6</v>
      </c>
      <c r="O65" s="240">
        <v>0.51600000000000001</v>
      </c>
      <c r="P65" s="240">
        <v>0.5</v>
      </c>
      <c r="Q65" s="240">
        <v>0.2</v>
      </c>
      <c r="R65" s="240">
        <v>0.9</v>
      </c>
      <c r="S65" s="236">
        <f>L64/L63</f>
        <v>8.3769633507853527</v>
      </c>
      <c r="U65" s="227">
        <f ca="1">INDIRECT(ADDRESS(10+4*(_xlfn.NUMBERVALUE($V$40)-1)+$V$40,1))</f>
        <v>-0.3</v>
      </c>
      <c r="V65" s="227">
        <f ca="1">INDIRECT(ADDRESS(10+4*(_xlfn.NUMBERVALUE($V$40)-1)+$V$40,2))</f>
        <v>28.1</v>
      </c>
      <c r="W65" s="227">
        <f ca="1">INDIRECT(ADDRESS(10+4*(_xlfn.NUMBERVALUE($V$40)-1)+$V$40,3))</f>
        <v>0</v>
      </c>
      <c r="X65" s="227">
        <f ca="1">INDIRECT(ADDRESS(10+4*(_xlfn.NUMBERVALUE($V$40)-1)+$V$40,4))</f>
        <v>0.44</v>
      </c>
      <c r="Y65" s="227">
        <f ca="1">INDIRECT(ADDRESS(10+4*(_xlfn.NUMBERVALUE($V$40)-1)+$V$40,5))</f>
        <v>0.316</v>
      </c>
      <c r="Z65" s="227">
        <f ca="1">INDIRECT(ADDRESS(10+4*(_xlfn.NUMBERVALUE($V$40)-1)+$V$40,6))</f>
        <v>4.0000000000000001E-3</v>
      </c>
      <c r="AA65" s="227">
        <f ca="1">INDIRECT(ADDRESS(10+4*(_xlfn.NUMBERVALUE($V$40)-1)+$V$40,7))</f>
        <v>4.0000000000000001E-3</v>
      </c>
      <c r="AB65" s="227">
        <f ca="1">INDIRECT(ADDRESS(10+4*(_xlfn.NUMBERVALUE($V$40)-1)+$V$40,8))</f>
        <v>2000</v>
      </c>
      <c r="AC65" s="227">
        <f ca="1">INDIRECT(ADDRESS(10+4*(_xlfn.NUMBERVALUE($V$40)-1)+$V$40,9))</f>
        <v>5.8035714285714279</v>
      </c>
    </row>
    <row r="66" spans="1:29" ht="14">
      <c r="A66" s="262">
        <v>0.02</v>
      </c>
      <c r="B66" s="262">
        <v>22.5</v>
      </c>
      <c r="C66" s="262">
        <v>0</v>
      </c>
      <c r="D66" s="261">
        <v>0.6</v>
      </c>
      <c r="E66" s="261">
        <v>0.32</v>
      </c>
      <c r="F66" s="262">
        <v>0</v>
      </c>
      <c r="G66" s="262">
        <v>0</v>
      </c>
      <c r="H66" s="262">
        <v>2000</v>
      </c>
      <c r="I66" s="233">
        <f>C64/C63</f>
        <v>6.2374245472837027</v>
      </c>
      <c r="K66" s="240">
        <v>1.1111111111111001E-2</v>
      </c>
      <c r="L66" s="240">
        <v>12.5</v>
      </c>
      <c r="M66" s="240">
        <v>0</v>
      </c>
      <c r="N66" s="240">
        <v>0.6</v>
      </c>
      <c r="O66" s="240">
        <v>0.316</v>
      </c>
      <c r="P66" s="240">
        <v>4.0000000000000001E-3</v>
      </c>
      <c r="Q66" s="240">
        <v>4.0000000000000001E-3</v>
      </c>
      <c r="R66" s="240">
        <v>3600</v>
      </c>
      <c r="S66" s="236">
        <f>M64/M63</f>
        <v>6.2374245472837044</v>
      </c>
      <c r="U66" s="227">
        <f ca="1">INDIRECT(ADDRESS(11+4*(_xlfn.NUMBERVALUE($V$40)-1)+$V$40,1))</f>
        <v>0.15</v>
      </c>
      <c r="V66" s="227">
        <f ca="1">INDIRECT(ADDRESS(11+4*(_xlfn.NUMBERVALUE($V$40)-1)+$V$40,2))</f>
        <v>0.01</v>
      </c>
      <c r="W66" s="227">
        <f ca="1">INDIRECT(ADDRESS(11+4*(_xlfn.NUMBERVALUE($V$40)-1)+$V$40,3))</f>
        <v>1</v>
      </c>
      <c r="X66" s="227">
        <f ca="1">INDIRECT(ADDRESS(11+4*(_xlfn.NUMBERVALUE($V$40)-1)+$V$40,4))</f>
        <v>1</v>
      </c>
      <c r="Y66" s="227">
        <f ca="1">INDIRECT(ADDRESS(11+4*(_xlfn.NUMBERVALUE($V$40)-1)+$V$40,5))</f>
        <v>0</v>
      </c>
      <c r="Z66" s="227">
        <f ca="1">INDIRECT(ADDRESS(11+4*(_xlfn.NUMBERVALUE($V$40)-1)+$V$40,6))</f>
        <v>0.5</v>
      </c>
      <c r="AA66" s="227">
        <f ca="1">INDIRECT(ADDRESS(11+4*(_xlfn.NUMBERVALUE($V$40)-1)+$V$40,7))</f>
        <v>5.8035714285714279</v>
      </c>
      <c r="AB66" s="227">
        <f ca="1">INDIRECT(ADDRESS(11+4*(_xlfn.NUMBERVALUE($V$40)-1)+$V$40,8))</f>
        <v>10.485507246376812</v>
      </c>
      <c r="AC66" s="227">
        <f ca="1">INDIRECT(ADDRESS(11+4*(_xlfn.NUMBERVALUE($W$40)-1)+$W$40,9))</f>
        <v>22.471910112359549</v>
      </c>
    </row>
    <row r="67" spans="1:29" ht="14">
      <c r="A67" s="262">
        <v>0.15</v>
      </c>
      <c r="B67" s="262">
        <v>0.01</v>
      </c>
      <c r="C67" s="262">
        <v>1</v>
      </c>
      <c r="D67" s="261">
        <v>1</v>
      </c>
      <c r="E67" s="261">
        <v>0</v>
      </c>
      <c r="F67" s="262">
        <v>0.5</v>
      </c>
      <c r="G67" s="238">
        <f>I66</f>
        <v>6.2374245472837027</v>
      </c>
      <c r="H67" s="238">
        <f>MIN(I65,I67)</f>
        <v>8.3769633507853403</v>
      </c>
      <c r="I67" s="233">
        <f>D64/C63</f>
        <v>9.8591549295774659</v>
      </c>
      <c r="K67" s="240">
        <v>0.15</v>
      </c>
      <c r="L67" s="240">
        <v>0.01</v>
      </c>
      <c r="M67" s="240">
        <v>1</v>
      </c>
      <c r="N67" s="240">
        <v>1</v>
      </c>
      <c r="O67" s="240">
        <v>0</v>
      </c>
      <c r="P67" s="264">
        <v>0.5</v>
      </c>
      <c r="Q67" s="238">
        <f>S66</f>
        <v>6.2374245472837044</v>
      </c>
      <c r="R67" s="238">
        <f>MIN(S65,S67)</f>
        <v>8.3769633507853527</v>
      </c>
      <c r="S67" s="233">
        <f>N64/M63</f>
        <v>9.8591549295774659</v>
      </c>
    </row>
    <row r="68" spans="1:29" ht="14">
      <c r="A68" s="265" t="s">
        <v>285</v>
      </c>
      <c r="B68" s="262">
        <v>162</v>
      </c>
      <c r="C68" s="262">
        <v>9</v>
      </c>
      <c r="D68" s="261">
        <v>0.4</v>
      </c>
      <c r="E68" s="261">
        <v>5</v>
      </c>
      <c r="F68" s="262">
        <v>3.4</v>
      </c>
      <c r="G68" s="262">
        <v>122</v>
      </c>
      <c r="H68" s="262">
        <v>160</v>
      </c>
      <c r="I68" s="232"/>
      <c r="K68" s="240" t="s">
        <v>286</v>
      </c>
      <c r="L68" s="240">
        <v>23.1428571428571</v>
      </c>
      <c r="M68" s="240">
        <v>1.28571428571429</v>
      </c>
      <c r="N68" s="240">
        <v>0.4</v>
      </c>
      <c r="O68" s="240">
        <v>0.71428571428571397</v>
      </c>
      <c r="P68" s="240">
        <v>0.49346879535559002</v>
      </c>
      <c r="Q68" s="240">
        <v>251.6</v>
      </c>
      <c r="R68" s="240">
        <v>320</v>
      </c>
      <c r="U68" s="227" t="str">
        <f ca="1">INDIRECT(ADDRESS(7+4*(_xlfn.NUMBERVALUE($V$40)-1)+$V$40,11))</f>
        <v>AS4/H3501[Eng]</v>
      </c>
      <c r="V68" s="227">
        <f ca="1">INDIRECT(ADDRESS(7+4*(_xlfn.NUMBERVALUE($V$40)-1)+$V$40,12))</f>
        <v>20.029027576196999</v>
      </c>
      <c r="W68" s="227">
        <f ca="1">INDIRECT(ADDRESS(7+4*(_xlfn.NUMBERVALUE($V$40)-1)+$V$40,13))</f>
        <v>1.3004354136430001</v>
      </c>
      <c r="X68" s="227">
        <f ca="1">INDIRECT(ADDRESS(7+4*(_xlfn.NUMBERVALUE($V$40)-1)+$V$40,14))</f>
        <v>0.3</v>
      </c>
      <c r="Y68" s="227">
        <f ca="1">INDIRECT(ADDRESS(7+4*(_xlfn.NUMBERVALUE($V$40)-1)+$V$40,15))</f>
        <v>1.0304789550072999</v>
      </c>
      <c r="Z68" s="227">
        <f ca="1">INDIRECT(ADDRESS(7+4*(_xlfn.NUMBERVALUE($V$40)-1)+$V$40,16))</f>
        <v>0.49346879535559002</v>
      </c>
      <c r="AA68" s="227">
        <f ca="1">INDIRECT(ADDRESS(7+4*(_xlfn.NUMBERVALUE($V$40)-1)+$V$40,17))</f>
        <v>251.6</v>
      </c>
      <c r="AB68" s="227">
        <f ca="1">INDIRECT(ADDRESS(7+4*(_xlfn.NUMBERVALUE($V$40)-1)+$V$40,18))</f>
        <v>320</v>
      </c>
      <c r="AC68" s="227">
        <f ca="1">INDIRECT(ADDRESS(7+4*(_xlfn.NUMBERVALUE($V$40)-1)+$V$40,19))</f>
        <v>0</v>
      </c>
    </row>
    <row r="69" spans="1:29" ht="14">
      <c r="A69" s="266">
        <v>3768</v>
      </c>
      <c r="B69" s="266">
        <v>1656</v>
      </c>
      <c r="C69" s="266">
        <v>56</v>
      </c>
      <c r="D69" s="261">
        <v>150</v>
      </c>
      <c r="E69" s="261">
        <v>98</v>
      </c>
      <c r="F69" s="262">
        <v>1.2</v>
      </c>
      <c r="G69" s="262">
        <v>22</v>
      </c>
      <c r="H69" s="263">
        <v>5.0000000000000001E-3</v>
      </c>
      <c r="I69" s="233">
        <f>A69/B68</f>
        <v>23.25925925925926</v>
      </c>
      <c r="K69" s="240">
        <v>538.28571428571399</v>
      </c>
      <c r="L69" s="240">
        <v>236.57142857142901</v>
      </c>
      <c r="M69" s="240">
        <v>8</v>
      </c>
      <c r="N69" s="240">
        <v>21.428571428571399</v>
      </c>
      <c r="O69" s="240">
        <v>14</v>
      </c>
      <c r="P69" s="240">
        <v>1.2</v>
      </c>
      <c r="Q69" s="240">
        <v>71.599999999999994</v>
      </c>
      <c r="R69" s="240">
        <v>5.0000000000000001E-3</v>
      </c>
      <c r="S69" s="236">
        <f>K69/L68</f>
        <v>23.259259259259291</v>
      </c>
      <c r="U69" s="227">
        <f ca="1">INDIRECT(ADDRESS(8+4*(_xlfn.NUMBERVALUE($V$40)-1)+$V$40,11))</f>
        <v>210.0145137881</v>
      </c>
      <c r="V69" s="227">
        <f ca="1">INDIRECT(ADDRESS(8+4*(_xlfn.NUMBERVALUE($V$40)-1)+$V$40,12))</f>
        <v>210.0145137881</v>
      </c>
      <c r="W69" s="227">
        <f ca="1">INDIRECT(ADDRESS(8+4*(_xlfn.NUMBERVALUE($V$40)-1)+$V$40,13))</f>
        <v>7.5471698113208001</v>
      </c>
      <c r="X69" s="227">
        <f ca="1">INDIRECT(ADDRESS(8+4*(_xlfn.NUMBERVALUE($V$40)-1)+$V$40,14))</f>
        <v>29.898403483309</v>
      </c>
      <c r="Y69" s="227">
        <f ca="1">INDIRECT(ADDRESS(8+4*(_xlfn.NUMBERVALUE($V$40)-1)+$V$40,15))</f>
        <v>13.497822931785</v>
      </c>
      <c r="Z69" s="227">
        <f ca="1">INDIRECT(ADDRESS(8+4*(_xlfn.NUMBERVALUE($V$40)-1)+$V$40,16))</f>
        <v>1.2</v>
      </c>
      <c r="AA69" s="227">
        <f ca="1">INDIRECT(ADDRESS(8+4*(_xlfn.NUMBERVALUE($V$40)-1)+$V$40,17))</f>
        <v>71.599999999999994</v>
      </c>
      <c r="AB69" s="227">
        <f ca="1">INDIRECT(ADDRESS(8+4*(_xlfn.NUMBERVALUE($V$40)-1)+$V$40,18))</f>
        <v>5.0000000000000001E-3</v>
      </c>
      <c r="AC69" s="227">
        <f ca="1">INDIRECT(ADDRESS(8+4*(_xlfn.NUMBERVALUE($V$40)-1)+$V$40,9))</f>
        <v>10.485507246376812</v>
      </c>
    </row>
    <row r="70" spans="1:29" ht="14">
      <c r="A70" s="262">
        <v>-0.5</v>
      </c>
      <c r="B70" s="262">
        <v>125</v>
      </c>
      <c r="C70" s="262">
        <v>0.64</v>
      </c>
      <c r="D70" s="261">
        <v>1.6</v>
      </c>
      <c r="E70" s="261">
        <v>0.52</v>
      </c>
      <c r="F70" s="262">
        <v>0.5</v>
      </c>
      <c r="G70" s="262">
        <v>0.2</v>
      </c>
      <c r="H70" s="262">
        <v>0.9</v>
      </c>
      <c r="I70" s="233">
        <f>B69/B68</f>
        <v>10.222222222222221</v>
      </c>
      <c r="K70" s="240">
        <v>-0.5</v>
      </c>
      <c r="L70" s="240">
        <v>4925</v>
      </c>
      <c r="M70" s="240">
        <v>0.64</v>
      </c>
      <c r="N70" s="240">
        <v>1.6</v>
      </c>
      <c r="O70" s="240">
        <v>0.51600000000000001</v>
      </c>
      <c r="P70" s="240">
        <v>0.5</v>
      </c>
      <c r="Q70" s="240">
        <v>0.2</v>
      </c>
      <c r="R70" s="240">
        <v>0.9</v>
      </c>
      <c r="S70" s="236">
        <f>L69/L68</f>
        <v>10.222222222222261</v>
      </c>
      <c r="U70" s="227">
        <f ca="1">INDIRECT(ADDRESS(9+4*(_xlfn.NUMBERVALUE($V$40)-1)+$V$40,11))</f>
        <v>-0.5</v>
      </c>
      <c r="V70" s="227">
        <f ca="1">INDIRECT(ADDRESS(9+4*(_xlfn.NUMBERVALUE($V$40)-1)+$V$40,12))</f>
        <v>4925</v>
      </c>
      <c r="W70" s="227">
        <f ca="1">INDIRECT(ADDRESS(9+4*(_xlfn.NUMBERVALUE($V$40)-1)+$V$40,13))</f>
        <v>0.66</v>
      </c>
      <c r="X70" s="227">
        <f ca="1">INDIRECT(ADDRESS(9+4*(_xlfn.NUMBERVALUE($V$40)-1)+$V$40,14))</f>
        <v>1.6</v>
      </c>
      <c r="Y70" s="227">
        <f ca="1">INDIRECT(ADDRESS(9+4*(_xlfn.NUMBERVALUE($V$40)-1)+$V$40,15))</f>
        <v>0.51600000000000001</v>
      </c>
      <c r="Z70" s="227">
        <f ca="1">INDIRECT(ADDRESS(9+4*(_xlfn.NUMBERVALUE($V$40)-1)+$V$40,16))</f>
        <v>0.5</v>
      </c>
      <c r="AA70" s="227">
        <f ca="1">INDIRECT(ADDRESS(9+4*(_xlfn.NUMBERVALUE($V$40)-1)+$V$40,17))</f>
        <v>0.2</v>
      </c>
      <c r="AB70" s="227">
        <f ca="1">INDIRECT(ADDRESS(9+4*(_xlfn.NUMBERVALUE($V$40)-1)+$V$40,18))</f>
        <v>0.9</v>
      </c>
      <c r="AC70" s="227">
        <f ca="1">INDIRECT(ADDRESS(9+4*(_xlfn.NUMBERVALUE($V$40)-1)+$V$40,19))</f>
        <v>10.485507246377081</v>
      </c>
    </row>
    <row r="71" spans="1:29" ht="14">
      <c r="A71" s="262">
        <v>0.02</v>
      </c>
      <c r="B71" s="262">
        <v>22.5</v>
      </c>
      <c r="C71" s="262">
        <v>0</v>
      </c>
      <c r="D71" s="261">
        <v>0.6</v>
      </c>
      <c r="E71" s="261">
        <v>0.32</v>
      </c>
      <c r="F71" s="262">
        <v>0</v>
      </c>
      <c r="G71" s="262">
        <v>0</v>
      </c>
      <c r="H71" s="262">
        <v>2000</v>
      </c>
      <c r="I71" s="233">
        <f>C69/C68</f>
        <v>6.2222222222222223</v>
      </c>
      <c r="K71" s="240">
        <v>1.1111111111111001E-2</v>
      </c>
      <c r="L71" s="240">
        <v>12.5</v>
      </c>
      <c r="M71" s="240">
        <v>0</v>
      </c>
      <c r="N71" s="240">
        <v>0.6</v>
      </c>
      <c r="O71" s="240">
        <v>0.316</v>
      </c>
      <c r="P71" s="240">
        <v>4.0000000000000001E-3</v>
      </c>
      <c r="Q71" s="240">
        <v>4.0000000000000001E-3</v>
      </c>
      <c r="R71" s="240">
        <v>3600</v>
      </c>
      <c r="S71" s="236">
        <f>M69/M68</f>
        <v>6.222222222222201</v>
      </c>
      <c r="U71" s="227">
        <f ca="1">INDIRECT(ADDRESS(10+4*(_xlfn.NUMBERVALUE($V$40)-1)+$V$40,11))</f>
        <v>-0.16666666666666999</v>
      </c>
      <c r="V71" s="227">
        <f ca="1">INDIRECT(ADDRESS(10+4*(_xlfn.NUMBERVALUE($V$40)-1)+$V$40,12))</f>
        <v>15.611111111111001</v>
      </c>
      <c r="W71" s="227">
        <f ca="1">INDIRECT(ADDRESS(10+4*(_xlfn.NUMBERVALUE($V$40)-1)+$V$40,13))</f>
        <v>0</v>
      </c>
      <c r="X71" s="227">
        <f ca="1">INDIRECT(ADDRESS(10+4*(_xlfn.NUMBERVALUE($V$40)-1)+$V$40,14))</f>
        <v>0.44</v>
      </c>
      <c r="Y71" s="227">
        <f ca="1">INDIRECT(ADDRESS(10+4*(_xlfn.NUMBERVALUE($V$40)-1)+$V$40,15))</f>
        <v>0.316</v>
      </c>
      <c r="Z71" s="227">
        <f ca="1">INDIRECT(ADDRESS(10+4*(_xlfn.NUMBERVALUE($V$40)-1)+$V$40,16))</f>
        <v>4.0000000000000001E-3</v>
      </c>
      <c r="AA71" s="227">
        <f ca="1">INDIRECT(ADDRESS(10+4*(_xlfn.NUMBERVALUE($V$40)-1)+$V$40,17))</f>
        <v>4.0000000000000001E-3</v>
      </c>
      <c r="AB71" s="227">
        <f ca="1">INDIRECT(ADDRESS(10+4*(_xlfn.NUMBERVALUE($V$40)-1)+$V$40,18))</f>
        <v>3600</v>
      </c>
      <c r="AC71" s="227">
        <f ca="1">INDIRECT(ADDRESS(10+4*(_xlfn.NUMBERVALUE($V$40)-1)+$V$40,19))</f>
        <v>5.8035714285712885</v>
      </c>
    </row>
    <row r="72" spans="1:29" ht="14">
      <c r="A72" s="262">
        <v>0.15</v>
      </c>
      <c r="B72" s="262">
        <v>0.01</v>
      </c>
      <c r="C72" s="262">
        <v>1</v>
      </c>
      <c r="D72" s="261">
        <v>1</v>
      </c>
      <c r="E72" s="261">
        <v>0</v>
      </c>
      <c r="F72" s="262">
        <v>0.5</v>
      </c>
      <c r="G72" s="238">
        <f>I71</f>
        <v>6.2222222222222223</v>
      </c>
      <c r="H72" s="238">
        <f>MIN(I70,I72)</f>
        <v>10.222222222222221</v>
      </c>
      <c r="I72" s="233">
        <f>D69/C68</f>
        <v>16.666666666666668</v>
      </c>
      <c r="K72" s="240">
        <v>0.15</v>
      </c>
      <c r="L72" s="240">
        <v>0.01</v>
      </c>
      <c r="M72" s="240">
        <v>1</v>
      </c>
      <c r="N72" s="240">
        <v>1</v>
      </c>
      <c r="O72" s="240">
        <v>0</v>
      </c>
      <c r="P72" s="264">
        <v>0.5</v>
      </c>
      <c r="Q72" s="238">
        <f>S71</f>
        <v>6.222222222222201</v>
      </c>
      <c r="R72" s="238">
        <f>MIN(S70,S72)</f>
        <v>10.222222222222261</v>
      </c>
      <c r="S72" s="233">
        <f>N69/M68</f>
        <v>16.666666666666586</v>
      </c>
      <c r="U72" s="227">
        <f ca="1">INDIRECT(ADDRESS(11+4*(_xlfn.NUMBERVALUE($V$40)-1)+$V$40,11))</f>
        <v>0.15</v>
      </c>
      <c r="V72" s="227">
        <f ca="1">INDIRECT(ADDRESS(11+4*(_xlfn.NUMBERVALUE($V$40)-1)+$V$40,12))</f>
        <v>0.01</v>
      </c>
      <c r="W72" s="227">
        <f ca="1">INDIRECT(ADDRESS(11+4*(_xlfn.NUMBERVALUE($V$40)-1)+$V$40,13))</f>
        <v>1</v>
      </c>
      <c r="X72" s="227">
        <f ca="1">INDIRECT(ADDRESS(11+4*(_xlfn.NUMBERVALUE($V$40)-1)+$V$40,14))</f>
        <v>0</v>
      </c>
      <c r="Y72" s="227">
        <f ca="1">INDIRECT(ADDRESS(11+4*(_xlfn.NUMBERVALUE($V$40)-1)+$V$40,15))</f>
        <v>0.1</v>
      </c>
      <c r="Z72" s="227">
        <f ca="1">INDIRECT(ADDRESS(11+4*(_xlfn.NUMBERVALUE($V$40)-1)+$V$40,16))</f>
        <v>0</v>
      </c>
      <c r="AA72" s="227">
        <f ca="1">INDIRECT(ADDRESS(11+4*(_xlfn.NUMBERVALUE($V$40)-1)+$V$40,17))</f>
        <v>5.8035714285712885</v>
      </c>
      <c r="AB72" s="227">
        <f ca="1">INDIRECT(ADDRESS(11+4*(_xlfn.NUMBERVALUE($V$40)-1)+$V$40,18))</f>
        <v>10.485507246377081</v>
      </c>
      <c r="AC72" s="227">
        <f ca="1">INDIRECT(ADDRESS(11+4*(_xlfn.NUMBERVALUE($V$40)-1)+$V$40,19))</f>
        <v>22.991071428570624</v>
      </c>
    </row>
    <row r="73" spans="1:29" ht="14">
      <c r="A73" s="267" t="s">
        <v>287</v>
      </c>
      <c r="B73" s="268">
        <v>88</v>
      </c>
      <c r="C73" s="268">
        <v>5.2</v>
      </c>
      <c r="D73" s="268">
        <v>0.32</v>
      </c>
      <c r="E73" s="268">
        <v>3.1</v>
      </c>
      <c r="F73" s="262">
        <v>3.4</v>
      </c>
      <c r="G73" s="262">
        <v>122</v>
      </c>
      <c r="H73" s="262">
        <v>160</v>
      </c>
      <c r="I73" s="233"/>
      <c r="K73" s="269" t="s">
        <v>288</v>
      </c>
      <c r="L73" s="270">
        <v>88</v>
      </c>
      <c r="M73" s="270">
        <v>5.2</v>
      </c>
      <c r="N73" s="270">
        <v>0.32</v>
      </c>
      <c r="O73" s="270">
        <v>3.1</v>
      </c>
      <c r="P73" s="240">
        <v>0.49346879535559002</v>
      </c>
      <c r="Q73" s="240">
        <v>251.6</v>
      </c>
      <c r="R73" s="240">
        <v>320</v>
      </c>
    </row>
    <row r="74" spans="1:29" ht="15" thickBot="1">
      <c r="A74" s="271">
        <v>14</v>
      </c>
      <c r="B74" s="271">
        <v>10</v>
      </c>
      <c r="C74" s="272">
        <v>0.1</v>
      </c>
      <c r="D74" s="272">
        <v>0.4</v>
      </c>
      <c r="E74" s="272">
        <v>0.02</v>
      </c>
      <c r="F74" s="262">
        <v>1.2</v>
      </c>
      <c r="G74" s="262">
        <v>22</v>
      </c>
      <c r="H74" s="263">
        <v>5.0000000000000001E-3</v>
      </c>
      <c r="I74" s="273">
        <f>A74/B73</f>
        <v>0.15909090909090909</v>
      </c>
      <c r="K74" s="240">
        <v>332.28571428571399</v>
      </c>
      <c r="L74" s="240">
        <v>171.42857142857099</v>
      </c>
      <c r="M74" s="240">
        <v>8.8571428571428594</v>
      </c>
      <c r="N74" s="240">
        <v>28.571428571428601</v>
      </c>
      <c r="O74" s="240">
        <v>11.6428571428571</v>
      </c>
      <c r="P74" s="240">
        <v>1.2</v>
      </c>
      <c r="Q74" s="240">
        <v>71.599999999999994</v>
      </c>
      <c r="R74" s="240">
        <v>5.0000000000000001E-3</v>
      </c>
      <c r="S74" s="227">
        <v>377.597402597403</v>
      </c>
    </row>
    <row r="75" spans="1:29" ht="14">
      <c r="A75" s="262">
        <v>-0.5</v>
      </c>
      <c r="B75" s="262">
        <v>125</v>
      </c>
      <c r="C75" s="262">
        <v>0.55000000000000004</v>
      </c>
      <c r="D75" s="261">
        <v>1.6</v>
      </c>
      <c r="E75" s="261">
        <v>0.52</v>
      </c>
      <c r="F75" s="262">
        <v>0.5</v>
      </c>
      <c r="G75" s="262">
        <v>0.2</v>
      </c>
      <c r="H75" s="262">
        <v>0.9</v>
      </c>
      <c r="I75" s="273">
        <f>B74/B73</f>
        <v>0.11363636363636363</v>
      </c>
      <c r="K75" s="240">
        <v>-0.5</v>
      </c>
      <c r="L75" s="240">
        <v>4925</v>
      </c>
      <c r="M75" s="240">
        <v>0.64</v>
      </c>
      <c r="N75" s="240">
        <v>1.6</v>
      </c>
      <c r="O75" s="240">
        <v>0.51600000000000001</v>
      </c>
      <c r="P75" s="240">
        <v>0.5</v>
      </c>
      <c r="Q75" s="240">
        <v>0.2</v>
      </c>
      <c r="R75" s="240">
        <v>0.9</v>
      </c>
      <c r="S75" s="227">
        <v>194.80519480519499</v>
      </c>
      <c r="U75" s="249" t="str">
        <f t="shared" ref="U75:AC79" ca="1" si="1">IF(($X$36=1),U62,U68)</f>
        <v>AS4/H3501</v>
      </c>
      <c r="V75" s="250">
        <f t="shared" ca="1" si="1"/>
        <v>138</v>
      </c>
      <c r="W75" s="250">
        <f t="shared" ca="1" si="1"/>
        <v>8.9600000000000009</v>
      </c>
      <c r="X75" s="250">
        <f t="shared" ca="1" si="1"/>
        <v>0.3</v>
      </c>
      <c r="Y75" s="250">
        <f t="shared" ca="1" si="1"/>
        <v>7.1</v>
      </c>
      <c r="Z75" s="250">
        <f t="shared" ca="1" si="1"/>
        <v>3.4</v>
      </c>
      <c r="AA75" s="250">
        <f t="shared" ca="1" si="1"/>
        <v>122</v>
      </c>
      <c r="AB75" s="250">
        <f t="shared" ca="1" si="1"/>
        <v>160</v>
      </c>
      <c r="AC75" s="251">
        <f t="shared" ca="1" si="1"/>
        <v>0</v>
      </c>
    </row>
    <row r="76" spans="1:29" ht="14">
      <c r="A76" s="262">
        <v>0.02</v>
      </c>
      <c r="B76" s="262">
        <v>22.5</v>
      </c>
      <c r="C76" s="262">
        <v>0</v>
      </c>
      <c r="D76" s="261">
        <v>0.6</v>
      </c>
      <c r="E76" s="261">
        <v>0.32</v>
      </c>
      <c r="F76" s="262">
        <v>0</v>
      </c>
      <c r="G76" s="262">
        <v>0</v>
      </c>
      <c r="H76" s="262">
        <v>2000</v>
      </c>
      <c r="I76" s="273">
        <f>C74/C73</f>
        <v>1.9230769230769232E-2</v>
      </c>
      <c r="K76" s="240">
        <v>1.1111111111111001E-2</v>
      </c>
      <c r="L76" s="240">
        <v>12.5</v>
      </c>
      <c r="M76" s="240">
        <v>0</v>
      </c>
      <c r="N76" s="240">
        <v>0.6</v>
      </c>
      <c r="O76" s="240">
        <v>0.316</v>
      </c>
      <c r="P76" s="240">
        <v>4.0000000000000001E-3</v>
      </c>
      <c r="Q76" s="240">
        <v>4.0000000000000001E-3</v>
      </c>
      <c r="R76" s="240">
        <v>3600</v>
      </c>
      <c r="U76" s="252">
        <f t="shared" ca="1" si="1"/>
        <v>1447</v>
      </c>
      <c r="V76" s="253">
        <f t="shared" ca="1" si="1"/>
        <v>1447</v>
      </c>
      <c r="W76" s="253">
        <f t="shared" ca="1" si="1"/>
        <v>52</v>
      </c>
      <c r="X76" s="253">
        <f t="shared" ca="1" si="1"/>
        <v>206</v>
      </c>
      <c r="Y76" s="253">
        <f t="shared" ca="1" si="1"/>
        <v>93</v>
      </c>
      <c r="Z76" s="253">
        <f t="shared" ca="1" si="1"/>
        <v>1.2</v>
      </c>
      <c r="AA76" s="253">
        <f t="shared" ca="1" si="1"/>
        <v>22</v>
      </c>
      <c r="AB76" s="253">
        <f t="shared" ca="1" si="1"/>
        <v>5.0000000000000001E-3</v>
      </c>
      <c r="AC76" s="254">
        <f t="shared" ca="1" si="1"/>
        <v>10.485507246376812</v>
      </c>
    </row>
    <row r="77" spans="1:29" ht="14">
      <c r="A77" s="262">
        <v>0.15</v>
      </c>
      <c r="B77" s="262">
        <v>0.01</v>
      </c>
      <c r="C77" s="262">
        <v>1</v>
      </c>
      <c r="D77" s="261">
        <v>1</v>
      </c>
      <c r="E77" s="261">
        <v>0</v>
      </c>
      <c r="F77" s="262">
        <v>0.5</v>
      </c>
      <c r="G77" s="238">
        <f>I76</f>
        <v>1.9230769230769232E-2</v>
      </c>
      <c r="H77" s="238">
        <f>MIN(I75,I77)</f>
        <v>7.6923076923076927E-2</v>
      </c>
      <c r="I77" s="273">
        <f>D74/C73</f>
        <v>7.6923076923076927E-2</v>
      </c>
      <c r="K77" s="240">
        <v>0.15</v>
      </c>
      <c r="L77" s="240">
        <v>0.01</v>
      </c>
      <c r="M77" s="240">
        <v>1</v>
      </c>
      <c r="N77" s="240">
        <v>1</v>
      </c>
      <c r="O77" s="240">
        <v>0</v>
      </c>
      <c r="P77" s="264">
        <v>0.5</v>
      </c>
      <c r="Q77" s="238">
        <f>S76</f>
        <v>0</v>
      </c>
      <c r="R77" s="238">
        <f>MIN(S75,S77)</f>
        <v>5.4945054945054999</v>
      </c>
      <c r="S77" s="233">
        <f>N74/M73</f>
        <v>5.4945054945054999</v>
      </c>
      <c r="U77" s="252">
        <f t="shared" ca="1" si="1"/>
        <v>-0.5</v>
      </c>
      <c r="V77" s="253">
        <f t="shared" ca="1" si="1"/>
        <v>125</v>
      </c>
      <c r="W77" s="253">
        <f t="shared" ca="1" si="1"/>
        <v>0.66</v>
      </c>
      <c r="X77" s="253">
        <f t="shared" ca="1" si="1"/>
        <v>1.6</v>
      </c>
      <c r="Y77" s="253">
        <f t="shared" ca="1" si="1"/>
        <v>0.51600000000000001</v>
      </c>
      <c r="Z77" s="253">
        <f t="shared" ca="1" si="1"/>
        <v>0.5</v>
      </c>
      <c r="AA77" s="253">
        <f t="shared" ca="1" si="1"/>
        <v>0.2</v>
      </c>
      <c r="AB77" s="253">
        <f t="shared" ca="1" si="1"/>
        <v>0.9</v>
      </c>
      <c r="AC77" s="254">
        <f t="shared" ca="1" si="1"/>
        <v>10.485507246376812</v>
      </c>
    </row>
    <row r="78" spans="1:29" ht="14">
      <c r="A78" s="260" t="s">
        <v>289</v>
      </c>
      <c r="B78" s="260">
        <v>171</v>
      </c>
      <c r="C78" s="260">
        <v>9.08</v>
      </c>
      <c r="D78" s="261">
        <v>0.32</v>
      </c>
      <c r="E78" s="261">
        <v>5.29</v>
      </c>
      <c r="F78" s="262">
        <v>3.4</v>
      </c>
      <c r="G78" s="262">
        <v>122</v>
      </c>
      <c r="H78" s="262">
        <v>160</v>
      </c>
      <c r="I78" s="239"/>
      <c r="J78" s="235">
        <v>0</v>
      </c>
      <c r="K78" s="274" t="s">
        <v>290</v>
      </c>
      <c r="L78" s="240">
        <v>24.428571428571399</v>
      </c>
      <c r="M78" s="275">
        <v>1.29714285714286</v>
      </c>
      <c r="N78" s="275">
        <v>0.32</v>
      </c>
      <c r="O78" s="275">
        <v>0.755714285714286</v>
      </c>
      <c r="P78" s="227">
        <v>0.49346879535559002</v>
      </c>
      <c r="Q78" s="227">
        <v>251.6</v>
      </c>
      <c r="R78" s="227">
        <v>320</v>
      </c>
      <c r="U78" s="252">
        <f t="shared" ca="1" si="1"/>
        <v>-0.3</v>
      </c>
      <c r="V78" s="253">
        <f t="shared" ca="1" si="1"/>
        <v>28.1</v>
      </c>
      <c r="W78" s="253">
        <f t="shared" ca="1" si="1"/>
        <v>0</v>
      </c>
      <c r="X78" s="253">
        <f t="shared" ca="1" si="1"/>
        <v>0.44</v>
      </c>
      <c r="Y78" s="253">
        <f t="shared" ca="1" si="1"/>
        <v>0.316</v>
      </c>
      <c r="Z78" s="253">
        <f t="shared" ca="1" si="1"/>
        <v>4.0000000000000001E-3</v>
      </c>
      <c r="AA78" s="253">
        <f t="shared" ca="1" si="1"/>
        <v>4.0000000000000001E-3</v>
      </c>
      <c r="AB78" s="253">
        <f t="shared" ca="1" si="1"/>
        <v>2000</v>
      </c>
      <c r="AC78" s="254">
        <f t="shared" ca="1" si="1"/>
        <v>5.8035714285714279</v>
      </c>
    </row>
    <row r="79" spans="1:29" ht="15" thickBot="1">
      <c r="A79" s="260">
        <v>2326</v>
      </c>
      <c r="B79" s="260">
        <v>1200</v>
      </c>
      <c r="C79" s="260">
        <v>62</v>
      </c>
      <c r="D79" s="261">
        <v>200</v>
      </c>
      <c r="E79" s="261">
        <v>81.5</v>
      </c>
      <c r="F79" s="262">
        <v>1.2</v>
      </c>
      <c r="G79" s="262">
        <v>22</v>
      </c>
      <c r="H79" s="263">
        <v>5.0000000000000001E-3</v>
      </c>
      <c r="I79" s="233">
        <f>A79/B78</f>
        <v>13.602339181286549</v>
      </c>
      <c r="J79" s="235"/>
      <c r="K79" s="276">
        <v>332.28571428571399</v>
      </c>
      <c r="L79" s="276">
        <v>171.42857142857099</v>
      </c>
      <c r="M79" s="276">
        <v>8.8571428571428594</v>
      </c>
      <c r="N79" s="276">
        <v>28.571428571428601</v>
      </c>
      <c r="O79" s="276">
        <v>11.6428571428571</v>
      </c>
      <c r="P79" s="227">
        <v>1.2</v>
      </c>
      <c r="Q79" s="227">
        <v>71.599999999999994</v>
      </c>
      <c r="R79" s="227">
        <v>5.0000000000000001E-3</v>
      </c>
      <c r="S79" s="236">
        <f>K79/L78</f>
        <v>13.602339181286554</v>
      </c>
      <c r="U79" s="256">
        <f t="shared" ca="1" si="1"/>
        <v>0.15</v>
      </c>
      <c r="V79" s="257">
        <f t="shared" ca="1" si="1"/>
        <v>0.01</v>
      </c>
      <c r="W79" s="257">
        <f t="shared" ca="1" si="1"/>
        <v>1</v>
      </c>
      <c r="X79" s="257">
        <f t="shared" ca="1" si="1"/>
        <v>1</v>
      </c>
      <c r="Y79" s="257">
        <f t="shared" ca="1" si="1"/>
        <v>0</v>
      </c>
      <c r="Z79" s="257">
        <f t="shared" ca="1" si="1"/>
        <v>0.5</v>
      </c>
      <c r="AA79" s="257">
        <f t="shared" ca="1" si="1"/>
        <v>5.8035714285714279</v>
      </c>
      <c r="AB79" s="257">
        <f t="shared" ca="1" si="1"/>
        <v>10.485507246376812</v>
      </c>
      <c r="AC79" s="258">
        <f t="shared" ca="1" si="1"/>
        <v>22.471910112359549</v>
      </c>
    </row>
    <row r="80" spans="1:29" ht="14">
      <c r="A80" s="262">
        <v>-0.5</v>
      </c>
      <c r="B80" s="262">
        <v>125</v>
      </c>
      <c r="C80" s="262">
        <v>0.56999999999999995</v>
      </c>
      <c r="D80" s="261">
        <v>1.6</v>
      </c>
      <c r="E80" s="261">
        <v>0.52</v>
      </c>
      <c r="F80" s="262">
        <v>0.5</v>
      </c>
      <c r="G80" s="262">
        <v>0.2</v>
      </c>
      <c r="H80" s="262">
        <v>0.9</v>
      </c>
      <c r="I80" s="233">
        <f>B79/B78</f>
        <v>7.0175438596491224</v>
      </c>
      <c r="J80" s="235"/>
      <c r="K80" s="259">
        <v>-0.5</v>
      </c>
      <c r="L80" s="28">
        <v>4925</v>
      </c>
      <c r="M80" s="259">
        <v>0.64</v>
      </c>
      <c r="N80" s="28">
        <v>1.6</v>
      </c>
      <c r="O80" s="29">
        <v>0.51600000000000001</v>
      </c>
      <c r="P80" s="259">
        <v>0.5</v>
      </c>
      <c r="Q80" s="259">
        <v>0.2</v>
      </c>
      <c r="R80" s="259">
        <v>0.9</v>
      </c>
      <c r="S80" s="236">
        <f>L79/L78</f>
        <v>7.0175438596491135</v>
      </c>
    </row>
    <row r="81" spans="1:29" ht="14">
      <c r="A81" s="262">
        <v>0.02</v>
      </c>
      <c r="B81" s="266">
        <v>22.5</v>
      </c>
      <c r="C81" s="262">
        <v>0</v>
      </c>
      <c r="D81" s="261">
        <v>0.6</v>
      </c>
      <c r="E81" s="261">
        <v>0.32</v>
      </c>
      <c r="F81" s="262">
        <v>0</v>
      </c>
      <c r="G81" s="262">
        <v>0</v>
      </c>
      <c r="H81" s="262">
        <v>2000</v>
      </c>
      <c r="I81" s="233">
        <f>C79/C78</f>
        <v>6.8281938325991192</v>
      </c>
      <c r="J81" s="235"/>
      <c r="K81" s="235">
        <v>1.1111111111111001E-2</v>
      </c>
      <c r="L81" s="235">
        <v>12.5</v>
      </c>
      <c r="M81" s="227">
        <v>0</v>
      </c>
      <c r="N81" s="227">
        <v>0.6</v>
      </c>
      <c r="O81" s="29">
        <v>0.316</v>
      </c>
      <c r="P81" s="259">
        <v>4.0000000000000001E-3</v>
      </c>
      <c r="Q81" s="259">
        <v>4.0000000000000001E-3</v>
      </c>
      <c r="R81" s="259">
        <v>3600</v>
      </c>
      <c r="S81" s="236">
        <f>M79/M78</f>
        <v>6.8281938325991058</v>
      </c>
    </row>
    <row r="82" spans="1:29" ht="14">
      <c r="A82" s="262">
        <v>0.15</v>
      </c>
      <c r="B82" s="266">
        <v>0.01</v>
      </c>
      <c r="C82" s="262">
        <v>1</v>
      </c>
      <c r="D82" s="261">
        <v>1</v>
      </c>
      <c r="E82" s="261">
        <v>0</v>
      </c>
      <c r="F82" s="262">
        <v>0.5</v>
      </c>
      <c r="G82" s="238">
        <f>I81</f>
        <v>6.8281938325991192</v>
      </c>
      <c r="H82" s="238">
        <f>MIN(I80,I82)</f>
        <v>7.0175438596491224</v>
      </c>
      <c r="I82" s="233">
        <f>D79/C78</f>
        <v>22.026431718061673</v>
      </c>
      <c r="J82" s="235"/>
      <c r="K82" s="259">
        <v>0.15</v>
      </c>
      <c r="L82" s="28">
        <v>0.01</v>
      </c>
      <c r="M82" s="259">
        <v>1</v>
      </c>
      <c r="N82" s="28">
        <v>1</v>
      </c>
      <c r="O82" s="29">
        <v>0</v>
      </c>
      <c r="P82" s="259">
        <v>0.5</v>
      </c>
      <c r="Q82" s="238">
        <f>S81</f>
        <v>6.8281938325991058</v>
      </c>
      <c r="R82" s="238">
        <f>MIN(S80,S82)</f>
        <v>7.0175438596491135</v>
      </c>
      <c r="S82" s="233">
        <f>N79/M78</f>
        <v>22.026431718061648</v>
      </c>
      <c r="U82" s="227" t="s">
        <v>291</v>
      </c>
    </row>
    <row r="83" spans="1:29" ht="14">
      <c r="A83" s="260" t="s">
        <v>292</v>
      </c>
      <c r="B83" s="266">
        <v>175</v>
      </c>
      <c r="C83" s="260">
        <v>8.1999999999999993</v>
      </c>
      <c r="D83" s="261">
        <v>0.33</v>
      </c>
      <c r="E83" s="261">
        <v>5.5</v>
      </c>
      <c r="F83" s="262">
        <v>3.4</v>
      </c>
      <c r="G83" s="262">
        <v>122</v>
      </c>
      <c r="H83" s="262">
        <v>160</v>
      </c>
      <c r="I83" s="239"/>
      <c r="J83" s="277">
        <v>0</v>
      </c>
      <c r="K83" s="240" t="s">
        <v>293</v>
      </c>
      <c r="L83" s="240">
        <v>25</v>
      </c>
      <c r="M83" s="240">
        <v>1.1714285714285699</v>
      </c>
      <c r="N83" s="240">
        <v>0.33</v>
      </c>
      <c r="O83" s="240">
        <v>0.78571428571428603</v>
      </c>
      <c r="P83" s="240">
        <v>0.49346879535559002</v>
      </c>
      <c r="Q83" s="240">
        <v>251.6</v>
      </c>
      <c r="R83" s="240">
        <v>320</v>
      </c>
      <c r="U83" s="227" t="str">
        <f ca="1">INDIRECT(ADDRESS(7+4*(_xlfn.NUMBERVALUE($W$40)-1)+$W$40,1))</f>
        <v>AS4/PEEK</v>
      </c>
      <c r="V83" s="227">
        <f ca="1">INDIRECT(ADDRESS(7+4*(_xlfn.NUMBERVALUE($W$40)-1)+$W$40,2))</f>
        <v>134</v>
      </c>
      <c r="W83" s="227">
        <f ca="1">INDIRECT(ADDRESS(7+4*(_xlfn.NUMBERVALUE($W$40)-1)+$W$40,3))</f>
        <v>8.9</v>
      </c>
      <c r="X83" s="227">
        <f ca="1">INDIRECT(ADDRESS(7+4*(_xlfn.NUMBERVALUE($W$40)-1)+$W$40,4))</f>
        <v>0.28000000000000003</v>
      </c>
      <c r="Y83" s="227">
        <f ca="1">INDIRECT(ADDRESS(7+4*(_xlfn.NUMBERVALUE($W$40)-1)+$W$40,5))</f>
        <v>5.0999999999999996</v>
      </c>
      <c r="Z83" s="227">
        <f ca="1">INDIRECT(ADDRESS(7+4*(_xlfn.NUMBERVALUE($W$40)-1)+$W$40,6))</f>
        <v>3.4</v>
      </c>
      <c r="AA83" s="227">
        <f ca="1">INDIRECT(ADDRESS(7+4*(_xlfn.NUMBERVALUE($W$40)-1)+$W$40,7))</f>
        <v>200</v>
      </c>
      <c r="AB83" s="227">
        <f ca="1">INDIRECT(ADDRESS(7+4*(_xlfn.NUMBERVALUE($W$40)-1)+$W$40,8))</f>
        <v>400</v>
      </c>
      <c r="AC83" s="227">
        <f ca="1">INDIRECT(ADDRESS(7+4*(_xlfn.NUMBERVALUE($W$40)-1)+$W$40,9))</f>
        <v>0</v>
      </c>
    </row>
    <row r="84" spans="1:29" ht="14">
      <c r="A84" s="260">
        <v>2500</v>
      </c>
      <c r="B84" s="266">
        <v>1700</v>
      </c>
      <c r="C84" s="260">
        <v>69</v>
      </c>
      <c r="D84" s="266">
        <v>169</v>
      </c>
      <c r="E84" s="261">
        <v>43</v>
      </c>
      <c r="F84" s="262">
        <v>1.2</v>
      </c>
      <c r="G84" s="262">
        <v>22</v>
      </c>
      <c r="H84" s="263">
        <v>5.0000000000000001E-3</v>
      </c>
      <c r="I84" s="233">
        <f>A84/B83</f>
        <v>14.285714285714286</v>
      </c>
      <c r="J84" s="235"/>
      <c r="K84" s="240">
        <v>357.142857142857</v>
      </c>
      <c r="L84" s="240">
        <v>242.857142857143</v>
      </c>
      <c r="M84" s="240">
        <v>9.8571428571428594</v>
      </c>
      <c r="N84" s="240">
        <v>24.1428571428571</v>
      </c>
      <c r="O84" s="240">
        <v>6.1428571428571397</v>
      </c>
      <c r="P84" s="240">
        <v>1.2</v>
      </c>
      <c r="Q84" s="240">
        <v>71.599999999999994</v>
      </c>
      <c r="R84" s="240">
        <v>5.0000000000000001E-3</v>
      </c>
      <c r="S84" s="236">
        <f>K84/L83</f>
        <v>14.285714285714279</v>
      </c>
      <c r="U84" s="227">
        <f ca="1">INDIRECT(ADDRESS(8+4*(_xlfn.NUMBERVALUE($W$40)-1)+$W$40,1))</f>
        <v>2130</v>
      </c>
      <c r="V84" s="227">
        <f ca="1">INDIRECT(ADDRESS(8+4*(_xlfn.NUMBERVALUE($W$40)-1)+$W$40,2))</f>
        <v>1100</v>
      </c>
      <c r="W84" s="227">
        <f ca="1">INDIRECT(ADDRESS(8+4*(_xlfn.NUMBERVALUE($W$40)-1)+$W$40,3))</f>
        <v>80</v>
      </c>
      <c r="X84" s="227">
        <f ca="1">INDIRECT(ADDRESS(8+4*(_xlfn.NUMBERVALUE($W$40)-1)+$W$40,4))</f>
        <v>200</v>
      </c>
      <c r="Y84" s="227">
        <f ca="1">INDIRECT(ADDRESS(8+4*(_xlfn.NUMBERVALUE($W$40)-1)+$W$40,5))</f>
        <v>160</v>
      </c>
      <c r="Z84" s="227">
        <f ca="1">INDIRECT(ADDRESS(8+4*(_xlfn.NUMBERVALUE($W$40)-1)+$W$40,6))</f>
        <v>1.2</v>
      </c>
      <c r="AA84" s="227">
        <f ca="1">INDIRECT(ADDRESS(8+4*(_xlfn.NUMBERVALUE($W$40)-1)+$W$40,7))</f>
        <v>22</v>
      </c>
      <c r="AB84" s="227">
        <f ca="1">INDIRECT(ADDRESS(8+4*(_xlfn.NUMBERVALUE($W$40)-1)+$W$40,8))</f>
        <v>0</v>
      </c>
      <c r="AC84" s="227">
        <f ca="1">INDIRECT(ADDRESS(8+4*(_xlfn.NUMBERVALUE($W$40)-1)+$W$40,9))</f>
        <v>15.895522388059701</v>
      </c>
    </row>
    <row r="85" spans="1:29" ht="14">
      <c r="A85" s="262">
        <v>-0.5</v>
      </c>
      <c r="B85" s="266">
        <v>125</v>
      </c>
      <c r="C85" s="262">
        <v>0.59</v>
      </c>
      <c r="D85" s="266">
        <v>1.6</v>
      </c>
      <c r="E85" s="261">
        <v>0.52</v>
      </c>
      <c r="F85" s="262">
        <v>0.5</v>
      </c>
      <c r="G85" s="262">
        <v>0.2</v>
      </c>
      <c r="H85" s="262">
        <v>0.9</v>
      </c>
      <c r="I85" s="233">
        <f>B84/B83</f>
        <v>9.7142857142857135</v>
      </c>
      <c r="J85" s="235"/>
      <c r="K85" s="240">
        <v>-0.5</v>
      </c>
      <c r="L85" s="240">
        <v>4925</v>
      </c>
      <c r="M85" s="240">
        <v>0.64</v>
      </c>
      <c r="N85" s="240">
        <v>1.6</v>
      </c>
      <c r="O85" s="240">
        <v>0.51600000000000001</v>
      </c>
      <c r="P85" s="240">
        <v>0.5</v>
      </c>
      <c r="Q85" s="240">
        <v>0.2</v>
      </c>
      <c r="R85" s="240">
        <v>0.9</v>
      </c>
      <c r="S85" s="236">
        <f>L84/L83</f>
        <v>9.7142857142857206</v>
      </c>
      <c r="U85" s="227">
        <f ca="1">INDIRECT(ADDRESS(9+4*(_xlfn.NUMBERVALUE($W$40)-1)+$W$40,1))</f>
        <v>-0.5</v>
      </c>
      <c r="V85" s="227">
        <f ca="1">INDIRECT(ADDRESS(9+4*(_xlfn.NUMBERVALUE($W$40)-1)+$W$40,2))</f>
        <v>125</v>
      </c>
      <c r="W85" s="227">
        <f ca="1">INDIRECT(ADDRESS(9+4*(_xlfn.NUMBERVALUE($W$40)-1)+$W$40,3))</f>
        <v>0.66</v>
      </c>
      <c r="X85" s="227">
        <f ca="1">INDIRECT(ADDRESS(9+4*(_xlfn.NUMBERVALUE($W$40)-1)+$W$40,4))</f>
        <v>1.6</v>
      </c>
      <c r="Y85" s="227">
        <f ca="1">INDIRECT(ADDRESS(9+4*(_xlfn.NUMBERVALUE($W$40)-1)+$W$40,5))</f>
        <v>0.51600000000000001</v>
      </c>
      <c r="Z85" s="227">
        <f ca="1">INDIRECT(ADDRESS(9+4*(_xlfn.NUMBERVALUE($W$40)-1)+$W$40,6))</f>
        <v>0.5</v>
      </c>
      <c r="AA85" s="227">
        <f ca="1">INDIRECT(ADDRESS(9+4*(_xlfn.NUMBERVALUE($W$40)-1)+$W$40,7))</f>
        <v>0.2</v>
      </c>
      <c r="AB85" s="227">
        <f ca="1">INDIRECT(ADDRESS(9+4*(_xlfn.NUMBERVALUE($W$40)-1)+$W$40,8))</f>
        <v>0.9</v>
      </c>
      <c r="AC85" s="227">
        <f ca="1">INDIRECT(ADDRESS(9+4*(_xlfn.NUMBERVALUE($W$40)-1)+$W$40,9))</f>
        <v>8.2089552238805972</v>
      </c>
    </row>
    <row r="86" spans="1:29" ht="14">
      <c r="A86" s="262">
        <v>0.02</v>
      </c>
      <c r="B86" s="266">
        <v>22.5</v>
      </c>
      <c r="C86" s="262">
        <v>0</v>
      </c>
      <c r="D86" s="266">
        <v>0.6</v>
      </c>
      <c r="E86" s="261">
        <v>0.32</v>
      </c>
      <c r="F86" s="262">
        <v>0</v>
      </c>
      <c r="G86" s="262">
        <v>0</v>
      </c>
      <c r="H86" s="262">
        <v>2000</v>
      </c>
      <c r="I86" s="233">
        <f>C84/C83</f>
        <v>8.4146341463414647</v>
      </c>
      <c r="J86" s="235"/>
      <c r="K86" s="240">
        <v>1.1111111111111001E-2</v>
      </c>
      <c r="L86" s="240">
        <v>12.5</v>
      </c>
      <c r="M86" s="240">
        <v>0</v>
      </c>
      <c r="N86" s="240">
        <v>0.6</v>
      </c>
      <c r="O86" s="240">
        <v>0.316</v>
      </c>
      <c r="P86" s="240">
        <v>4.0000000000000001E-3</v>
      </c>
      <c r="Q86" s="240">
        <v>4.0000000000000001E-3</v>
      </c>
      <c r="R86" s="240">
        <v>3600</v>
      </c>
      <c r="S86" s="236">
        <f>M84/M83</f>
        <v>8.4146341463414753</v>
      </c>
      <c r="U86" s="227">
        <f ca="1">INDIRECT(ADDRESS(10+4*(_xlfn.NUMBERVALUE($W$40)-1)+$W$40,1))</f>
        <v>-0.3</v>
      </c>
      <c r="V86" s="227">
        <f ca="1">INDIRECT(ADDRESS(10+4*(_xlfn.NUMBERVALUE($W$40)-1)+$W$40,2))</f>
        <v>28.1</v>
      </c>
      <c r="W86" s="227">
        <f ca="1">INDIRECT(ADDRESS(10+4*(_xlfn.NUMBERVALUE($W$40)-1)+$W$40,3))</f>
        <v>0</v>
      </c>
      <c r="X86" s="227">
        <f ca="1">INDIRECT(ADDRESS(10+4*(_xlfn.NUMBERVALUE($W$40)-1)+$W$40,4))</f>
        <v>0</v>
      </c>
      <c r="Y86" s="227">
        <f ca="1">INDIRECT(ADDRESS(10+4*(_xlfn.NUMBERVALUE($W$40)-1)+$W$40,5))</f>
        <v>0.316</v>
      </c>
      <c r="Z86" s="227">
        <f ca="1">INDIRECT(ADDRESS(10+4*(_xlfn.NUMBERVALUE($W$40)-1)+$W$40,6))</f>
        <v>4.0000000000000001E-3</v>
      </c>
      <c r="AA86" s="227">
        <f ca="1">INDIRECT(ADDRESS(10+4*(_xlfn.NUMBERVALUE($W$40)-1)+$W$40,7))</f>
        <v>4.0000000000000001E-3</v>
      </c>
      <c r="AB86" s="227">
        <f ca="1">INDIRECT(ADDRESS(10+4*(_xlfn.NUMBERVALUE($W$40)-1)+$W$40,8))</f>
        <v>2000</v>
      </c>
      <c r="AC86" s="227">
        <f ca="1">INDIRECT(ADDRESS(10+4*(_xlfn.NUMBERVALUE($W$40)-1)+$W$40,9))</f>
        <v>8.9887640449438191</v>
      </c>
    </row>
    <row r="87" spans="1:29" ht="14">
      <c r="A87" s="262">
        <v>0.15</v>
      </c>
      <c r="B87" s="266">
        <v>0.01</v>
      </c>
      <c r="C87" s="262">
        <v>1</v>
      </c>
      <c r="D87" s="266">
        <v>1</v>
      </c>
      <c r="E87" s="261">
        <v>0</v>
      </c>
      <c r="F87" s="262">
        <v>0.5</v>
      </c>
      <c r="G87" s="238">
        <f>I86</f>
        <v>8.4146341463414647</v>
      </c>
      <c r="H87" s="238">
        <f>MIN(I85,I87)</f>
        <v>9.7142857142857135</v>
      </c>
      <c r="I87" s="233">
        <f>D84/C83</f>
        <v>20.609756097560979</v>
      </c>
      <c r="J87" s="235"/>
      <c r="K87" s="240">
        <v>0.15</v>
      </c>
      <c r="L87" s="240">
        <v>0.01</v>
      </c>
      <c r="M87" s="240">
        <v>1</v>
      </c>
      <c r="N87" s="240">
        <v>1</v>
      </c>
      <c r="O87" s="240">
        <v>0</v>
      </c>
      <c r="P87" s="264">
        <v>0.5</v>
      </c>
      <c r="Q87" s="238">
        <f>S86</f>
        <v>8.4146341463414753</v>
      </c>
      <c r="R87" s="238">
        <f>MIN(S85,S87)</f>
        <v>9.7142857142857206</v>
      </c>
      <c r="S87" s="233">
        <f>N84/M83</f>
        <v>20.609756097560965</v>
      </c>
      <c r="U87" s="227">
        <f ca="1">INDIRECT(ADDRESS(11+4*(_xlfn.NUMBERVALUE($W$40)-1)+$W$40,1))</f>
        <v>7.0000000000000007E-2</v>
      </c>
      <c r="V87" s="227">
        <f ca="1">INDIRECT(ADDRESS(11+4*(_xlfn.NUMBERVALUE($W$40)-1)+$W$40,2))</f>
        <v>0.01</v>
      </c>
      <c r="W87" s="227">
        <f ca="1">INDIRECT(ADDRESS(11+4*(_xlfn.NUMBERVALUE($W$40)-1)+$W$40,3))</f>
        <v>1</v>
      </c>
      <c r="X87" s="227">
        <f ca="1">INDIRECT(ADDRESS(11+4*(_xlfn.NUMBERVALUE($W$40)-1)+$W$40,4))</f>
        <v>1</v>
      </c>
      <c r="Y87" s="227">
        <f ca="1">INDIRECT(ADDRESS(11+4*(_xlfn.NUMBERVALUE($W$40)-1)+$W$40,5))</f>
        <v>0</v>
      </c>
      <c r="Z87" s="227">
        <f ca="1">INDIRECT(ADDRESS(11+4*(_xlfn.NUMBERVALUE($W$40)-1)+$W$40,6))</f>
        <v>0.5</v>
      </c>
      <c r="AA87" s="227">
        <f ca="1">INDIRECT(ADDRESS(11+4*(_xlfn.NUMBERVALUE($W$40)-1)+$W$40,7))</f>
        <v>8.9887640449438191</v>
      </c>
      <c r="AB87" s="227">
        <f ca="1">INDIRECT(ADDRESS(11+4*(_xlfn.NUMBERVALUE($W$40)-1)+$W$40,8))</f>
        <v>8.2089552238805972</v>
      </c>
      <c r="AC87" s="227">
        <f ca="1">INDIRECT(ADDRESS(11+4*(_xlfn.NUMBERVALUE($W$40)-1)+$W$40,9))</f>
        <v>22.471910112359549</v>
      </c>
    </row>
    <row r="88" spans="1:29" ht="14">
      <c r="A88" s="260" t="s">
        <v>294</v>
      </c>
      <c r="B88" s="260">
        <v>126</v>
      </c>
      <c r="C88" s="260">
        <v>8.4</v>
      </c>
      <c r="D88" s="266">
        <v>0.309</v>
      </c>
      <c r="E88" s="261">
        <v>4.2300000000000004</v>
      </c>
      <c r="F88" s="262">
        <v>3.4</v>
      </c>
      <c r="G88" s="262">
        <v>122</v>
      </c>
      <c r="H88" s="262">
        <v>160</v>
      </c>
      <c r="I88" s="242"/>
      <c r="J88" s="235">
        <v>0</v>
      </c>
      <c r="K88" s="240" t="s">
        <v>295</v>
      </c>
      <c r="L88" s="240">
        <v>18</v>
      </c>
      <c r="M88" s="240">
        <v>1.2</v>
      </c>
      <c r="N88" s="240">
        <v>0.309</v>
      </c>
      <c r="O88" s="240">
        <v>0.60428571428571398</v>
      </c>
      <c r="P88" s="240">
        <v>0.49346879535559002</v>
      </c>
      <c r="Q88" s="240">
        <v>251.6</v>
      </c>
      <c r="R88" s="240">
        <v>320</v>
      </c>
    </row>
    <row r="89" spans="1:29" ht="14">
      <c r="A89" s="260">
        <v>2172</v>
      </c>
      <c r="B89" s="260">
        <v>1450</v>
      </c>
      <c r="C89" s="260">
        <v>48.8</v>
      </c>
      <c r="D89" s="278">
        <v>199</v>
      </c>
      <c r="E89" s="271">
        <v>155</v>
      </c>
      <c r="F89" s="262">
        <v>1.2</v>
      </c>
      <c r="G89" s="262">
        <v>22</v>
      </c>
      <c r="H89" s="263">
        <v>5.0000000000000001E-3</v>
      </c>
      <c r="I89" s="233">
        <f>A89/B88</f>
        <v>17.238095238095237</v>
      </c>
      <c r="J89" s="235"/>
      <c r="K89" s="240">
        <v>310.28571428571399</v>
      </c>
      <c r="L89" s="240">
        <v>207.142857142857</v>
      </c>
      <c r="M89" s="240">
        <v>6.9714285714285698</v>
      </c>
      <c r="N89" s="240">
        <v>28.428571428571399</v>
      </c>
      <c r="O89" s="240">
        <v>22.1428571428571</v>
      </c>
      <c r="P89" s="240">
        <v>1.2</v>
      </c>
      <c r="Q89" s="240">
        <v>71.599999999999994</v>
      </c>
      <c r="R89" s="240">
        <v>5.0000000000000001E-3</v>
      </c>
      <c r="S89" s="236">
        <f>K89/L88</f>
        <v>17.238095238095223</v>
      </c>
      <c r="U89" s="227" t="str">
        <f ca="1">INDIRECT(ADDRESS(7+4*(_xlfn.NUMBERVALUE($W$40)-1)+$W$40,11))</f>
        <v>AS4/PEEK[Eng]</v>
      </c>
      <c r="V89" s="227">
        <f ca="1">INDIRECT(ADDRESS(7+4*(_xlfn.NUMBERVALUE($W$40)-1)+$W$40,12))</f>
        <v>19.448476052250001</v>
      </c>
      <c r="W89" s="227">
        <f ca="1">INDIRECT(ADDRESS(7+4*(_xlfn.NUMBERVALUE($W$40)-1)+$W$40,13))</f>
        <v>1.2917271407837001</v>
      </c>
      <c r="X89" s="227">
        <f ca="1">INDIRECT(ADDRESS(7+4*(_xlfn.NUMBERVALUE($W$40)-1)+$W$40,14))</f>
        <v>0.28000000000000003</v>
      </c>
      <c r="Y89" s="227">
        <f ca="1">INDIRECT(ADDRESS(7+4*(_xlfn.NUMBERVALUE($W$40)-1)+$W$40,15))</f>
        <v>0.74020319303338</v>
      </c>
      <c r="Z89" s="227">
        <f ca="1">INDIRECT(ADDRESS(7+4*(_xlfn.NUMBERVALUE($W$40)-1)+$W$40,16))</f>
        <v>0.49346879535559002</v>
      </c>
      <c r="AA89" s="227">
        <f ca="1">INDIRECT(ADDRESS(7+4*(_xlfn.NUMBERVALUE($W$40)-1)+$W$40,17))</f>
        <v>392</v>
      </c>
      <c r="AB89" s="227">
        <f ca="1">INDIRECT(ADDRESS(7+4*(_xlfn.NUMBERVALUE($W$40)-1)+$W$40,18))</f>
        <v>752</v>
      </c>
      <c r="AC89" s="227">
        <f ca="1">INDIRECT(ADDRESS(7+4*(_xlfn.NUMBERVALUE($W$40)-1)+$W$40,19))</f>
        <v>0</v>
      </c>
    </row>
    <row r="90" spans="1:29" ht="14">
      <c r="A90" s="262">
        <v>-0.5</v>
      </c>
      <c r="B90" s="266">
        <v>125</v>
      </c>
      <c r="C90" s="262">
        <v>0.59</v>
      </c>
      <c r="D90" s="278">
        <v>1.6</v>
      </c>
      <c r="E90" s="271">
        <v>0.52</v>
      </c>
      <c r="F90" s="262">
        <v>0.5</v>
      </c>
      <c r="G90" s="262">
        <v>0.2</v>
      </c>
      <c r="H90" s="262">
        <v>0.9</v>
      </c>
      <c r="I90" s="233">
        <f>B89/B88</f>
        <v>11.507936507936508</v>
      </c>
      <c r="J90" s="235"/>
      <c r="K90" s="240">
        <v>-0.5</v>
      </c>
      <c r="L90" s="240">
        <v>4925</v>
      </c>
      <c r="M90" s="240">
        <v>0.64</v>
      </c>
      <c r="N90" s="240">
        <v>1.6</v>
      </c>
      <c r="O90" s="240">
        <v>0.51600000000000001</v>
      </c>
      <c r="P90" s="240">
        <v>0.5</v>
      </c>
      <c r="Q90" s="240">
        <v>0.2</v>
      </c>
      <c r="R90" s="240">
        <v>0.9</v>
      </c>
      <c r="S90" s="236">
        <f>L89/L88</f>
        <v>11.507936507936499</v>
      </c>
      <c r="U90" s="227">
        <f ca="1">INDIRECT(ADDRESS(8+4*(_xlfn.NUMBERVALUE($W$40)-1)+$W$40,11))</f>
        <v>309.14368650218</v>
      </c>
      <c r="V90" s="227">
        <f ca="1">INDIRECT(ADDRESS(8+4*(_xlfn.NUMBERVALUE($W$40)-1)+$W$40,12))</f>
        <v>159.65166908563</v>
      </c>
      <c r="W90" s="227">
        <f ca="1">INDIRECT(ADDRESS(8+4*(_xlfn.NUMBERVALUE($W$40)-1)+$W$40,13))</f>
        <v>11.611030478955</v>
      </c>
      <c r="X90" s="227">
        <f ca="1">INDIRECT(ADDRESS(8+4*(_xlfn.NUMBERVALUE($W$40)-1)+$W$40,14))</f>
        <v>29.027576197388001</v>
      </c>
      <c r="Y90" s="227">
        <f ca="1">INDIRECT(ADDRESS(8+4*(_xlfn.NUMBERVALUE($W$40)-1)+$W$40,15))</f>
        <v>23.222060957909999</v>
      </c>
      <c r="Z90" s="227">
        <f ca="1">INDIRECT(ADDRESS(8+4*(_xlfn.NUMBERVALUE($W$40)-1)+$W$40,16))</f>
        <v>1.2</v>
      </c>
      <c r="AA90" s="227">
        <f ca="1">INDIRECT(ADDRESS(8+4*(_xlfn.NUMBERVALUE($W$40)-1)+$W$40,17))</f>
        <v>71.599999999999994</v>
      </c>
      <c r="AB90" s="227">
        <f ca="1">INDIRECT(ADDRESS(8+4*(_xlfn.NUMBERVALUE($W$40)-1)+$W$40,18))</f>
        <v>5.0000000000000001E-3</v>
      </c>
      <c r="AC90" s="227">
        <f ca="1">INDIRECT(ADDRESS(8+4*(_xlfn.NUMBERVALUE($W$40)-1)+$W$40,9))</f>
        <v>15.895522388059701</v>
      </c>
    </row>
    <row r="91" spans="1:29" ht="14">
      <c r="A91" s="262">
        <v>0.02</v>
      </c>
      <c r="B91" s="266">
        <v>22.5</v>
      </c>
      <c r="C91" s="262">
        <v>0</v>
      </c>
      <c r="D91" s="278">
        <v>0.6</v>
      </c>
      <c r="E91" s="271">
        <v>0.32</v>
      </c>
      <c r="F91" s="262">
        <v>0</v>
      </c>
      <c r="G91" s="262">
        <v>0</v>
      </c>
      <c r="H91" s="262">
        <v>2000</v>
      </c>
      <c r="I91" s="233">
        <f>C89/C88</f>
        <v>5.8095238095238093</v>
      </c>
      <c r="J91" s="235"/>
      <c r="K91" s="240">
        <v>1.1111111111111001E-2</v>
      </c>
      <c r="L91" s="240">
        <v>12.5</v>
      </c>
      <c r="M91" s="240">
        <v>0</v>
      </c>
      <c r="N91" s="240">
        <v>0.6</v>
      </c>
      <c r="O91" s="240">
        <v>0.316</v>
      </c>
      <c r="P91" s="240">
        <v>4.0000000000000001E-3</v>
      </c>
      <c r="Q91" s="240">
        <v>4.0000000000000001E-3</v>
      </c>
      <c r="R91" s="240">
        <v>3600</v>
      </c>
      <c r="S91" s="236">
        <f>M89/M88</f>
        <v>5.8095238095238084</v>
      </c>
      <c r="U91" s="227">
        <f ca="1">INDIRECT(ADDRESS(9+4*(_xlfn.NUMBERVALUE($W$40)-1)+$W$40,11))</f>
        <v>-0.5</v>
      </c>
      <c r="V91" s="227">
        <f ca="1">INDIRECT(ADDRESS(9+4*(_xlfn.NUMBERVALUE($W$40)-1)+$W$40,12))</f>
        <v>4925</v>
      </c>
      <c r="W91" s="227">
        <f ca="1">INDIRECT(ADDRESS(9+4*(_xlfn.NUMBERVALUE($W$40)-1)+$W$40,13))</f>
        <v>0.66</v>
      </c>
      <c r="X91" s="227">
        <f ca="1">INDIRECT(ADDRESS(9+4*(_xlfn.NUMBERVALUE($W$40)-1)+$W$40,14))</f>
        <v>1.6</v>
      </c>
      <c r="Y91" s="227">
        <f ca="1">INDIRECT(ADDRESS(9+4*(_xlfn.NUMBERVALUE($W$40)-1)+$W$40,15))</f>
        <v>0.51600000000000001</v>
      </c>
      <c r="Z91" s="227">
        <f ca="1">INDIRECT(ADDRESS(9+4*(_xlfn.NUMBERVALUE($W$40)-1)+$W$40,16))</f>
        <v>0.5</v>
      </c>
      <c r="AA91" s="227">
        <f ca="1">INDIRECT(ADDRESS(9+4*(_xlfn.NUMBERVALUE($W$40)-1)+$W$40,17))</f>
        <v>0.2</v>
      </c>
      <c r="AB91" s="227">
        <f ca="1">INDIRECT(ADDRESS(9+4*(_xlfn.NUMBERVALUE($W$40)-1)+$W$40,18))</f>
        <v>0.9</v>
      </c>
      <c r="AC91" s="227">
        <f ca="1">INDIRECT(ADDRESS(9+4*(_xlfn.NUMBERVALUE($W$40)-1)+$W$40,19))</f>
        <v>8.2089552238803734</v>
      </c>
    </row>
    <row r="92" spans="1:29" ht="14">
      <c r="A92" s="262">
        <v>0.15</v>
      </c>
      <c r="B92" s="266">
        <v>0.01</v>
      </c>
      <c r="C92" s="262">
        <v>1</v>
      </c>
      <c r="D92" s="278">
        <v>1</v>
      </c>
      <c r="E92" s="271">
        <v>0</v>
      </c>
      <c r="F92" s="262">
        <v>0.5</v>
      </c>
      <c r="G92" s="238">
        <f>I91</f>
        <v>5.8095238095238093</v>
      </c>
      <c r="H92" s="238">
        <f>MIN(I90,I92)</f>
        <v>11.507936507936508</v>
      </c>
      <c r="I92" s="233">
        <f>D89/C88</f>
        <v>23.69047619047619</v>
      </c>
      <c r="J92" s="235"/>
      <c r="K92" s="240">
        <v>0.15</v>
      </c>
      <c r="L92" s="240">
        <v>0.01</v>
      </c>
      <c r="M92" s="240">
        <v>1</v>
      </c>
      <c r="N92" s="240">
        <v>1</v>
      </c>
      <c r="O92" s="240">
        <v>0</v>
      </c>
      <c r="P92" s="264">
        <v>0.5</v>
      </c>
      <c r="Q92" s="238">
        <f>S91</f>
        <v>5.8095238095238084</v>
      </c>
      <c r="R92" s="238">
        <f>MIN(S90,S92)</f>
        <v>11.507936507936499</v>
      </c>
      <c r="S92" s="233">
        <f>N89/M88</f>
        <v>23.690476190476165</v>
      </c>
      <c r="U92" s="227">
        <f ca="1">INDIRECT(ADDRESS(10+4*(_xlfn.NUMBERVALUE($W$40)-1)+$W$40,11))</f>
        <v>-0.16666666666666999</v>
      </c>
      <c r="V92" s="227">
        <f ca="1">INDIRECT(ADDRESS(10+4*(_xlfn.NUMBERVALUE($W$40)-1)+$W$40,12))</f>
        <v>15.611111111111001</v>
      </c>
      <c r="W92" s="227">
        <f ca="1">INDIRECT(ADDRESS(10+4*(_xlfn.NUMBERVALUE($W$40)-1)+$W$40,13))</f>
        <v>0</v>
      </c>
      <c r="X92" s="227">
        <f ca="1">INDIRECT(ADDRESS(10+4*(_xlfn.NUMBERVALUE($W$40)-1)+$W$40,14))</f>
        <v>0</v>
      </c>
      <c r="Y92" s="227">
        <f ca="1">INDIRECT(ADDRESS(10+4*(_xlfn.NUMBERVALUE($W$40)-1)+$W$40,15))</f>
        <v>0.316</v>
      </c>
      <c r="Z92" s="227">
        <f ca="1">INDIRECT(ADDRESS(10+4*(_xlfn.NUMBERVALUE($W$40)-1)+$W$40,16))</f>
        <v>4.0000000000000001E-3</v>
      </c>
      <c r="AA92" s="227">
        <f ca="1">INDIRECT(ADDRESS(10+4*(_xlfn.NUMBERVALUE($W$40)-1)+$W$40,17))</f>
        <v>4.0000000000000001E-3</v>
      </c>
      <c r="AB92" s="227">
        <f ca="1">INDIRECT(ADDRESS(10+4*(_xlfn.NUMBERVALUE($W$40)-1)+$W$40,18))</f>
        <v>3600</v>
      </c>
      <c r="AC92" s="227">
        <f ca="1">INDIRECT(ADDRESS(10+4*(_xlfn.NUMBERVALUE($W$40)-1)+$W$40,19))</f>
        <v>8.9887640449441228</v>
      </c>
    </row>
    <row r="93" spans="1:29" ht="14">
      <c r="A93" s="260" t="s">
        <v>296</v>
      </c>
      <c r="B93" s="266">
        <v>139</v>
      </c>
      <c r="C93" s="260">
        <v>9.4</v>
      </c>
      <c r="D93" s="278">
        <v>0.316</v>
      </c>
      <c r="E93" s="271">
        <v>5.51</v>
      </c>
      <c r="F93" s="262">
        <v>3.4</v>
      </c>
      <c r="G93" s="238">
        <f>I92</f>
        <v>23.69047619047619</v>
      </c>
      <c r="H93" s="238">
        <f>MIN(I91,I93)</f>
        <v>5.8095238095238093</v>
      </c>
      <c r="I93" s="239"/>
      <c r="J93" s="235">
        <v>0</v>
      </c>
      <c r="K93" s="240" t="s">
        <v>297</v>
      </c>
      <c r="L93" s="240">
        <v>19.8571428571429</v>
      </c>
      <c r="M93" s="240">
        <v>1.3428571428571401</v>
      </c>
      <c r="N93" s="240">
        <v>0.316</v>
      </c>
      <c r="O93" s="240">
        <v>0.78714285714285703</v>
      </c>
      <c r="P93" s="240">
        <v>0.49346879535559002</v>
      </c>
      <c r="Q93" s="240">
        <v>251.6</v>
      </c>
      <c r="R93" s="240">
        <v>320</v>
      </c>
      <c r="U93" s="227">
        <f ca="1">INDIRECT(ADDRESS(11+4*(_xlfn.NUMBERVALUE($W$40)-1)+$W$40,11))</f>
        <v>7.0000000000000007E-2</v>
      </c>
      <c r="V93" s="227">
        <f ca="1">INDIRECT(ADDRESS(11+4*(_xlfn.NUMBERVALUE($W$40)-1)+$W$40,12))</f>
        <v>0.01</v>
      </c>
      <c r="W93" s="227">
        <f ca="1">INDIRECT(ADDRESS(11+4*(_xlfn.NUMBERVALUE($W$40)-1)+$W$40,13))</f>
        <v>1</v>
      </c>
      <c r="X93" s="227">
        <f ca="1">INDIRECT(ADDRESS(11+4*(_xlfn.NUMBERVALUE($W$40)-1)+$W$40,14))</f>
        <v>0</v>
      </c>
      <c r="Y93" s="227">
        <f ca="1">INDIRECT(ADDRESS(11+4*(_xlfn.NUMBERVALUE($W$40)-1)+$W$40,15))</f>
        <v>0.04</v>
      </c>
      <c r="Z93" s="227">
        <f ca="1">INDIRECT(ADDRESS(11+4*(_xlfn.NUMBERVALUE($W$40)-1)+$W$40,16))</f>
        <v>0</v>
      </c>
      <c r="AA93" s="227">
        <f ca="1">INDIRECT(ADDRESS(11+4*(_xlfn.NUMBERVALUE($W$40)-1)+$W$40,17))</f>
        <v>8.9887640449441228</v>
      </c>
      <c r="AB93" s="227">
        <f ca="1">INDIRECT(ADDRESS(11+4*(_xlfn.NUMBERVALUE($W$40)-1)+$W$40,18))</f>
        <v>8.2089552238803734</v>
      </c>
      <c r="AC93" s="227">
        <f ca="1">INDIRECT(ADDRESS(11+4*(_xlfn.NUMBERVALUE($W$40)-1)+$W$40,19))</f>
        <v>22.471910112360696</v>
      </c>
    </row>
    <row r="94" spans="1:29" ht="14">
      <c r="A94" s="260">
        <v>2194</v>
      </c>
      <c r="B94" s="266">
        <v>1653</v>
      </c>
      <c r="C94" s="260">
        <v>60.5</v>
      </c>
      <c r="D94" s="278">
        <v>261</v>
      </c>
      <c r="E94" s="271">
        <v>149</v>
      </c>
      <c r="F94" s="262">
        <v>1.2</v>
      </c>
      <c r="G94" s="262">
        <v>22</v>
      </c>
      <c r="H94" s="263">
        <v>5.0000000000000001E-3</v>
      </c>
      <c r="I94" s="233">
        <f>A94/B93</f>
        <v>15.784172661870503</v>
      </c>
      <c r="K94" s="240">
        <v>313.42857142857099</v>
      </c>
      <c r="L94" s="240">
        <v>236.142857142857</v>
      </c>
      <c r="M94" s="240">
        <v>8.6428571428571406</v>
      </c>
      <c r="N94" s="240">
        <v>37.285714285714299</v>
      </c>
      <c r="O94" s="240">
        <v>21.285714285714299</v>
      </c>
      <c r="P94" s="240">
        <v>1.2</v>
      </c>
      <c r="Q94" s="240">
        <v>71.599999999999994</v>
      </c>
      <c r="R94" s="240">
        <v>5.0000000000000001E-3</v>
      </c>
      <c r="S94" s="236">
        <f>K94/L93</f>
        <v>15.784172661870448</v>
      </c>
    </row>
    <row r="95" spans="1:29" ht="15" thickBot="1">
      <c r="A95" s="262">
        <v>-0.5</v>
      </c>
      <c r="B95" s="266">
        <v>125</v>
      </c>
      <c r="C95" s="262">
        <v>0.59</v>
      </c>
      <c r="D95" s="278">
        <v>1.6</v>
      </c>
      <c r="E95" s="271">
        <v>0.52</v>
      </c>
      <c r="F95" s="262">
        <v>0.5</v>
      </c>
      <c r="G95" s="262">
        <v>0.2</v>
      </c>
      <c r="H95" s="262">
        <v>0.9</v>
      </c>
      <c r="I95" s="233">
        <f>B94/B93</f>
        <v>11.892086330935252</v>
      </c>
      <c r="K95" s="240">
        <v>-0.5</v>
      </c>
      <c r="L95" s="240">
        <v>4925</v>
      </c>
      <c r="M95" s="240">
        <v>0.64</v>
      </c>
      <c r="N95" s="240">
        <v>1.6</v>
      </c>
      <c r="O95" s="240">
        <v>0.51600000000000001</v>
      </c>
      <c r="P95" s="240">
        <v>0.5</v>
      </c>
      <c r="Q95" s="240">
        <v>0.2</v>
      </c>
      <c r="R95" s="240">
        <v>0.9</v>
      </c>
      <c r="S95" s="236">
        <f>L94/L93</f>
        <v>11.892086330935218</v>
      </c>
    </row>
    <row r="96" spans="1:29" ht="14">
      <c r="A96" s="262">
        <v>0.02</v>
      </c>
      <c r="B96" s="266">
        <v>22.5</v>
      </c>
      <c r="C96" s="262">
        <v>0</v>
      </c>
      <c r="D96" s="278">
        <v>0.6</v>
      </c>
      <c r="E96" s="271">
        <v>0.32</v>
      </c>
      <c r="F96" s="262">
        <v>0</v>
      </c>
      <c r="G96" s="262">
        <v>0</v>
      </c>
      <c r="H96" s="262">
        <v>2000</v>
      </c>
      <c r="I96" s="233">
        <f>C94/C93</f>
        <v>6.4361702127659575</v>
      </c>
      <c r="K96" s="240">
        <v>1.1111111111111001E-2</v>
      </c>
      <c r="L96" s="240">
        <v>12.5</v>
      </c>
      <c r="M96" s="240">
        <v>0</v>
      </c>
      <c r="N96" s="240">
        <v>0.6</v>
      </c>
      <c r="O96" s="240">
        <v>0.316</v>
      </c>
      <c r="P96" s="240">
        <v>4.0000000000000001E-3</v>
      </c>
      <c r="Q96" s="240">
        <v>4.0000000000000001E-3</v>
      </c>
      <c r="R96" s="240">
        <v>3600</v>
      </c>
      <c r="S96" s="236">
        <f>M94/M93</f>
        <v>6.436170212765969</v>
      </c>
      <c r="U96" s="249" t="str">
        <f t="shared" ref="U96:AC100" ca="1" si="2">IF(($X$36=1),U83,U89)</f>
        <v>AS4/PEEK</v>
      </c>
      <c r="V96" s="250">
        <f t="shared" ca="1" si="2"/>
        <v>134</v>
      </c>
      <c r="W96" s="250">
        <f t="shared" ca="1" si="2"/>
        <v>8.9</v>
      </c>
      <c r="X96" s="250">
        <f t="shared" ca="1" si="2"/>
        <v>0.28000000000000003</v>
      </c>
      <c r="Y96" s="250">
        <f t="shared" ca="1" si="2"/>
        <v>5.0999999999999996</v>
      </c>
      <c r="Z96" s="250">
        <f t="shared" ca="1" si="2"/>
        <v>3.4</v>
      </c>
      <c r="AA96" s="250">
        <f t="shared" ca="1" si="2"/>
        <v>200</v>
      </c>
      <c r="AB96" s="250">
        <f t="shared" ca="1" si="2"/>
        <v>400</v>
      </c>
      <c r="AC96" s="251">
        <f t="shared" ca="1" si="2"/>
        <v>0</v>
      </c>
    </row>
    <row r="97" spans="1:29" ht="14">
      <c r="A97" s="262">
        <v>0.15</v>
      </c>
      <c r="B97" s="266">
        <v>0.01</v>
      </c>
      <c r="C97" s="262">
        <v>1</v>
      </c>
      <c r="D97" s="278">
        <v>1</v>
      </c>
      <c r="E97" s="271">
        <v>0</v>
      </c>
      <c r="F97" s="262">
        <v>0.5</v>
      </c>
      <c r="G97" s="238">
        <f>I96</f>
        <v>6.4361702127659575</v>
      </c>
      <c r="H97" s="238">
        <f>MIN(I95,I97)</f>
        <v>11.892086330935252</v>
      </c>
      <c r="I97" s="233">
        <f>D94/C93</f>
        <v>27.76595744680851</v>
      </c>
      <c r="K97" s="240">
        <v>0.15</v>
      </c>
      <c r="L97" s="240">
        <v>0.01</v>
      </c>
      <c r="M97" s="240">
        <v>1</v>
      </c>
      <c r="N97" s="240">
        <v>1</v>
      </c>
      <c r="O97" s="240">
        <v>0</v>
      </c>
      <c r="P97" s="264">
        <v>0.5</v>
      </c>
      <c r="Q97" s="238">
        <f>S96</f>
        <v>6.436170212765969</v>
      </c>
      <c r="R97" s="238">
        <f>MIN(S95,S97)</f>
        <v>11.892086330935218</v>
      </c>
      <c r="S97" s="233">
        <f>N94/M93</f>
        <v>27.765957446808578</v>
      </c>
      <c r="U97" s="252">
        <f t="shared" ca="1" si="2"/>
        <v>2130</v>
      </c>
      <c r="V97" s="253">
        <f t="shared" ca="1" si="2"/>
        <v>1100</v>
      </c>
      <c r="W97" s="253">
        <f t="shared" ca="1" si="2"/>
        <v>80</v>
      </c>
      <c r="X97" s="253">
        <f t="shared" ca="1" si="2"/>
        <v>200</v>
      </c>
      <c r="Y97" s="253">
        <f t="shared" ca="1" si="2"/>
        <v>160</v>
      </c>
      <c r="Z97" s="253">
        <f t="shared" ca="1" si="2"/>
        <v>1.2</v>
      </c>
      <c r="AA97" s="253">
        <f t="shared" ca="1" si="2"/>
        <v>22</v>
      </c>
      <c r="AB97" s="253">
        <f t="shared" ca="1" si="2"/>
        <v>0</v>
      </c>
      <c r="AC97" s="254">
        <f t="shared" ca="1" si="2"/>
        <v>15.895522388059701</v>
      </c>
    </row>
    <row r="98" spans="1:29" ht="14">
      <c r="A98" s="260" t="s">
        <v>298</v>
      </c>
      <c r="B98" s="266">
        <v>159</v>
      </c>
      <c r="C98" s="260">
        <v>8.9600000000000009</v>
      </c>
      <c r="D98" s="278">
        <v>0.316</v>
      </c>
      <c r="E98" s="271">
        <v>5.5</v>
      </c>
      <c r="F98" s="262">
        <v>3.4</v>
      </c>
      <c r="G98" s="262">
        <v>122</v>
      </c>
      <c r="H98" s="262">
        <v>160</v>
      </c>
      <c r="I98" s="233"/>
      <c r="J98" s="235">
        <v>0</v>
      </c>
      <c r="K98" s="279" t="s">
        <v>299</v>
      </c>
      <c r="L98" s="240">
        <v>22.714285714285701</v>
      </c>
      <c r="M98" s="275">
        <v>1.28</v>
      </c>
      <c r="N98" s="275">
        <v>0.316</v>
      </c>
      <c r="O98" s="275">
        <v>0.78571428571428603</v>
      </c>
      <c r="P98" s="227">
        <v>0.49346879535559002</v>
      </c>
      <c r="Q98" s="227">
        <v>251.6</v>
      </c>
      <c r="R98" s="227">
        <v>320</v>
      </c>
      <c r="U98" s="252">
        <f t="shared" ca="1" si="2"/>
        <v>-0.5</v>
      </c>
      <c r="V98" s="253">
        <f t="shared" ca="1" si="2"/>
        <v>125</v>
      </c>
      <c r="W98" s="253">
        <f t="shared" ca="1" si="2"/>
        <v>0.66</v>
      </c>
      <c r="X98" s="253">
        <f t="shared" ca="1" si="2"/>
        <v>1.6</v>
      </c>
      <c r="Y98" s="253">
        <f t="shared" ca="1" si="2"/>
        <v>0.51600000000000001</v>
      </c>
      <c r="Z98" s="253">
        <f t="shared" ca="1" si="2"/>
        <v>0.5</v>
      </c>
      <c r="AA98" s="253">
        <f t="shared" ca="1" si="2"/>
        <v>0.2</v>
      </c>
      <c r="AB98" s="253">
        <f t="shared" ca="1" si="2"/>
        <v>0.9</v>
      </c>
      <c r="AC98" s="254">
        <f t="shared" ca="1" si="2"/>
        <v>8.2089552238805972</v>
      </c>
    </row>
    <row r="99" spans="1:29" ht="14">
      <c r="A99" s="260">
        <v>2501</v>
      </c>
      <c r="B99" s="266">
        <v>1700</v>
      </c>
      <c r="C99" s="260">
        <v>64.099999999999994</v>
      </c>
      <c r="D99" s="278">
        <v>220</v>
      </c>
      <c r="E99" s="271">
        <v>98</v>
      </c>
      <c r="F99" s="262">
        <v>1.2</v>
      </c>
      <c r="G99" s="262">
        <v>22</v>
      </c>
      <c r="H99" s="263">
        <v>5.0000000000000001E-3</v>
      </c>
      <c r="I99" s="233">
        <f>A99/B98</f>
        <v>15.729559748427674</v>
      </c>
      <c r="J99" s="235"/>
      <c r="K99" s="276">
        <v>357.28571428571399</v>
      </c>
      <c r="L99" s="276">
        <v>242.857142857143</v>
      </c>
      <c r="M99" s="276">
        <v>9.1571428571428601</v>
      </c>
      <c r="N99" s="276">
        <v>31.428571428571399</v>
      </c>
      <c r="O99" s="276">
        <v>14</v>
      </c>
      <c r="P99" s="227">
        <v>1.2</v>
      </c>
      <c r="Q99" s="227">
        <v>71.599999999999994</v>
      </c>
      <c r="R99" s="227">
        <v>5.0000000000000001E-3</v>
      </c>
      <c r="S99" s="236">
        <f>K99/L98</f>
        <v>15.729559748427668</v>
      </c>
      <c r="U99" s="252">
        <f t="shared" ca="1" si="2"/>
        <v>-0.3</v>
      </c>
      <c r="V99" s="253">
        <f t="shared" ca="1" si="2"/>
        <v>28.1</v>
      </c>
      <c r="W99" s="253">
        <f t="shared" ca="1" si="2"/>
        <v>0</v>
      </c>
      <c r="X99" s="253">
        <f t="shared" ca="1" si="2"/>
        <v>0</v>
      </c>
      <c r="Y99" s="253">
        <f t="shared" ca="1" si="2"/>
        <v>0.316</v>
      </c>
      <c r="Z99" s="253">
        <f t="shared" ca="1" si="2"/>
        <v>4.0000000000000001E-3</v>
      </c>
      <c r="AA99" s="253">
        <f t="shared" ca="1" si="2"/>
        <v>4.0000000000000001E-3</v>
      </c>
      <c r="AB99" s="253">
        <f t="shared" ca="1" si="2"/>
        <v>2000</v>
      </c>
      <c r="AC99" s="254">
        <f t="shared" ca="1" si="2"/>
        <v>8.9887640449438191</v>
      </c>
    </row>
    <row r="100" spans="1:29" ht="15" thickBot="1">
      <c r="A100" s="262">
        <v>-0.5</v>
      </c>
      <c r="B100" s="266">
        <v>125</v>
      </c>
      <c r="C100" s="262">
        <v>0.59</v>
      </c>
      <c r="D100" s="266">
        <v>1.6</v>
      </c>
      <c r="E100" s="261">
        <v>0.52</v>
      </c>
      <c r="F100" s="262">
        <v>0.5</v>
      </c>
      <c r="G100" s="262">
        <v>0.2</v>
      </c>
      <c r="H100" s="262">
        <v>0.9</v>
      </c>
      <c r="I100" s="233">
        <f>B99/B98</f>
        <v>10.691823899371069</v>
      </c>
      <c r="J100" s="235"/>
      <c r="K100" s="259">
        <v>-0.5</v>
      </c>
      <c r="L100" s="28">
        <v>4925</v>
      </c>
      <c r="M100" s="259">
        <v>0.64</v>
      </c>
      <c r="N100" s="28">
        <v>1.6</v>
      </c>
      <c r="O100" s="29">
        <v>0.51600000000000001</v>
      </c>
      <c r="P100" s="259">
        <v>0.5</v>
      </c>
      <c r="Q100" s="259">
        <v>0.2</v>
      </c>
      <c r="R100" s="259">
        <v>0.9</v>
      </c>
      <c r="S100" s="236">
        <f>L99/L98</f>
        <v>10.691823899371082</v>
      </c>
      <c r="U100" s="256">
        <f t="shared" ca="1" si="2"/>
        <v>7.0000000000000007E-2</v>
      </c>
      <c r="V100" s="257">
        <f t="shared" ca="1" si="2"/>
        <v>0.01</v>
      </c>
      <c r="W100" s="257">
        <f t="shared" ca="1" si="2"/>
        <v>1</v>
      </c>
      <c r="X100" s="257">
        <f t="shared" ca="1" si="2"/>
        <v>1</v>
      </c>
      <c r="Y100" s="257">
        <f t="shared" ca="1" si="2"/>
        <v>0</v>
      </c>
      <c r="Z100" s="257">
        <f t="shared" ca="1" si="2"/>
        <v>0.5</v>
      </c>
      <c r="AA100" s="257">
        <f t="shared" ca="1" si="2"/>
        <v>8.9887640449438191</v>
      </c>
      <c r="AB100" s="257">
        <f t="shared" ca="1" si="2"/>
        <v>8.2089552238805972</v>
      </c>
      <c r="AC100" s="258">
        <f t="shared" ca="1" si="2"/>
        <v>22.471910112359549</v>
      </c>
    </row>
    <row r="101" spans="1:29" ht="14">
      <c r="A101" s="262">
        <v>0.02</v>
      </c>
      <c r="B101" s="266">
        <v>22.5</v>
      </c>
      <c r="C101" s="262">
        <v>0</v>
      </c>
      <c r="D101" s="266">
        <v>0.6</v>
      </c>
      <c r="E101" s="261">
        <v>0.32</v>
      </c>
      <c r="F101" s="262">
        <v>0</v>
      </c>
      <c r="G101" s="262">
        <v>0</v>
      </c>
      <c r="H101" s="262">
        <v>2000</v>
      </c>
      <c r="I101" s="233">
        <f>C99/C98</f>
        <v>7.1540178571428559</v>
      </c>
      <c r="J101" s="235"/>
      <c r="K101" s="235">
        <v>1.1111111111111001E-2</v>
      </c>
      <c r="L101" s="235">
        <v>12.5</v>
      </c>
      <c r="M101" s="227">
        <v>0</v>
      </c>
      <c r="N101" s="227">
        <v>0.6</v>
      </c>
      <c r="O101" s="29">
        <v>0.316</v>
      </c>
      <c r="P101" s="259">
        <v>4.0000000000000001E-3</v>
      </c>
      <c r="Q101" s="259">
        <v>4.0000000000000001E-3</v>
      </c>
      <c r="R101" s="259">
        <v>3600</v>
      </c>
      <c r="S101" s="236">
        <f>M99/M98</f>
        <v>7.1540178571428594</v>
      </c>
    </row>
    <row r="102" spans="1:29" ht="14">
      <c r="A102" s="262">
        <v>0.15</v>
      </c>
      <c r="B102" s="266">
        <v>0.01</v>
      </c>
      <c r="C102" s="262">
        <v>1</v>
      </c>
      <c r="D102" s="266">
        <v>1</v>
      </c>
      <c r="E102" s="261">
        <v>0</v>
      </c>
      <c r="F102" s="262">
        <v>0.5</v>
      </c>
      <c r="G102" s="238">
        <f>I101</f>
        <v>7.1540178571428559</v>
      </c>
      <c r="H102" s="238">
        <f>MIN(I100,I102)</f>
        <v>10.691823899371069</v>
      </c>
      <c r="I102" s="233">
        <f>D99/C98</f>
        <v>24.553571428571427</v>
      </c>
      <c r="J102" s="235"/>
      <c r="K102" s="259">
        <v>0.15</v>
      </c>
      <c r="L102" s="28">
        <v>0.01</v>
      </c>
      <c r="M102" s="259">
        <v>1</v>
      </c>
      <c r="N102" s="28">
        <v>1</v>
      </c>
      <c r="O102" s="29">
        <v>0</v>
      </c>
      <c r="P102" s="259">
        <v>0.5</v>
      </c>
      <c r="Q102" s="238">
        <f>S101</f>
        <v>7.1540178571428594</v>
      </c>
      <c r="R102" s="238">
        <f>MIN(S100,S102)</f>
        <v>10.691823899371082</v>
      </c>
      <c r="S102" s="233">
        <f>N99/M98</f>
        <v>24.553571428571406</v>
      </c>
    </row>
    <row r="103" spans="1:29" ht="14">
      <c r="A103" s="260" t="s">
        <v>300</v>
      </c>
      <c r="B103" s="266">
        <v>142</v>
      </c>
      <c r="C103" s="260">
        <v>7.72</v>
      </c>
      <c r="D103" s="266">
        <v>0.33700000000000002</v>
      </c>
      <c r="E103" s="261">
        <v>3.79</v>
      </c>
      <c r="F103" s="262">
        <v>3.4</v>
      </c>
      <c r="G103" s="262">
        <v>122</v>
      </c>
      <c r="H103" s="262">
        <v>160</v>
      </c>
      <c r="I103" s="239"/>
      <c r="J103" s="235">
        <v>0</v>
      </c>
      <c r="K103" s="240" t="s">
        <v>301</v>
      </c>
      <c r="L103" s="240">
        <v>20.285714285714299</v>
      </c>
      <c r="M103" s="240">
        <v>1.1028571428571401</v>
      </c>
      <c r="N103" s="240">
        <v>0.33700000000000002</v>
      </c>
      <c r="O103" s="240">
        <v>0.54142857142857104</v>
      </c>
      <c r="P103" s="240">
        <v>0.49346879535559002</v>
      </c>
      <c r="Q103" s="240">
        <v>251.6</v>
      </c>
      <c r="R103" s="240">
        <v>320</v>
      </c>
      <c r="U103" s="227" t="s">
        <v>302</v>
      </c>
    </row>
    <row r="104" spans="1:29" ht="14">
      <c r="A104" s="260">
        <v>2524</v>
      </c>
      <c r="B104" s="266">
        <v>1700</v>
      </c>
      <c r="C104" s="260">
        <v>39.6</v>
      </c>
      <c r="D104" s="266">
        <v>165</v>
      </c>
      <c r="E104" s="271">
        <v>48</v>
      </c>
      <c r="F104" s="262">
        <v>1.2</v>
      </c>
      <c r="G104" s="262">
        <v>22</v>
      </c>
      <c r="H104" s="263">
        <v>5.0000000000000001E-3</v>
      </c>
      <c r="I104" s="233">
        <f>A104/B103</f>
        <v>17.774647887323944</v>
      </c>
      <c r="J104" s="235"/>
      <c r="K104" s="240">
        <v>360.57142857142901</v>
      </c>
      <c r="L104" s="240">
        <v>242.857142857143</v>
      </c>
      <c r="M104" s="240">
        <v>5.6571428571428601</v>
      </c>
      <c r="N104" s="240">
        <v>23.571428571428601</v>
      </c>
      <c r="O104" s="240">
        <v>6.8571428571428603</v>
      </c>
      <c r="P104" s="240">
        <v>1.2</v>
      </c>
      <c r="Q104" s="240">
        <v>71.599999999999994</v>
      </c>
      <c r="R104" s="240">
        <v>5.0000000000000001E-3</v>
      </c>
      <c r="S104" s="236">
        <f>K104/L103</f>
        <v>17.774647887323955</v>
      </c>
      <c r="U104" s="227" t="str">
        <f ca="1">INDIRECT(ADDRESS(7+4*(_xlfn.NUMBERVALUE($X$40)-1)+$X$40,1))</f>
        <v>B4/N55</v>
      </c>
      <c r="V104" s="227">
        <f ca="1">INDIRECT(ADDRESS(7+4*(_xlfn.NUMBERVALUE($X$40)-1)+$X$40,2))</f>
        <v>204</v>
      </c>
      <c r="W104" s="227">
        <f ca="1">INDIRECT(ADDRESS(7+4*(_xlfn.NUMBERVALUE($X$40)-1)+$X$40,3))</f>
        <v>18.5</v>
      </c>
      <c r="X104" s="227">
        <f ca="1">INDIRECT(ADDRESS(7+4*(_xlfn.NUMBERVALUE($X$40)-1)+$X$40,4))</f>
        <v>0.23</v>
      </c>
      <c r="Y104" s="227">
        <f ca="1">INDIRECT(ADDRESS(7+4*(_xlfn.NUMBERVALUE($X$40)-1)+$X$40,5))</f>
        <v>5.59</v>
      </c>
      <c r="Z104" s="227">
        <f ca="1">INDIRECT(ADDRESS(7+4*(_xlfn.NUMBERVALUE($X$40)-1)+$X$40,6))</f>
        <v>3.4</v>
      </c>
      <c r="AA104" s="227">
        <f ca="1">INDIRECT(ADDRESS(7+4*(_xlfn.NUMBERVALUE($X$40)-1)+$X$40,7))</f>
        <v>122</v>
      </c>
      <c r="AB104" s="227">
        <f ca="1">INDIRECT(ADDRESS(7+4*(_xlfn.NUMBERVALUE($X$40)-1)+$X$40,8))</f>
        <v>160</v>
      </c>
      <c r="AC104" s="227">
        <f ca="1">INDIRECT(ADDRESS(7+4*(_xlfn.NUMBERVALUE($X$40)-1)+$X$40,9))</f>
        <v>0</v>
      </c>
    </row>
    <row r="105" spans="1:29" ht="14">
      <c r="A105" s="262">
        <v>-0.5</v>
      </c>
      <c r="B105" s="266">
        <v>125</v>
      </c>
      <c r="C105" s="262">
        <v>0.59</v>
      </c>
      <c r="D105" s="266">
        <v>1.6</v>
      </c>
      <c r="E105" s="271">
        <v>0.52</v>
      </c>
      <c r="F105" s="262">
        <v>0.5</v>
      </c>
      <c r="G105" s="262">
        <v>0.2</v>
      </c>
      <c r="H105" s="262">
        <v>0.9</v>
      </c>
      <c r="I105" s="233">
        <f>B104/B103</f>
        <v>11.971830985915492</v>
      </c>
      <c r="J105" s="235"/>
      <c r="K105" s="240">
        <v>-0.5</v>
      </c>
      <c r="L105" s="240">
        <v>4925</v>
      </c>
      <c r="M105" s="240">
        <v>0.64</v>
      </c>
      <c r="N105" s="240">
        <v>1.6</v>
      </c>
      <c r="O105" s="240">
        <v>0.51600000000000001</v>
      </c>
      <c r="P105" s="240">
        <v>0.5</v>
      </c>
      <c r="Q105" s="240">
        <v>0.2</v>
      </c>
      <c r="R105" s="240">
        <v>0.9</v>
      </c>
      <c r="S105" s="236">
        <f>L104/L103</f>
        <v>11.971830985915492</v>
      </c>
      <c r="U105" s="227">
        <f ca="1">INDIRECT(ADDRESS(8+4*(_xlfn.NUMBERVALUE($X$40)-1)+$X$40,1))</f>
        <v>1260</v>
      </c>
      <c r="V105" s="227">
        <f ca="1">INDIRECT(ADDRESS(8+4*(_xlfn.NUMBERVALUE($X$40)-1)+$X$40,2))</f>
        <v>2500</v>
      </c>
      <c r="W105" s="227">
        <f ca="1">INDIRECT(ADDRESS(8+4*(_xlfn.NUMBERVALUE($X$40)-1)+$X$40,3))</f>
        <v>61</v>
      </c>
      <c r="X105" s="227">
        <f ca="1">INDIRECT(ADDRESS(8+4*(_xlfn.NUMBERVALUE($X$40)-1)+$X$40,4))</f>
        <v>202</v>
      </c>
      <c r="Y105" s="227">
        <f ca="1">INDIRECT(ADDRESS(8+4*(_xlfn.NUMBERVALUE($X$40)-1)+$X$40,5))</f>
        <v>67</v>
      </c>
      <c r="Z105" s="227">
        <f ca="1">INDIRECT(ADDRESS(8+4*(_xlfn.NUMBERVALUE($X$40)-1)+$X$40,6))</f>
        <v>1.2</v>
      </c>
      <c r="AA105" s="227">
        <f ca="1">INDIRECT(ADDRESS(8+4*(_xlfn.NUMBERVALUE($X$40)-1)+$X$40,7))</f>
        <v>22</v>
      </c>
      <c r="AB105" s="227">
        <f ca="1">INDIRECT(ADDRESS(8+4*(_xlfn.NUMBERVALUE($X$40)-1)+$X$40,8))</f>
        <v>5.0000000000000001E-3</v>
      </c>
      <c r="AC105" s="227">
        <f ca="1">INDIRECT(ADDRESS(8+4*(_xlfn.NUMBERVALUE($X$40)-1)+$X$40,9))</f>
        <v>6.1764705882352944</v>
      </c>
    </row>
    <row r="106" spans="1:29" ht="14">
      <c r="A106" s="262">
        <v>0.02</v>
      </c>
      <c r="B106" s="266">
        <v>22.5</v>
      </c>
      <c r="C106" s="262">
        <v>0</v>
      </c>
      <c r="D106" s="266">
        <v>0.6</v>
      </c>
      <c r="E106" s="271">
        <v>0.32</v>
      </c>
      <c r="F106" s="262">
        <v>0</v>
      </c>
      <c r="G106" s="262">
        <v>0</v>
      </c>
      <c r="H106" s="262">
        <v>2000</v>
      </c>
      <c r="I106" s="233">
        <f>C104/C103</f>
        <v>5.1295336787564771</v>
      </c>
      <c r="J106" s="235"/>
      <c r="K106" s="240">
        <v>1.1111111111111001E-2</v>
      </c>
      <c r="L106" s="240">
        <v>12.5</v>
      </c>
      <c r="M106" s="240">
        <v>0</v>
      </c>
      <c r="N106" s="240">
        <v>0.6</v>
      </c>
      <c r="O106" s="240">
        <v>0.316</v>
      </c>
      <c r="P106" s="240">
        <v>4.0000000000000001E-3</v>
      </c>
      <c r="Q106" s="240">
        <v>4.0000000000000001E-3</v>
      </c>
      <c r="R106" s="240">
        <v>3600</v>
      </c>
      <c r="S106" s="236">
        <f>M104/M103</f>
        <v>5.1295336787564922</v>
      </c>
      <c r="U106" s="227">
        <f ca="1">INDIRECT(ADDRESS(9+4*(_xlfn.NUMBERVALUE($X$40)-1)+$X$40,1))</f>
        <v>-0.5</v>
      </c>
      <c r="V106" s="227">
        <f ca="1">INDIRECT(ADDRESS(9+4*(_xlfn.NUMBERVALUE($X$40)-1)+$X$40,2))</f>
        <v>125</v>
      </c>
      <c r="W106" s="227">
        <f ca="1">INDIRECT(ADDRESS(9+4*(_xlfn.NUMBERVALUE($X$40)-1)+$X$40,3))</f>
        <v>0.5</v>
      </c>
      <c r="X106" s="227">
        <f ca="1">INDIRECT(ADDRESS(9+4*(_xlfn.NUMBERVALUE($X$40)-1)+$X$40,4))</f>
        <v>2</v>
      </c>
      <c r="Y106" s="227">
        <f ca="1">INDIRECT(ADDRESS(9+4*(_xlfn.NUMBERVALUE($X$40)-1)+$X$40,5))</f>
        <v>0.215</v>
      </c>
      <c r="Z106" s="227">
        <f ca="1">INDIRECT(ADDRESS(9+4*(_xlfn.NUMBERVALUE($X$40)-1)+$X$40,6))</f>
        <v>0.5</v>
      </c>
      <c r="AA106" s="227">
        <f ca="1">INDIRECT(ADDRESS(9+4*(_xlfn.NUMBERVALUE($X$40)-1)+$X$40,7))</f>
        <v>0.2</v>
      </c>
      <c r="AB106" s="227">
        <f ca="1">INDIRECT(ADDRESS(9+4*(_xlfn.NUMBERVALUE($X$40)-1)+$X$40,8))</f>
        <v>0.9</v>
      </c>
      <c r="AC106" s="227">
        <f ca="1">INDIRECT(ADDRESS(9+4*(_xlfn.NUMBERVALUE($X$40)-1)+$X$40,9))</f>
        <v>12.254901960784315</v>
      </c>
    </row>
    <row r="107" spans="1:29" ht="14">
      <c r="A107" s="262">
        <v>0.15</v>
      </c>
      <c r="B107" s="266">
        <v>0.01</v>
      </c>
      <c r="C107" s="262">
        <v>1</v>
      </c>
      <c r="D107" s="266">
        <v>1</v>
      </c>
      <c r="E107" s="271">
        <v>0</v>
      </c>
      <c r="F107" s="262">
        <v>0.5</v>
      </c>
      <c r="G107" s="238">
        <f>I106</f>
        <v>5.1295336787564771</v>
      </c>
      <c r="H107" s="238">
        <f>MIN(I105,I107)</f>
        <v>11.971830985915492</v>
      </c>
      <c r="I107" s="233">
        <f>D104/C103</f>
        <v>21.373056994818654</v>
      </c>
      <c r="J107" s="235"/>
      <c r="K107" s="240">
        <v>0.15</v>
      </c>
      <c r="L107" s="240">
        <v>0.01</v>
      </c>
      <c r="M107" s="240">
        <v>1</v>
      </c>
      <c r="N107" s="240">
        <v>1</v>
      </c>
      <c r="O107" s="240">
        <v>0</v>
      </c>
      <c r="P107" s="264">
        <v>0.5</v>
      </c>
      <c r="Q107" s="238">
        <f>S106</f>
        <v>5.1295336787564922</v>
      </c>
      <c r="R107" s="238">
        <f>MIN(S105,S107)</f>
        <v>11.971830985915492</v>
      </c>
      <c r="S107" s="233">
        <f>N104/M103</f>
        <v>21.373056994818732</v>
      </c>
      <c r="U107" s="227">
        <f ca="1">INDIRECT(ADDRESS(10+4*(_xlfn.NUMBERVALUE($X$40)-1)+$X$40,1))</f>
        <v>6.1</v>
      </c>
      <c r="V107" s="227">
        <f ca="1">INDIRECT(ADDRESS(10+4*(_xlfn.NUMBERVALUE($X$40)-1)+$X$40,2))</f>
        <v>30.3</v>
      </c>
      <c r="W107" s="227">
        <f ca="1">INDIRECT(ADDRESS(10+4*(_xlfn.NUMBERVALUE($X$40)-1)+$X$40,3))</f>
        <v>0</v>
      </c>
      <c r="X107" s="227">
        <f ca="1">INDIRECT(ADDRESS(10+4*(_xlfn.NUMBERVALUE($X$40)-1)+$X$40,4))</f>
        <v>0.6</v>
      </c>
      <c r="Y107" s="227">
        <f ca="1">INDIRECT(ADDRESS(10+4*(_xlfn.NUMBERVALUE($X$40)-1)+$X$40,5))</f>
        <v>0.28199999999999997</v>
      </c>
      <c r="Z107" s="227">
        <f ca="1">INDIRECT(ADDRESS(10+4*(_xlfn.NUMBERVALUE($X$40)-1)+$X$40,6))</f>
        <v>4.0000000000000001E-3</v>
      </c>
      <c r="AA107" s="227">
        <f ca="1">INDIRECT(ADDRESS(10+4*(_xlfn.NUMBERVALUE($X$40)-1)+$X$40,7))</f>
        <v>4.0000000000000001E-3</v>
      </c>
      <c r="AB107" s="227">
        <f ca="1">INDIRECT(ADDRESS(10+4*(_xlfn.NUMBERVALUE($X$40)-1)+$X$40,8))</f>
        <v>2000</v>
      </c>
      <c r="AC107" s="227">
        <f ca="1">INDIRECT(ADDRESS(10+4*(_xlfn.NUMBERVALUE($X$40)-1)+$X$40,9))</f>
        <v>3.2972972972972974</v>
      </c>
    </row>
    <row r="108" spans="1:29" ht="14">
      <c r="A108" s="260" t="s">
        <v>303</v>
      </c>
      <c r="B108" s="266">
        <v>128</v>
      </c>
      <c r="C108" s="260">
        <v>7.93</v>
      </c>
      <c r="D108" s="260">
        <v>0.3</v>
      </c>
      <c r="E108" s="280">
        <v>3.56</v>
      </c>
      <c r="F108" s="260">
        <v>3.4</v>
      </c>
      <c r="G108" s="262">
        <v>122</v>
      </c>
      <c r="H108" s="262">
        <v>160</v>
      </c>
      <c r="I108" s="242"/>
      <c r="J108" s="235">
        <v>0</v>
      </c>
      <c r="K108" s="240" t="s">
        <v>293</v>
      </c>
      <c r="L108" s="240">
        <v>25</v>
      </c>
      <c r="M108" s="240">
        <v>1.1714285714285699</v>
      </c>
      <c r="N108" s="240">
        <v>0.33</v>
      </c>
      <c r="O108" s="240">
        <v>0.78571428571428603</v>
      </c>
      <c r="P108" s="240">
        <v>0.49346879535559002</v>
      </c>
      <c r="Q108" s="240">
        <v>251.6</v>
      </c>
      <c r="R108" s="240">
        <v>320</v>
      </c>
      <c r="U108" s="227">
        <f ca="1">INDIRECT(ADDRESS(11+4*(_xlfn.NUMBERVALUE($X$40)-1)+$X$40,1))</f>
        <v>0.2</v>
      </c>
      <c r="V108" s="227">
        <f ca="1">INDIRECT(ADDRESS(11+4*(_xlfn.NUMBERVALUE($X$40)-1)+$X$40,2))</f>
        <v>0.01</v>
      </c>
      <c r="W108" s="227">
        <f ca="1">INDIRECT(ADDRESS(11+4*(_xlfn.NUMBERVALUE($X$40)-1)+$X$40,3))</f>
        <v>1</v>
      </c>
      <c r="X108" s="227">
        <f ca="1">INDIRECT(ADDRESS(11+4*(_xlfn.NUMBERVALUE($X$40)-1)+$X$40,4))</f>
        <v>1</v>
      </c>
      <c r="Y108" s="227">
        <f ca="1">INDIRECT(ADDRESS(11+4*(_xlfn.NUMBERVALUE($X$40)-1)+$X$40,5))</f>
        <v>0</v>
      </c>
      <c r="Z108" s="227">
        <f ca="1">INDIRECT(ADDRESS(11+4*(_xlfn.NUMBERVALUE($X$40)-1)+$X$40,6))</f>
        <v>0.5</v>
      </c>
      <c r="AA108" s="227">
        <f ca="1">INDIRECT(ADDRESS(11+4*(_xlfn.NUMBERVALUE($X$40)-1)+$X$40,7))</f>
        <v>3.2972972972972974</v>
      </c>
      <c r="AB108" s="227">
        <f ca="1">INDIRECT(ADDRESS(11+4*(_xlfn.NUMBERVALUE($X$40)-1)+$X$40,8))</f>
        <v>10.918918918918919</v>
      </c>
      <c r="AC108" s="227">
        <f ca="1">INDIRECT(ADDRESS(11+4*(_xlfn.NUMBERVALUE($X$40)-1)+$X$40,9))</f>
        <v>10.918918918918919</v>
      </c>
    </row>
    <row r="109" spans="1:29" ht="14">
      <c r="A109" s="260">
        <v>1867</v>
      </c>
      <c r="B109" s="266">
        <v>1398</v>
      </c>
      <c r="C109" s="260">
        <v>47.7</v>
      </c>
      <c r="D109" s="266">
        <v>185</v>
      </c>
      <c r="E109" s="271">
        <v>150</v>
      </c>
      <c r="F109" s="260">
        <v>1.2</v>
      </c>
      <c r="G109" s="262">
        <v>22</v>
      </c>
      <c r="H109" s="260">
        <v>5.0000000000000001E-3</v>
      </c>
      <c r="I109" s="233">
        <f>A109/B108</f>
        <v>14.5859375</v>
      </c>
      <c r="J109" s="235"/>
      <c r="K109" s="240">
        <v>357.142857142857</v>
      </c>
      <c r="L109" s="240">
        <v>242.857142857143</v>
      </c>
      <c r="M109" s="240">
        <v>9.8571428571428594</v>
      </c>
      <c r="N109" s="240">
        <v>24.1428571428571</v>
      </c>
      <c r="O109" s="240">
        <v>6.1428571428571397</v>
      </c>
      <c r="P109" s="240">
        <v>1.2</v>
      </c>
      <c r="Q109" s="240">
        <v>71.599999999999994</v>
      </c>
      <c r="R109" s="240">
        <v>5.0000000000000001E-3</v>
      </c>
      <c r="S109" s="227">
        <v>14.285714285714301</v>
      </c>
    </row>
    <row r="110" spans="1:29" ht="14">
      <c r="A110" s="260">
        <v>-0.5</v>
      </c>
      <c r="B110" s="266">
        <v>125</v>
      </c>
      <c r="C110" s="260">
        <v>0.59</v>
      </c>
      <c r="D110" s="260">
        <v>1.6</v>
      </c>
      <c r="E110" s="260">
        <v>0.52</v>
      </c>
      <c r="F110" s="260">
        <v>0.5</v>
      </c>
      <c r="G110" s="260">
        <v>0.2</v>
      </c>
      <c r="H110" s="260">
        <v>0.9</v>
      </c>
      <c r="I110" s="233">
        <f>B109/B108</f>
        <v>10.921875</v>
      </c>
      <c r="J110" s="235"/>
      <c r="K110" s="240">
        <v>-0.5</v>
      </c>
      <c r="L110" s="240">
        <v>4925</v>
      </c>
      <c r="M110" s="240">
        <v>0.64</v>
      </c>
      <c r="N110" s="240">
        <v>1.6</v>
      </c>
      <c r="O110" s="240">
        <v>0.51600000000000001</v>
      </c>
      <c r="P110" s="240">
        <v>0.5</v>
      </c>
      <c r="Q110" s="240">
        <v>0.2</v>
      </c>
      <c r="R110" s="240">
        <v>0.9</v>
      </c>
      <c r="S110" s="227">
        <v>9.7142857142857206</v>
      </c>
      <c r="U110" s="227" t="str">
        <f ca="1">INDIRECT(ADDRESS(7+4*(_xlfn.NUMBERVALUE($X$40)-1)+$X$40,11))</f>
        <v>B4/N55[Eng]</v>
      </c>
      <c r="V110" s="227">
        <f ca="1">INDIRECT(ADDRESS(7+4*(_xlfn.NUMBERVALUE($X$40)-1)+$X$40,12))</f>
        <v>29.608127721334998</v>
      </c>
      <c r="W110" s="227">
        <f ca="1">INDIRECT(ADDRESS(7+4*(_xlfn.NUMBERVALUE($X$40)-1)+$X$40,13))</f>
        <v>2.6850507982582998</v>
      </c>
      <c r="X110" s="227">
        <f ca="1">INDIRECT(ADDRESS(7+4*(_xlfn.NUMBERVALUE($X$40)-1)+$X$40,14))</f>
        <v>0.23</v>
      </c>
      <c r="Y110" s="227">
        <f ca="1">INDIRECT(ADDRESS(7+4*(_xlfn.NUMBERVALUE($X$40)-1)+$X$40,15))</f>
        <v>0.81132075471697995</v>
      </c>
      <c r="Z110" s="227">
        <f ca="1">INDIRECT(ADDRESS(7+4*(_xlfn.NUMBERVALUE($X$40)-1)+$X$40,16))</f>
        <v>0.49346879535559002</v>
      </c>
      <c r="AA110" s="227">
        <f ca="1">INDIRECT(ADDRESS(7+4*(_xlfn.NUMBERVALUE($X$40)-1)+$X$40,17))</f>
        <v>251.6</v>
      </c>
      <c r="AB110" s="227">
        <f ca="1">INDIRECT(ADDRESS(7+4*(_xlfn.NUMBERVALUE($X$40)-1)+$X$40,18))</f>
        <v>320</v>
      </c>
      <c r="AC110" s="227">
        <f ca="1">INDIRECT(ADDRESS(7+4*(_xlfn.NUMBERVALUE($X$40)-1)+$X$40,19))</f>
        <v>0</v>
      </c>
    </row>
    <row r="111" spans="1:29" ht="14">
      <c r="A111" s="260">
        <v>0.02</v>
      </c>
      <c r="B111" s="260">
        <v>22.5</v>
      </c>
      <c r="C111" s="262">
        <v>0</v>
      </c>
      <c r="D111" s="260">
        <v>0.6</v>
      </c>
      <c r="E111" s="260">
        <v>0.32</v>
      </c>
      <c r="F111" s="262">
        <v>0</v>
      </c>
      <c r="G111" s="262">
        <v>0</v>
      </c>
      <c r="H111" s="262">
        <v>2000</v>
      </c>
      <c r="I111" s="233">
        <f>C109/C108</f>
        <v>6.015132408575032</v>
      </c>
      <c r="J111" s="235"/>
      <c r="K111" s="240">
        <v>1.1111111111111001E-2</v>
      </c>
      <c r="L111" s="240">
        <v>12.5</v>
      </c>
      <c r="M111" s="240">
        <v>0</v>
      </c>
      <c r="N111" s="240">
        <v>0.6</v>
      </c>
      <c r="O111" s="240">
        <v>0.316</v>
      </c>
      <c r="P111" s="240">
        <v>4.0000000000000001E-3</v>
      </c>
      <c r="Q111" s="240">
        <v>4.0000000000000001E-3</v>
      </c>
      <c r="R111" s="240">
        <v>3600</v>
      </c>
      <c r="U111" s="227">
        <f ca="1">INDIRECT(ADDRESS(8+4*(_xlfn.NUMBERVALUE($X$40)-1)+$X$40,11))</f>
        <v>182.87373004354001</v>
      </c>
      <c r="V111" s="227">
        <f ca="1">INDIRECT(ADDRESS(8+4*(_xlfn.NUMBERVALUE($X$40)-1)+$X$40,12))</f>
        <v>362.84470246734003</v>
      </c>
      <c r="W111" s="227">
        <f ca="1">INDIRECT(ADDRESS(8+4*(_xlfn.NUMBERVALUE($X$40)-1)+$X$40,13))</f>
        <v>8.8534107402032003</v>
      </c>
      <c r="X111" s="227">
        <f ca="1">INDIRECT(ADDRESS(8+4*(_xlfn.NUMBERVALUE($X$40)-1)+$X$40,14))</f>
        <v>29.317851959361001</v>
      </c>
      <c r="Y111" s="227">
        <f ca="1">INDIRECT(ADDRESS(8+4*(_xlfn.NUMBERVALUE($X$40)-1)+$X$40,15))</f>
        <v>9.7242380261247998</v>
      </c>
      <c r="Z111" s="227">
        <f ca="1">INDIRECT(ADDRESS(8+4*(_xlfn.NUMBERVALUE($X$40)-1)+$X$40,16))</f>
        <v>1.2</v>
      </c>
      <c r="AA111" s="227">
        <f ca="1">INDIRECT(ADDRESS(8+4*(_xlfn.NUMBERVALUE($X$40)-1)+$X$40,17))</f>
        <v>71.599999999999994</v>
      </c>
      <c r="AB111" s="227">
        <f ca="1">INDIRECT(ADDRESS(8+4*(_xlfn.NUMBERVALUE($X$40)-1)+$X$40,18))</f>
        <v>5.0000000000000001E-3</v>
      </c>
      <c r="AC111" s="227">
        <f ca="1">INDIRECT(ADDRESS(8+4*(_xlfn.NUMBERVALUE($X$40)-1)+$X$40,9))</f>
        <v>6.1764705882352944</v>
      </c>
    </row>
    <row r="112" spans="1:29" ht="14">
      <c r="A112" s="260">
        <v>0.15</v>
      </c>
      <c r="B112" s="260">
        <v>0.01</v>
      </c>
      <c r="C112" s="262">
        <v>1</v>
      </c>
      <c r="D112" s="266">
        <v>1</v>
      </c>
      <c r="E112" s="261">
        <v>0</v>
      </c>
      <c r="F112" s="262">
        <v>0.5</v>
      </c>
      <c r="G112" s="238">
        <f>I111</f>
        <v>6.015132408575032</v>
      </c>
      <c r="H112" s="238">
        <f>MIN(I110,I112)</f>
        <v>10.921875</v>
      </c>
      <c r="I112" s="233">
        <f>D109/C108</f>
        <v>23.329129886506937</v>
      </c>
      <c r="J112" s="235"/>
      <c r="K112" s="240">
        <v>0.15</v>
      </c>
      <c r="L112" s="240">
        <v>0.01</v>
      </c>
      <c r="M112" s="240">
        <v>1</v>
      </c>
      <c r="N112" s="240">
        <v>1</v>
      </c>
      <c r="O112" s="240">
        <v>0</v>
      </c>
      <c r="P112" s="264">
        <v>0.5</v>
      </c>
      <c r="Q112" s="238">
        <f>S111</f>
        <v>0</v>
      </c>
      <c r="R112" s="238">
        <f>MIN(S110,S112)</f>
        <v>9.7142857142857206</v>
      </c>
      <c r="S112" s="233">
        <f>N109/M108</f>
        <v>20.609756097560965</v>
      </c>
      <c r="U112" s="227">
        <f ca="1">INDIRECT(ADDRESS(9+4*(_xlfn.NUMBERVALUE($X$40)-1)+$X$40,11))</f>
        <v>-0.5</v>
      </c>
      <c r="V112" s="227">
        <f ca="1">INDIRECT(ADDRESS(9+4*(_xlfn.NUMBERVALUE($X$40)-1)+$X$40,12))</f>
        <v>4925</v>
      </c>
      <c r="W112" s="227">
        <f ca="1">INDIRECT(ADDRESS(9+4*(_xlfn.NUMBERVALUE($X$40)-1)+$X$40,13))</f>
        <v>0.5</v>
      </c>
      <c r="X112" s="227">
        <f ca="1">INDIRECT(ADDRESS(9+4*(_xlfn.NUMBERVALUE($X$40)-1)+$X$40,14))</f>
        <v>2</v>
      </c>
      <c r="Y112" s="227">
        <f ca="1">INDIRECT(ADDRESS(9+4*(_xlfn.NUMBERVALUE($X$40)-1)+$X$40,15))</f>
        <v>0.215</v>
      </c>
      <c r="Z112" s="227">
        <f ca="1">INDIRECT(ADDRESS(9+4*(_xlfn.NUMBERVALUE($X$40)-1)+$X$40,16))</f>
        <v>0.5</v>
      </c>
      <c r="AA112" s="227">
        <f ca="1">INDIRECT(ADDRESS(9+4*(_xlfn.NUMBERVALUE($X$40)-1)+$X$40,17))</f>
        <v>0.2</v>
      </c>
      <c r="AB112" s="227">
        <f ca="1">INDIRECT(ADDRESS(9+4*(_xlfn.NUMBERVALUE($X$40)-1)+$X$40,18))</f>
        <v>0.9</v>
      </c>
      <c r="AC112" s="227">
        <f ca="1">INDIRECT(ADDRESS(9+4*(_xlfn.NUMBERVALUE($X$40)-1)+$X$40,19))</f>
        <v>12.254901960784292</v>
      </c>
    </row>
    <row r="113" spans="1:29">
      <c r="A113" s="242" t="s">
        <v>304</v>
      </c>
      <c r="B113" s="239">
        <v>151</v>
      </c>
      <c r="C113" s="239">
        <v>8.1999999999999993</v>
      </c>
      <c r="D113" s="239">
        <v>0.33</v>
      </c>
      <c r="E113" s="239">
        <v>4</v>
      </c>
      <c r="F113" s="239">
        <v>3.4</v>
      </c>
      <c r="G113" s="239">
        <v>122</v>
      </c>
      <c r="H113" s="239">
        <v>160</v>
      </c>
      <c r="I113" s="232"/>
      <c r="J113" s="235">
        <v>0</v>
      </c>
      <c r="K113" s="240" t="s">
        <v>305</v>
      </c>
      <c r="L113" s="240">
        <v>21.571428571428601</v>
      </c>
      <c r="M113" s="240">
        <v>1.1714285714285699</v>
      </c>
      <c r="N113" s="240">
        <v>0.33</v>
      </c>
      <c r="O113" s="240">
        <v>0.57142857142857095</v>
      </c>
      <c r="P113" s="240">
        <v>0.49346879535559002</v>
      </c>
      <c r="Q113" s="240">
        <v>251.6</v>
      </c>
      <c r="R113" s="240">
        <v>320</v>
      </c>
      <c r="U113" s="227">
        <f ca="1">INDIRECT(ADDRESS(10+4*(_xlfn.NUMBERVALUE($X$40)-1)+$X$40,11))</f>
        <v>3.3888888888888999</v>
      </c>
      <c r="V113" s="227">
        <f ca="1">INDIRECT(ADDRESS(10+4*(_xlfn.NUMBERVALUE($X$40)-1)+$X$40,12))</f>
        <v>16.833333333333002</v>
      </c>
      <c r="W113" s="227">
        <f ca="1">INDIRECT(ADDRESS(10+4*(_xlfn.NUMBERVALUE($X$40)-1)+$X$40,13))</f>
        <v>0</v>
      </c>
      <c r="X113" s="227">
        <f ca="1">INDIRECT(ADDRESS(10+4*(_xlfn.NUMBERVALUE($X$40)-1)+$X$40,14))</f>
        <v>0.6</v>
      </c>
      <c r="Y113" s="227">
        <f ca="1">INDIRECT(ADDRESS(10+4*(_xlfn.NUMBERVALUE($X$40)-1)+$X$40,15))</f>
        <v>0.28199999999999997</v>
      </c>
      <c r="Z113" s="227">
        <f ca="1">INDIRECT(ADDRESS(10+4*(_xlfn.NUMBERVALUE($X$40)-1)+$X$40,16))</f>
        <v>4.0000000000000001E-3</v>
      </c>
      <c r="AA113" s="227">
        <f ca="1">INDIRECT(ADDRESS(10+4*(_xlfn.NUMBERVALUE($X$40)-1)+$X$40,17))</f>
        <v>4.0000000000000001E-3</v>
      </c>
      <c r="AB113" s="227">
        <f ca="1">INDIRECT(ADDRESS(10+4*(_xlfn.NUMBERVALUE($X$40)-1)+$X$40,18))</f>
        <v>3600</v>
      </c>
      <c r="AC113" s="227">
        <f ca="1">INDIRECT(ADDRESS(10+4*(_xlfn.NUMBERVALUE($X$40)-1)+$X$40,19))</f>
        <v>3.297297297297356</v>
      </c>
    </row>
    <row r="114" spans="1:29">
      <c r="A114" s="239">
        <v>3000</v>
      </c>
      <c r="B114" s="239">
        <v>2500</v>
      </c>
      <c r="C114" s="239">
        <v>110</v>
      </c>
      <c r="D114" s="239">
        <v>220</v>
      </c>
      <c r="E114" s="239">
        <v>98</v>
      </c>
      <c r="F114" s="239">
        <v>1.2</v>
      </c>
      <c r="G114" s="239">
        <v>22</v>
      </c>
      <c r="H114" s="239">
        <v>5.0000000000000001E-3</v>
      </c>
      <c r="I114" s="233">
        <f>A114/B113</f>
        <v>19.867549668874172</v>
      </c>
      <c r="J114" s="235"/>
      <c r="K114" s="240">
        <v>428.57142857142901</v>
      </c>
      <c r="L114" s="240">
        <v>357.142857142857</v>
      </c>
      <c r="M114" s="240">
        <v>15.714285714285699</v>
      </c>
      <c r="N114" s="240">
        <v>31.428571428571399</v>
      </c>
      <c r="O114" s="240">
        <v>14</v>
      </c>
      <c r="P114" s="240">
        <v>1.2</v>
      </c>
      <c r="Q114" s="240">
        <v>71.599999999999994</v>
      </c>
      <c r="R114" s="240">
        <v>5.0000000000000001E-3</v>
      </c>
      <c r="S114" s="236">
        <f>K114/L113</f>
        <v>19.867549668874165</v>
      </c>
      <c r="U114" s="227">
        <f ca="1">INDIRECT(ADDRESS(11+4*(_xlfn.NUMBERVALUE($X$40)-1)+$X$40,11))</f>
        <v>0.2</v>
      </c>
      <c r="V114" s="227">
        <f ca="1">INDIRECT(ADDRESS(11+4*(_xlfn.NUMBERVALUE($X$40)-1)+$X$40,12))</f>
        <v>0.01</v>
      </c>
      <c r="W114" s="227">
        <f ca="1">INDIRECT(ADDRESS(11+4*(_xlfn.NUMBERVALUE($X$40)-1)+$X$40,13))</f>
        <v>1</v>
      </c>
      <c r="X114" s="227">
        <f ca="1">INDIRECT(ADDRESS(11+4*(_xlfn.NUMBERVALUE($X$40)-1)+$X$40,14))</f>
        <v>0</v>
      </c>
      <c r="Y114" s="227">
        <f ca="1">INDIRECT(ADDRESS(11+4*(_xlfn.NUMBERVALUE($X$40)-1)+$X$40,15))</f>
        <v>0.1</v>
      </c>
      <c r="Z114" s="227">
        <f ca="1">INDIRECT(ADDRESS(11+4*(_xlfn.NUMBERVALUE($X$40)-1)+$X$40,16))</f>
        <v>0</v>
      </c>
      <c r="AA114" s="227">
        <f ca="1">INDIRECT(ADDRESS(11+4*(_xlfn.NUMBERVALUE($X$40)-1)+$X$40,17))</f>
        <v>3.297297297297356</v>
      </c>
      <c r="AB114" s="227">
        <f ca="1">INDIRECT(ADDRESS(11+4*(_xlfn.NUMBERVALUE($X$40)-1)+$X$40,18))</f>
        <v>10.918918918918958</v>
      </c>
      <c r="AC114" s="227">
        <f ca="1">INDIRECT(ADDRESS(11+4*(_xlfn.NUMBERVALUE($V$40)-1)+$V$40,19))</f>
        <v>22.991071428570624</v>
      </c>
    </row>
    <row r="115" spans="1:29">
      <c r="A115" s="239">
        <v>-0.5</v>
      </c>
      <c r="B115" s="239">
        <v>125</v>
      </c>
      <c r="C115" s="239">
        <v>0.57999999999999996</v>
      </c>
      <c r="D115" s="239">
        <v>1.6</v>
      </c>
      <c r="E115" s="239">
        <v>0.52</v>
      </c>
      <c r="F115" s="239">
        <v>0.5</v>
      </c>
      <c r="G115" s="239">
        <v>0.2</v>
      </c>
      <c r="H115" s="239">
        <v>0.9</v>
      </c>
      <c r="I115" s="233">
        <f>B114/B113</f>
        <v>16.556291390728475</v>
      </c>
      <c r="J115" s="235"/>
      <c r="K115" s="240">
        <v>-0.5</v>
      </c>
      <c r="L115" s="240">
        <v>4925</v>
      </c>
      <c r="M115" s="240">
        <v>0.64</v>
      </c>
      <c r="N115" s="240">
        <v>1.6</v>
      </c>
      <c r="O115" s="240">
        <v>0.51600000000000001</v>
      </c>
      <c r="P115" s="240">
        <v>0.5</v>
      </c>
      <c r="Q115" s="240">
        <v>0.2</v>
      </c>
      <c r="R115" s="240">
        <v>0.9</v>
      </c>
      <c r="S115" s="236">
        <f>L114/L113</f>
        <v>16.556291390728447</v>
      </c>
    </row>
    <row r="116" spans="1:29" ht="14" thickBot="1">
      <c r="A116" s="239">
        <v>0.02</v>
      </c>
      <c r="B116" s="239">
        <v>22.5</v>
      </c>
      <c r="C116" s="239">
        <v>0</v>
      </c>
      <c r="D116" s="239">
        <v>0.6</v>
      </c>
      <c r="E116" s="239">
        <v>0.32</v>
      </c>
      <c r="F116" s="239">
        <v>0</v>
      </c>
      <c r="G116" s="239">
        <v>0</v>
      </c>
      <c r="H116" s="239">
        <v>2000</v>
      </c>
      <c r="I116" s="233">
        <f>C114/C113</f>
        <v>13.414634146341465</v>
      </c>
      <c r="J116" s="235"/>
      <c r="K116" s="240">
        <v>1.1111111111111001E-2</v>
      </c>
      <c r="L116" s="240">
        <v>12.5</v>
      </c>
      <c r="M116" s="240">
        <v>0</v>
      </c>
      <c r="N116" s="240">
        <v>0.6</v>
      </c>
      <c r="O116" s="240">
        <v>0.316</v>
      </c>
      <c r="P116" s="240">
        <v>4.0000000000000001E-3</v>
      </c>
      <c r="Q116" s="240">
        <v>4.0000000000000001E-3</v>
      </c>
      <c r="R116" s="240">
        <v>3600</v>
      </c>
      <c r="S116" s="236">
        <f>M114/M113</f>
        <v>13.414634146341468</v>
      </c>
    </row>
    <row r="117" spans="1:29">
      <c r="A117" s="239">
        <v>0.15</v>
      </c>
      <c r="B117" s="239">
        <v>0.01</v>
      </c>
      <c r="C117" s="232">
        <v>1</v>
      </c>
      <c r="D117" s="239">
        <v>1</v>
      </c>
      <c r="E117" s="239">
        <v>0</v>
      </c>
      <c r="F117" s="281">
        <v>0.5</v>
      </c>
      <c r="G117" s="238">
        <f>I116</f>
        <v>13.414634146341465</v>
      </c>
      <c r="H117" s="238">
        <f>MIN(I115,I117)</f>
        <v>16.556291390728475</v>
      </c>
      <c r="I117" s="233">
        <f>D114/C113</f>
        <v>26.829268292682929</v>
      </c>
      <c r="J117" s="235"/>
      <c r="K117" s="240">
        <v>0.15</v>
      </c>
      <c r="L117" s="240">
        <v>0.01</v>
      </c>
      <c r="M117" s="240">
        <v>1</v>
      </c>
      <c r="N117" s="240">
        <v>1</v>
      </c>
      <c r="O117" s="240">
        <v>0</v>
      </c>
      <c r="P117" s="264">
        <v>0.5</v>
      </c>
      <c r="Q117" s="238">
        <f>S116</f>
        <v>13.414634146341468</v>
      </c>
      <c r="R117" s="238">
        <f>MIN(S115,S117)</f>
        <v>16.556291390728447</v>
      </c>
      <c r="S117" s="233">
        <f>N114/M113</f>
        <v>26.829268292682936</v>
      </c>
      <c r="U117" s="249" t="str">
        <f t="shared" ref="U117:AC121" ca="1" si="3">IF(($X$36=1),U104,U110)</f>
        <v>B4/N55</v>
      </c>
      <c r="V117" s="250">
        <f t="shared" ca="1" si="3"/>
        <v>204</v>
      </c>
      <c r="W117" s="250">
        <f t="shared" ca="1" si="3"/>
        <v>18.5</v>
      </c>
      <c r="X117" s="250">
        <f t="shared" ca="1" si="3"/>
        <v>0.23</v>
      </c>
      <c r="Y117" s="250">
        <f t="shared" ca="1" si="3"/>
        <v>5.59</v>
      </c>
      <c r="Z117" s="250">
        <f t="shared" ca="1" si="3"/>
        <v>3.4</v>
      </c>
      <c r="AA117" s="250">
        <f t="shared" ca="1" si="3"/>
        <v>122</v>
      </c>
      <c r="AB117" s="250">
        <f t="shared" ca="1" si="3"/>
        <v>160</v>
      </c>
      <c r="AC117" s="251">
        <f t="shared" ca="1" si="3"/>
        <v>0</v>
      </c>
    </row>
    <row r="118" spans="1:29">
      <c r="A118" s="232" t="s">
        <v>306</v>
      </c>
      <c r="B118" s="232">
        <v>67.3</v>
      </c>
      <c r="C118" s="232">
        <v>68.5</v>
      </c>
      <c r="D118" s="232">
        <v>0.06</v>
      </c>
      <c r="E118" s="232">
        <v>5.65</v>
      </c>
      <c r="F118" s="232">
        <v>3.4</v>
      </c>
      <c r="G118" s="232">
        <v>122</v>
      </c>
      <c r="H118" s="232">
        <v>160</v>
      </c>
      <c r="I118" s="232"/>
      <c r="J118" s="235">
        <v>0</v>
      </c>
      <c r="K118" s="240" t="s">
        <v>307</v>
      </c>
      <c r="L118" s="240">
        <v>9.6142857142857103</v>
      </c>
      <c r="M118" s="240">
        <v>9.78571428571429</v>
      </c>
      <c r="N118" s="240">
        <v>0.06</v>
      </c>
      <c r="O118" s="240">
        <v>0.80714285714285705</v>
      </c>
      <c r="P118" s="240">
        <v>0.49346879535559002</v>
      </c>
      <c r="Q118" s="240">
        <v>251.6</v>
      </c>
      <c r="R118" s="240">
        <v>320</v>
      </c>
      <c r="U118" s="252">
        <f t="shared" ca="1" si="3"/>
        <v>1260</v>
      </c>
      <c r="V118" s="253">
        <f t="shared" ca="1" si="3"/>
        <v>2500</v>
      </c>
      <c r="W118" s="253">
        <f t="shared" ca="1" si="3"/>
        <v>61</v>
      </c>
      <c r="X118" s="253">
        <f t="shared" ca="1" si="3"/>
        <v>202</v>
      </c>
      <c r="Y118" s="253">
        <f t="shared" ca="1" si="3"/>
        <v>67</v>
      </c>
      <c r="Z118" s="253">
        <f t="shared" ca="1" si="3"/>
        <v>1.2</v>
      </c>
      <c r="AA118" s="253">
        <f t="shared" ca="1" si="3"/>
        <v>22</v>
      </c>
      <c r="AB118" s="253">
        <f t="shared" ca="1" si="3"/>
        <v>5.0000000000000001E-3</v>
      </c>
      <c r="AC118" s="254">
        <f t="shared" ca="1" si="3"/>
        <v>6.1764705882352944</v>
      </c>
    </row>
    <row r="119" spans="1:29">
      <c r="A119" s="232">
        <v>978</v>
      </c>
      <c r="B119" s="232">
        <v>771</v>
      </c>
      <c r="C119" s="232">
        <v>956</v>
      </c>
      <c r="D119" s="233">
        <v>728</v>
      </c>
      <c r="E119" s="233">
        <v>141</v>
      </c>
      <c r="F119" s="232">
        <v>1.2</v>
      </c>
      <c r="G119" s="232">
        <v>22</v>
      </c>
      <c r="H119" s="232">
        <v>0.01</v>
      </c>
      <c r="I119" s="233">
        <f>A119/B118</f>
        <v>14.531946508172362</v>
      </c>
      <c r="K119" s="240">
        <v>139.71428571428601</v>
      </c>
      <c r="L119" s="240">
        <v>110.142857142857</v>
      </c>
      <c r="M119" s="240">
        <v>136.57142857142901</v>
      </c>
      <c r="N119" s="240">
        <v>104</v>
      </c>
      <c r="O119" s="240">
        <v>20.1428571428571</v>
      </c>
      <c r="P119" s="240">
        <v>1.2</v>
      </c>
      <c r="Q119" s="240">
        <v>71.599999999999994</v>
      </c>
      <c r="R119" s="240">
        <v>5.0000000000000001E-3</v>
      </c>
      <c r="S119" s="236">
        <f>K119/L118</f>
        <v>14.5319465081724</v>
      </c>
      <c r="U119" s="252">
        <f t="shared" ca="1" si="3"/>
        <v>-0.5</v>
      </c>
      <c r="V119" s="253">
        <f t="shared" ca="1" si="3"/>
        <v>125</v>
      </c>
      <c r="W119" s="253">
        <f t="shared" ca="1" si="3"/>
        <v>0.5</v>
      </c>
      <c r="X119" s="253">
        <f t="shared" ca="1" si="3"/>
        <v>2</v>
      </c>
      <c r="Y119" s="253">
        <f t="shared" ca="1" si="3"/>
        <v>0.215</v>
      </c>
      <c r="Z119" s="253">
        <f t="shared" ca="1" si="3"/>
        <v>0.5</v>
      </c>
      <c r="AA119" s="253">
        <f t="shared" ca="1" si="3"/>
        <v>0.2</v>
      </c>
      <c r="AB119" s="253">
        <f t="shared" ca="1" si="3"/>
        <v>0.9</v>
      </c>
      <c r="AC119" s="254">
        <f t="shared" ca="1" si="3"/>
        <v>12.254901960784315</v>
      </c>
    </row>
    <row r="120" spans="1:29">
      <c r="A120" s="232">
        <v>-0.5</v>
      </c>
      <c r="B120" s="232">
        <v>125</v>
      </c>
      <c r="C120" s="232">
        <v>0.59</v>
      </c>
      <c r="D120" s="232">
        <v>1.6</v>
      </c>
      <c r="E120" s="232">
        <v>0.52</v>
      </c>
      <c r="F120" s="232">
        <v>0.5</v>
      </c>
      <c r="G120" s="232">
        <v>0.2</v>
      </c>
      <c r="H120" s="232">
        <v>0.9</v>
      </c>
      <c r="I120" s="233">
        <f>B119/B118</f>
        <v>11.456166419019317</v>
      </c>
      <c r="K120" s="240">
        <v>-0.5</v>
      </c>
      <c r="L120" s="240">
        <v>4925</v>
      </c>
      <c r="M120" s="240">
        <v>0.64</v>
      </c>
      <c r="N120" s="240">
        <v>1.6</v>
      </c>
      <c r="O120" s="240">
        <v>0.51600000000000001</v>
      </c>
      <c r="P120" s="240">
        <v>0.5</v>
      </c>
      <c r="Q120" s="240">
        <v>0.2</v>
      </c>
      <c r="R120" s="240">
        <v>0.9</v>
      </c>
      <c r="S120" s="236">
        <f>L119/L118</f>
        <v>11.456166419019306</v>
      </c>
      <c r="U120" s="252">
        <f t="shared" ca="1" si="3"/>
        <v>6.1</v>
      </c>
      <c r="V120" s="253">
        <f t="shared" ca="1" si="3"/>
        <v>30.3</v>
      </c>
      <c r="W120" s="253">
        <f t="shared" ca="1" si="3"/>
        <v>0</v>
      </c>
      <c r="X120" s="253">
        <f t="shared" ca="1" si="3"/>
        <v>0.6</v>
      </c>
      <c r="Y120" s="253">
        <f t="shared" ca="1" si="3"/>
        <v>0.28199999999999997</v>
      </c>
      <c r="Z120" s="253">
        <f t="shared" ca="1" si="3"/>
        <v>4.0000000000000001E-3</v>
      </c>
      <c r="AA120" s="253">
        <f t="shared" ca="1" si="3"/>
        <v>4.0000000000000001E-3</v>
      </c>
      <c r="AB120" s="253">
        <f t="shared" ca="1" si="3"/>
        <v>2000</v>
      </c>
      <c r="AC120" s="254">
        <f t="shared" ca="1" si="3"/>
        <v>3.2972972972972974</v>
      </c>
    </row>
    <row r="121" spans="1:29" ht="14" thickBot="1">
      <c r="A121" s="232">
        <v>0.02</v>
      </c>
      <c r="B121" s="232">
        <v>22.5</v>
      </c>
      <c r="C121" s="232">
        <v>0</v>
      </c>
      <c r="D121" s="232">
        <v>0.6</v>
      </c>
      <c r="E121" s="232">
        <v>0.32</v>
      </c>
      <c r="F121" s="232">
        <v>0</v>
      </c>
      <c r="G121" s="232">
        <v>0</v>
      </c>
      <c r="H121" s="232">
        <v>2000</v>
      </c>
      <c r="I121" s="233">
        <f>C119/C118</f>
        <v>13.956204379562044</v>
      </c>
      <c r="K121" s="240">
        <v>1.1111111111111001E-2</v>
      </c>
      <c r="L121" s="240">
        <v>12.5</v>
      </c>
      <c r="M121" s="240">
        <v>0</v>
      </c>
      <c r="N121" s="240">
        <v>0.6</v>
      </c>
      <c r="O121" s="240">
        <v>0.316</v>
      </c>
      <c r="P121" s="240">
        <v>4.0000000000000001E-3</v>
      </c>
      <c r="Q121" s="240">
        <v>4.0000000000000001E-3</v>
      </c>
      <c r="R121" s="240">
        <v>3600</v>
      </c>
      <c r="S121" s="236">
        <f>M119/M118</f>
        <v>13.956204379562083</v>
      </c>
      <c r="U121" s="256">
        <f t="shared" ca="1" si="3"/>
        <v>0.2</v>
      </c>
      <c r="V121" s="257">
        <f t="shared" ca="1" si="3"/>
        <v>0.01</v>
      </c>
      <c r="W121" s="257">
        <f t="shared" ca="1" si="3"/>
        <v>1</v>
      </c>
      <c r="X121" s="257">
        <f t="shared" ca="1" si="3"/>
        <v>1</v>
      </c>
      <c r="Y121" s="257">
        <f t="shared" ca="1" si="3"/>
        <v>0</v>
      </c>
      <c r="Z121" s="257">
        <f t="shared" ca="1" si="3"/>
        <v>0.5</v>
      </c>
      <c r="AA121" s="257">
        <f t="shared" ca="1" si="3"/>
        <v>3.2972972972972974</v>
      </c>
      <c r="AB121" s="257">
        <f t="shared" ca="1" si="3"/>
        <v>10.918918918918919</v>
      </c>
      <c r="AC121" s="258">
        <f t="shared" ca="1" si="3"/>
        <v>10.918918918918919</v>
      </c>
    </row>
    <row r="122" spans="1:29">
      <c r="A122" s="232">
        <v>0.15</v>
      </c>
      <c r="B122" s="232">
        <v>0.01</v>
      </c>
      <c r="C122" s="232">
        <v>1</v>
      </c>
      <c r="D122" s="233">
        <v>1</v>
      </c>
      <c r="E122" s="233">
        <v>0</v>
      </c>
      <c r="F122" s="232">
        <v>0.5</v>
      </c>
      <c r="G122" s="238">
        <f>I121</f>
        <v>13.956204379562044</v>
      </c>
      <c r="H122" s="238">
        <f>MIN(I120,I122)</f>
        <v>10.627737226277372</v>
      </c>
      <c r="I122" s="233">
        <f>D119/C118</f>
        <v>10.627737226277372</v>
      </c>
      <c r="K122" s="240">
        <v>0.15</v>
      </c>
      <c r="L122" s="240">
        <v>0.01</v>
      </c>
      <c r="M122" s="240">
        <v>1</v>
      </c>
      <c r="N122" s="240">
        <v>1</v>
      </c>
      <c r="O122" s="240">
        <v>0</v>
      </c>
      <c r="P122" s="264">
        <v>0.5</v>
      </c>
      <c r="Q122" s="238">
        <f>S121</f>
        <v>13.956204379562083</v>
      </c>
      <c r="R122" s="238">
        <f>MIN(S120,S122)</f>
        <v>10.627737226277368</v>
      </c>
      <c r="S122" s="233">
        <f>N119/M118</f>
        <v>10.627737226277368</v>
      </c>
    </row>
    <row r="123" spans="1:29">
      <c r="A123" s="232" t="s">
        <v>303</v>
      </c>
      <c r="B123" s="232">
        <v>128</v>
      </c>
      <c r="C123" s="232">
        <v>7.93</v>
      </c>
      <c r="D123" s="232">
        <v>0.3</v>
      </c>
      <c r="E123" s="232">
        <v>3.56</v>
      </c>
      <c r="F123" s="232">
        <v>3.4</v>
      </c>
      <c r="G123" s="232">
        <v>122</v>
      </c>
      <c r="H123" s="232">
        <v>160</v>
      </c>
      <c r="I123" s="232"/>
      <c r="K123" s="240" t="s">
        <v>293</v>
      </c>
      <c r="L123" s="240">
        <v>25</v>
      </c>
      <c r="M123" s="240">
        <v>1.1714285714285699</v>
      </c>
      <c r="N123" s="240">
        <v>0.33</v>
      </c>
      <c r="O123" s="240">
        <v>0.78571428571428603</v>
      </c>
      <c r="P123" s="240">
        <v>0.49346879535559002</v>
      </c>
      <c r="Q123" s="240">
        <v>251.6</v>
      </c>
      <c r="R123" s="240">
        <v>320</v>
      </c>
    </row>
    <row r="124" spans="1:29">
      <c r="A124" s="232">
        <v>1867</v>
      </c>
      <c r="B124" s="232">
        <v>1398</v>
      </c>
      <c r="C124" s="232">
        <v>47.7</v>
      </c>
      <c r="D124" s="233">
        <v>185</v>
      </c>
      <c r="E124" s="233">
        <v>150</v>
      </c>
      <c r="F124" s="232">
        <v>1.2</v>
      </c>
      <c r="G124" s="232">
        <v>22</v>
      </c>
      <c r="H124" s="232">
        <v>5.0000000000000001E-3</v>
      </c>
      <c r="I124" s="233">
        <f>A124/B123</f>
        <v>14.5859375</v>
      </c>
      <c r="K124" s="240">
        <v>357.142857142857</v>
      </c>
      <c r="L124" s="240">
        <v>242.857142857143</v>
      </c>
      <c r="M124" s="240">
        <v>9.8571428571428594</v>
      </c>
      <c r="N124" s="240">
        <v>24.1428571428571</v>
      </c>
      <c r="O124" s="240">
        <v>6.1428571428571397</v>
      </c>
      <c r="P124" s="240">
        <v>1.2</v>
      </c>
      <c r="Q124" s="240">
        <v>71.599999999999994</v>
      </c>
      <c r="R124" s="240">
        <v>5.0000000000000001E-3</v>
      </c>
      <c r="S124" s="227">
        <v>14.285714285714301</v>
      </c>
      <c r="U124" s="227" t="s">
        <v>308</v>
      </c>
    </row>
    <row r="125" spans="1:29">
      <c r="A125" s="232">
        <v>-0.5</v>
      </c>
      <c r="B125" s="232">
        <v>125</v>
      </c>
      <c r="C125" s="232">
        <v>0.59</v>
      </c>
      <c r="D125" s="232">
        <v>1.6</v>
      </c>
      <c r="E125" s="232">
        <v>0.52</v>
      </c>
      <c r="F125" s="232">
        <v>0.5</v>
      </c>
      <c r="G125" s="232">
        <v>0.2</v>
      </c>
      <c r="H125" s="232">
        <v>0.9</v>
      </c>
      <c r="I125" s="233">
        <f>B124/B123</f>
        <v>10.921875</v>
      </c>
      <c r="K125" s="240">
        <v>-0.5</v>
      </c>
      <c r="L125" s="240">
        <v>4925</v>
      </c>
      <c r="M125" s="240">
        <v>0.64</v>
      </c>
      <c r="N125" s="240">
        <v>1.6</v>
      </c>
      <c r="O125" s="240">
        <v>0.51600000000000001</v>
      </c>
      <c r="P125" s="240">
        <v>0.5</v>
      </c>
      <c r="Q125" s="240">
        <v>0.2</v>
      </c>
      <c r="R125" s="240">
        <v>0.9</v>
      </c>
      <c r="S125" s="227">
        <v>9.7142857142857206</v>
      </c>
    </row>
    <row r="126" spans="1:29">
      <c r="A126" s="232">
        <v>0.02</v>
      </c>
      <c r="B126" s="232">
        <v>22.5</v>
      </c>
      <c r="C126" s="232">
        <v>0</v>
      </c>
      <c r="D126" s="232">
        <v>0.6</v>
      </c>
      <c r="E126" s="232">
        <v>0.32</v>
      </c>
      <c r="F126" s="232">
        <v>0</v>
      </c>
      <c r="G126" s="232">
        <v>0</v>
      </c>
      <c r="H126" s="232">
        <v>2000</v>
      </c>
      <c r="I126" s="233">
        <f>C124/C123</f>
        <v>6.015132408575032</v>
      </c>
      <c r="K126" s="240">
        <v>1.1111111111111001E-2</v>
      </c>
      <c r="L126" s="240">
        <v>12.5</v>
      </c>
      <c r="M126" s="240">
        <v>0</v>
      </c>
      <c r="N126" s="240">
        <v>0.6</v>
      </c>
      <c r="O126" s="240">
        <v>0.316</v>
      </c>
      <c r="P126" s="240">
        <v>4.0000000000000001E-3</v>
      </c>
      <c r="Q126" s="240">
        <v>4.0000000000000001E-3</v>
      </c>
      <c r="R126" s="240">
        <v>3600</v>
      </c>
      <c r="U126" s="227" t="str">
        <f ca="1">INDIRECT(ADDRESS(7+4*(_xlfn.NUMBERVALUE($Y$40)-1)+$Y$40,1))</f>
        <v xml:space="preserve">IM6/ep </v>
      </c>
      <c r="V126" s="227">
        <f ca="1">INDIRECT(ADDRESS(7+4*(_xlfn.NUMBERVALUE($Y$40)-1)+$Y$40,2))</f>
        <v>203</v>
      </c>
      <c r="W126" s="227">
        <f ca="1">INDIRECT(ADDRESS(7+4*(_xlfn.NUMBERVALUE($Y$40)-1)+$Y$40,3))</f>
        <v>11.2</v>
      </c>
      <c r="X126" s="227">
        <f ca="1">INDIRECT(ADDRESS(7+4*(_xlfn.NUMBERVALUE($Y$40)-1)+$Y$40,4))</f>
        <v>0.32</v>
      </c>
      <c r="Y126" s="227">
        <f ca="1">INDIRECT(ADDRESS(7+4*(_xlfn.NUMBERVALUE($Y$40)-1)+$Y$40,5))</f>
        <v>8.4</v>
      </c>
      <c r="Z126" s="227">
        <f ca="1">INDIRECT(ADDRESS(7+4*(_xlfn.NUMBERVALUE($Y$40)-1)+$Y$40,6))</f>
        <v>3.4</v>
      </c>
      <c r="AA126" s="227">
        <f ca="1">INDIRECT(ADDRESS(7+4*(_xlfn.NUMBERVALUE($Y$40)-1)+$Y$40,7))</f>
        <v>122</v>
      </c>
      <c r="AB126" s="227">
        <f ca="1">INDIRECT(ADDRESS(7+4*(_xlfn.NUMBERVALUE($Y$40)-1)+$Y$40,8))</f>
        <v>160</v>
      </c>
      <c r="AC126" s="227">
        <f ca="1">INDIRECT(ADDRESS(7+4*(_xlfn.NUMBERVALUE($Y$40)-1)+$Y$40,9))</f>
        <v>0</v>
      </c>
    </row>
    <row r="127" spans="1:29">
      <c r="A127" s="232">
        <v>0.15</v>
      </c>
      <c r="B127" s="232">
        <v>0.01</v>
      </c>
      <c r="C127" s="232">
        <v>1</v>
      </c>
      <c r="D127" s="233">
        <v>1</v>
      </c>
      <c r="E127" s="233">
        <v>0</v>
      </c>
      <c r="F127" s="232">
        <v>0.5</v>
      </c>
      <c r="G127" s="282">
        <v>6.4</v>
      </c>
      <c r="H127" s="282">
        <v>11.9</v>
      </c>
      <c r="I127" s="233">
        <f>D124/C123</f>
        <v>23.329129886506937</v>
      </c>
      <c r="K127" s="240">
        <v>0.15</v>
      </c>
      <c r="L127" s="240">
        <v>0.01</v>
      </c>
      <c r="M127" s="240">
        <v>1</v>
      </c>
      <c r="N127" s="240">
        <v>1</v>
      </c>
      <c r="O127" s="240">
        <v>0</v>
      </c>
      <c r="P127" s="264">
        <v>0.5</v>
      </c>
      <c r="Q127" s="238">
        <f>S126</f>
        <v>0</v>
      </c>
      <c r="R127" s="238">
        <f>MIN(S125,S127)</f>
        <v>9.7142857142857206</v>
      </c>
      <c r="S127" s="233">
        <f>N124/M123</f>
        <v>20.609756097560965</v>
      </c>
      <c r="U127" s="227">
        <f ca="1">INDIRECT(ADDRESS(8+4*(_xlfn.NUMBERVALUE($Y$40)-1)+$Y$40,1))</f>
        <v>3500</v>
      </c>
      <c r="V127" s="227">
        <f ca="1">INDIRECT(ADDRESS(8+4*(_xlfn.NUMBERVALUE($Y$40)-1)+$Y$40,2))</f>
        <v>1540</v>
      </c>
      <c r="W127" s="227">
        <f ca="1">INDIRECT(ADDRESS(8+4*(_xlfn.NUMBERVALUE($Y$40)-1)+$Y$40,3))</f>
        <v>56</v>
      </c>
      <c r="X127" s="227">
        <f ca="1">INDIRECT(ADDRESS(8+4*(_xlfn.NUMBERVALUE($Y$40)-1)+$Y$40,4))</f>
        <v>150</v>
      </c>
      <c r="Y127" s="227">
        <f ca="1">INDIRECT(ADDRESS(8+4*(_xlfn.NUMBERVALUE($Y$40)-1)+$Y$40,5))</f>
        <v>98</v>
      </c>
      <c r="Z127" s="227">
        <f ca="1">INDIRECT(ADDRESS(8+4*(_xlfn.NUMBERVALUE($Y$40)-1)+$Y$40,6))</f>
        <v>1.2</v>
      </c>
      <c r="AA127" s="227">
        <f ca="1">INDIRECT(ADDRESS(8+4*(_xlfn.NUMBERVALUE($Y$40)-1)+$Y$40,7))</f>
        <v>22</v>
      </c>
      <c r="AB127" s="227">
        <f ca="1">INDIRECT(ADDRESS(8+4*(_xlfn.NUMBERVALUE($Y$40)-1)+$Y$40,8))</f>
        <v>5.0000000000000001E-3</v>
      </c>
      <c r="AC127" s="227">
        <f ca="1">INDIRECT(ADDRESS(8+4*(_xlfn.NUMBERVALUE($Y$40)-1)+$Y$40,9))</f>
        <v>17.241379310344829</v>
      </c>
    </row>
    <row r="128" spans="1:29">
      <c r="A128" s="232" t="s">
        <v>309</v>
      </c>
      <c r="B128" s="232">
        <v>206.7</v>
      </c>
      <c r="C128" s="232">
        <v>206.7</v>
      </c>
      <c r="D128" s="233">
        <v>0.3</v>
      </c>
      <c r="E128" s="233">
        <v>79.5</v>
      </c>
      <c r="F128" s="232">
        <v>206.7</v>
      </c>
      <c r="G128" s="232">
        <v>22</v>
      </c>
      <c r="H128" s="232"/>
      <c r="I128" s="239"/>
      <c r="K128" s="227" t="s">
        <v>278</v>
      </c>
      <c r="L128" s="235">
        <v>29.5285714285714</v>
      </c>
      <c r="M128" s="235">
        <v>29.5285714285714</v>
      </c>
      <c r="N128" s="227">
        <v>0.3</v>
      </c>
      <c r="O128" s="227">
        <v>11.3571428571429</v>
      </c>
      <c r="P128" s="227">
        <v>0.49346879535559002</v>
      </c>
      <c r="Q128" s="227">
        <v>251.6</v>
      </c>
      <c r="R128" s="227">
        <v>320</v>
      </c>
      <c r="U128" s="227">
        <f ca="1">INDIRECT(ADDRESS(9+4*(_xlfn.NUMBERVALUE($Y$40)-1)+$Y$40,1))</f>
        <v>-0.5</v>
      </c>
      <c r="V128" s="227">
        <f ca="1">INDIRECT(ADDRESS(9+4*(_xlfn.NUMBERVALUE($Y$40)-1)+$Y$40,2))</f>
        <v>125</v>
      </c>
      <c r="W128" s="227">
        <f ca="1">INDIRECT(ADDRESS(9+4*(_xlfn.NUMBERVALUE($Y$40)-1)+$Y$40,3))</f>
        <v>0.66</v>
      </c>
      <c r="X128" s="227">
        <f ca="1">INDIRECT(ADDRESS(9+4*(_xlfn.NUMBERVALUE($Y$40)-1)+$Y$40,4))</f>
        <v>1.6</v>
      </c>
      <c r="Y128" s="227">
        <f ca="1">INDIRECT(ADDRESS(9+4*(_xlfn.NUMBERVALUE($Y$40)-1)+$Y$40,5))</f>
        <v>0.51600000000000001</v>
      </c>
      <c r="Z128" s="227">
        <f ca="1">INDIRECT(ADDRESS(9+4*(_xlfn.NUMBERVALUE($Y$40)-1)+$Y$40,6))</f>
        <v>0.5</v>
      </c>
      <c r="AA128" s="227">
        <f ca="1">INDIRECT(ADDRESS(9+4*(_xlfn.NUMBERVALUE($Y$40)-1)+$Y$40,7))</f>
        <v>0.2</v>
      </c>
      <c r="AB128" s="227">
        <f ca="1">INDIRECT(ADDRESS(9+4*(_xlfn.NUMBERVALUE($Y$40)-1)+$Y$40,8))</f>
        <v>0.9</v>
      </c>
      <c r="AC128" s="227">
        <f ca="1">INDIRECT(ADDRESS(9+4*(_xlfn.NUMBERVALUE($Y$40)-1)+$Y$40,9))</f>
        <v>7.5862068965517242</v>
      </c>
    </row>
    <row r="129" spans="1:29">
      <c r="A129" s="232">
        <v>275</v>
      </c>
      <c r="B129" s="232">
        <v>275</v>
      </c>
      <c r="C129" s="232">
        <v>275</v>
      </c>
      <c r="D129" s="233">
        <v>275</v>
      </c>
      <c r="E129" s="233">
        <v>158.77132402714699</v>
      </c>
      <c r="F129" s="232">
        <v>7.8</v>
      </c>
      <c r="G129" s="232">
        <v>22</v>
      </c>
      <c r="H129" s="232"/>
      <c r="I129" s="233">
        <f>A129/B128</f>
        <v>1.3304305757135946</v>
      </c>
      <c r="K129" s="235">
        <v>39.285714285714299</v>
      </c>
      <c r="L129" s="235">
        <v>39.285714285714299</v>
      </c>
      <c r="M129" s="235">
        <v>39.285714285714299</v>
      </c>
      <c r="N129" s="227">
        <v>39.285714285714299</v>
      </c>
      <c r="O129" s="227">
        <v>22.681617718163899</v>
      </c>
      <c r="P129" s="227">
        <v>1.2</v>
      </c>
      <c r="Q129" s="227">
        <v>71.599999999999994</v>
      </c>
      <c r="R129" s="227">
        <v>5.0000000000000001E-3</v>
      </c>
      <c r="S129" s="236">
        <f>K129/L128</f>
        <v>1.3304305757135964</v>
      </c>
      <c r="U129" s="227">
        <f ca="1">INDIRECT(ADDRESS(10+4*(_xlfn.NUMBERVALUE($Y$40)-1)+$Y$40,1))</f>
        <v>-0.3</v>
      </c>
      <c r="V129" s="227">
        <f ca="1">INDIRECT(ADDRESS(10+4*(_xlfn.NUMBERVALUE($Y$40)-1)+$Y$40,2))</f>
        <v>28.1</v>
      </c>
      <c r="W129" s="227">
        <f ca="1">INDIRECT(ADDRESS(10+4*(_xlfn.NUMBERVALUE($Y$40)-1)+$Y$40,3))</f>
        <v>0</v>
      </c>
      <c r="X129" s="227">
        <f ca="1">INDIRECT(ADDRESS(10+4*(_xlfn.NUMBERVALUE($Y$40)-1)+$Y$40,4))</f>
        <v>0.6</v>
      </c>
      <c r="Y129" s="227">
        <f ca="1">INDIRECT(ADDRESS(10+4*(_xlfn.NUMBERVALUE($Y$40)-1)+$Y$40,5))</f>
        <v>0.316</v>
      </c>
      <c r="Z129" s="227">
        <f ca="1">INDIRECT(ADDRESS(10+4*(_xlfn.NUMBERVALUE($Y$40)-1)+$Y$40,6))</f>
        <v>4.0000000000000001E-3</v>
      </c>
      <c r="AA129" s="227">
        <f ca="1">INDIRECT(ADDRESS(10+4*(_xlfn.NUMBERVALUE($Y$40)-1)+$Y$40,7))</f>
        <v>4.0000000000000001E-3</v>
      </c>
      <c r="AB129" s="227">
        <f ca="1">INDIRECT(ADDRESS(10+4*(_xlfn.NUMBERVALUE($Y$40)-1)+$Y$40,8))</f>
        <v>2000</v>
      </c>
      <c r="AC129" s="227">
        <f ca="1">INDIRECT(ADDRESS(10+4*(_xlfn.NUMBERVALUE($Y$40)-1)+$Y$40,9))</f>
        <v>5</v>
      </c>
    </row>
    <row r="130" spans="1:29">
      <c r="A130" s="232">
        <v>-0.5</v>
      </c>
      <c r="B130" s="232">
        <v>125</v>
      </c>
      <c r="C130" s="232">
        <v>1</v>
      </c>
      <c r="D130" s="233">
        <v>7.8</v>
      </c>
      <c r="E130" s="233">
        <v>1</v>
      </c>
      <c r="F130" s="232">
        <v>1</v>
      </c>
      <c r="G130" s="232">
        <v>1</v>
      </c>
      <c r="H130" s="232"/>
      <c r="I130" s="233">
        <f>B129/B128</f>
        <v>1.3304305757135946</v>
      </c>
      <c r="K130" s="227">
        <v>-0.5</v>
      </c>
      <c r="L130" s="227">
        <v>4925</v>
      </c>
      <c r="M130" s="227">
        <v>0.64</v>
      </c>
      <c r="N130" s="227">
        <v>1.6</v>
      </c>
      <c r="O130" s="227">
        <v>0.51600000000000001</v>
      </c>
      <c r="P130" s="227">
        <v>0.5</v>
      </c>
      <c r="Q130" s="227">
        <v>0.2</v>
      </c>
      <c r="R130" s="227">
        <v>0.9</v>
      </c>
      <c r="S130" s="236">
        <f>L129/L128</f>
        <v>1.3304305757135964</v>
      </c>
      <c r="U130" s="227">
        <f ca="1">INDIRECT(ADDRESS(11+4*(_xlfn.NUMBERVALUE($Y$40)-1)+$Y$40,1))</f>
        <v>0.04</v>
      </c>
      <c r="V130" s="227">
        <f ca="1">INDIRECT(ADDRESS(11+4*(_xlfn.NUMBERVALUE($Y$40)-1)+$Y$40,2))</f>
        <v>0.01</v>
      </c>
      <c r="W130" s="227">
        <f ca="1">INDIRECT(ADDRESS(11+4*(_xlfn.NUMBERVALUE($Y$40)-1)+$Y$40,3))</f>
        <v>1</v>
      </c>
      <c r="X130" s="227">
        <f ca="1">INDIRECT(ADDRESS(11+4*(_xlfn.NUMBERVALUE($Y$40)-1)+$Y$40,4))</f>
        <v>1</v>
      </c>
      <c r="Y130" s="227">
        <f ca="1">INDIRECT(ADDRESS(11+4*(_xlfn.NUMBERVALUE($Y$40)-1)+$Y$40,5))</f>
        <v>0</v>
      </c>
      <c r="Z130" s="227">
        <f ca="1">INDIRECT(ADDRESS(11+4*(_xlfn.NUMBERVALUE($Y$40)-1)+$Y$40,6))</f>
        <v>0.5</v>
      </c>
      <c r="AA130" s="227">
        <f ca="1">INDIRECT(ADDRESS(11+4*(_xlfn.NUMBERVALUE($Y$40)-1)+$Y$40,7))</f>
        <v>5</v>
      </c>
      <c r="AB130" s="227">
        <f ca="1">INDIRECT(ADDRESS(11+4*(_xlfn.NUMBERVALUE($Y$40)-1)+$Y$40,8))</f>
        <v>7.5862068965517242</v>
      </c>
      <c r="AC130" s="227">
        <f ca="1">INDIRECT(ADDRESS(11+4*(_xlfn.NUMBERVALUE($Y$40)-1)+$Y$40,9))</f>
        <v>13.392857142857144</v>
      </c>
    </row>
    <row r="131" spans="1:29">
      <c r="A131" s="232">
        <v>12.4</v>
      </c>
      <c r="B131" s="232">
        <v>12.4</v>
      </c>
      <c r="C131" s="232">
        <v>0</v>
      </c>
      <c r="D131" s="233">
        <v>0</v>
      </c>
      <c r="E131" s="233">
        <v>1</v>
      </c>
      <c r="F131" s="232">
        <v>1</v>
      </c>
      <c r="G131" s="232">
        <v>1</v>
      </c>
      <c r="H131" s="232"/>
      <c r="I131" s="233">
        <f>C129/C128</f>
        <v>1.3304305757135946</v>
      </c>
      <c r="K131" s="283">
        <v>1.1111111111111001E-2</v>
      </c>
      <c r="L131" s="227">
        <v>12.5</v>
      </c>
      <c r="M131" s="227">
        <v>0</v>
      </c>
      <c r="N131" s="227">
        <v>0.6</v>
      </c>
      <c r="O131" s="227">
        <v>0.316</v>
      </c>
      <c r="P131" s="227">
        <v>4.0000000000000001E-3</v>
      </c>
      <c r="Q131" s="227">
        <v>4.0000000000000001E-3</v>
      </c>
      <c r="R131" s="227">
        <v>3600</v>
      </c>
      <c r="S131" s="236">
        <f>M129/M128</f>
        <v>1.3304305757135964</v>
      </c>
    </row>
    <row r="132" spans="1:29">
      <c r="A132" s="232">
        <v>1</v>
      </c>
      <c r="B132" s="232">
        <v>1E-3</v>
      </c>
      <c r="C132" s="232">
        <v>1</v>
      </c>
      <c r="D132" s="233">
        <v>1</v>
      </c>
      <c r="E132" s="233">
        <v>0</v>
      </c>
      <c r="F132" s="232">
        <v>0.3</v>
      </c>
      <c r="G132" s="232"/>
      <c r="H132" s="232"/>
      <c r="I132" s="232"/>
      <c r="K132" s="227">
        <v>0.15</v>
      </c>
      <c r="L132" s="227">
        <v>0.01</v>
      </c>
      <c r="M132" s="227">
        <v>1</v>
      </c>
      <c r="N132" s="227">
        <v>1</v>
      </c>
      <c r="O132" s="227">
        <v>0</v>
      </c>
      <c r="P132" s="227">
        <v>0.5</v>
      </c>
      <c r="Q132" s="238">
        <f>S131</f>
        <v>1.3304305757135964</v>
      </c>
      <c r="R132" s="238">
        <f>MIN(S130,S132)</f>
        <v>1.3304305757135964</v>
      </c>
      <c r="S132" s="233">
        <f>N129/M128</f>
        <v>1.3304305757135964</v>
      </c>
      <c r="U132" s="227" t="str">
        <f ca="1">INDIRECT(ADDRESS(7+4*(_xlfn.NUMBERVALUE($Y$40)-1)+$Y$40,11))</f>
        <v>IM6/epoxy[Eng]</v>
      </c>
      <c r="V132" s="227">
        <f ca="1">INDIRECT(ADDRESS(7+4*(_xlfn.NUMBERVALUE($Y$40)-1)+$Y$40,12))</f>
        <v>29.462989840348001</v>
      </c>
      <c r="W132" s="227">
        <f ca="1">INDIRECT(ADDRESS(7+4*(_xlfn.NUMBERVALUE($Y$40)-1)+$Y$40,13))</f>
        <v>1.6255442670536999</v>
      </c>
      <c r="X132" s="227">
        <f ca="1">INDIRECT(ADDRESS(7+4*(_xlfn.NUMBERVALUE($Y$40)-1)+$Y$40,14))</f>
        <v>0.32</v>
      </c>
      <c r="Y132" s="227">
        <f ca="1">INDIRECT(ADDRESS(7+4*(_xlfn.NUMBERVALUE($Y$40)-1)+$Y$40,15))</f>
        <v>1.2191582002903001</v>
      </c>
      <c r="Z132" s="227">
        <f ca="1">INDIRECT(ADDRESS(7+4*(_xlfn.NUMBERVALUE($Y$40)-1)+$Y$40,16))</f>
        <v>0.49346879535559002</v>
      </c>
      <c r="AA132" s="227">
        <f ca="1">INDIRECT(ADDRESS(7+4*(_xlfn.NUMBERVALUE($Y$40)-1)+$Y$40,17))</f>
        <v>251.6</v>
      </c>
      <c r="AB132" s="227">
        <f ca="1">INDIRECT(ADDRESS(7+4*(_xlfn.NUMBERVALUE($Y$40)-1)+$Y$40,18))</f>
        <v>320</v>
      </c>
      <c r="AC132" s="227">
        <f ca="1">INDIRECT(ADDRESS(7+4*(_xlfn.NUMBERVALUE($Y$40)-1)+$Y$40,19))</f>
        <v>0</v>
      </c>
    </row>
    <row r="133" spans="1:29">
      <c r="A133" s="234" t="s">
        <v>310</v>
      </c>
      <c r="B133" s="232">
        <v>181</v>
      </c>
      <c r="C133" s="232">
        <v>10.3</v>
      </c>
      <c r="D133" s="233">
        <v>0.28000000000000003</v>
      </c>
      <c r="E133" s="233">
        <v>7.17</v>
      </c>
      <c r="F133" s="232">
        <v>3.4</v>
      </c>
      <c r="G133" s="232">
        <v>122</v>
      </c>
      <c r="H133" s="232">
        <v>160</v>
      </c>
      <c r="I133" s="232"/>
      <c r="K133" s="227" t="s">
        <v>311</v>
      </c>
      <c r="L133" s="235">
        <v>26.269956458635999</v>
      </c>
      <c r="M133" s="235">
        <v>1.4949201741655</v>
      </c>
      <c r="N133" s="235">
        <v>0.28000000000000003</v>
      </c>
      <c r="O133" s="235">
        <v>1.0406386066763</v>
      </c>
      <c r="P133" s="227">
        <v>0.49346879535559002</v>
      </c>
      <c r="Q133" s="227">
        <v>251.6</v>
      </c>
      <c r="R133" s="227">
        <v>320</v>
      </c>
      <c r="U133" s="227">
        <f ca="1">INDIRECT(ADDRESS(8+4*(_xlfn.NUMBERVALUE($Y$40)-1)+$Y$40,11))</f>
        <v>507.98258345428002</v>
      </c>
      <c r="V133" s="227">
        <f ca="1">INDIRECT(ADDRESS(8+4*(_xlfn.NUMBERVALUE($Y$40)-1)+$Y$40,12))</f>
        <v>223.51233671988001</v>
      </c>
      <c r="W133" s="227">
        <f ca="1">INDIRECT(ADDRESS(8+4*(_xlfn.NUMBERVALUE($Y$40)-1)+$Y$40,13))</f>
        <v>8.1277213352685003</v>
      </c>
      <c r="X133" s="227">
        <f ca="1">INDIRECT(ADDRESS(8+4*(_xlfn.NUMBERVALUE($Y$40)-1)+$Y$40,14))</f>
        <v>21.770682148041001</v>
      </c>
      <c r="Y133" s="227">
        <f ca="1">INDIRECT(ADDRESS(8+4*(_xlfn.NUMBERVALUE($Y$40)-1)+$Y$40,15))</f>
        <v>14.223512336720001</v>
      </c>
      <c r="Z133" s="227">
        <f ca="1">INDIRECT(ADDRESS(8+4*(_xlfn.NUMBERVALUE($Y$40)-1)+$Y$40,16))</f>
        <v>1.2</v>
      </c>
      <c r="AA133" s="227">
        <f ca="1">INDIRECT(ADDRESS(8+4*(_xlfn.NUMBERVALUE($Y$40)-1)+$Y$40,17))</f>
        <v>71.599999999999994</v>
      </c>
      <c r="AB133" s="227">
        <f ca="1">INDIRECT(ADDRESS(8+4*(_xlfn.NUMBERVALUE($Y$40)-1)+$Y$40,18))</f>
        <v>5.0000000000000001E-3</v>
      </c>
      <c r="AC133" s="227">
        <f ca="1">INDIRECT(ADDRESS(8+4*(_xlfn.NUMBERVALUE($Y$40)-1)+$Y$40,9))</f>
        <v>17.241379310344829</v>
      </c>
    </row>
    <row r="134" spans="1:29">
      <c r="A134" s="232">
        <v>1500</v>
      </c>
      <c r="B134" s="232">
        <v>1500</v>
      </c>
      <c r="C134" s="232">
        <v>40</v>
      </c>
      <c r="D134" s="233">
        <v>246</v>
      </c>
      <c r="E134" s="233">
        <v>68</v>
      </c>
      <c r="F134" s="232">
        <v>1.2</v>
      </c>
      <c r="G134" s="232">
        <v>22</v>
      </c>
      <c r="H134" s="232">
        <v>5.0000000000000001E-3</v>
      </c>
      <c r="I134" s="233">
        <f>A134/B133</f>
        <v>8.2872928176795586</v>
      </c>
      <c r="K134" s="235">
        <v>217.70682148041001</v>
      </c>
      <c r="L134" s="235">
        <v>217.70682148041001</v>
      </c>
      <c r="M134" s="235">
        <v>5.8055152394774998</v>
      </c>
      <c r="N134" s="235">
        <v>35.703918722787002</v>
      </c>
      <c r="O134" s="235">
        <v>9.8693759071118006</v>
      </c>
      <c r="P134" s="227">
        <v>1.2</v>
      </c>
      <c r="Q134" s="227">
        <v>71.599999999999994</v>
      </c>
      <c r="R134" s="227">
        <v>5.0000000000000001E-3</v>
      </c>
      <c r="S134" s="236">
        <f>K134/L133</f>
        <v>8.287292817679603</v>
      </c>
      <c r="U134" s="227">
        <f ca="1">INDIRECT(ADDRESS(9+4*(_xlfn.NUMBERVALUE($Y$40)-1)+$Y$40,11))</f>
        <v>-0.5</v>
      </c>
      <c r="V134" s="227">
        <f ca="1">INDIRECT(ADDRESS(9+4*(_xlfn.NUMBERVALUE($Y$40)-1)+$Y$40,12))</f>
        <v>4925</v>
      </c>
      <c r="W134" s="227">
        <f ca="1">INDIRECT(ADDRESS(9+4*(_xlfn.NUMBERVALUE($Y$40)-1)+$Y$40,13))</f>
        <v>0.66</v>
      </c>
      <c r="X134" s="227">
        <f ca="1">INDIRECT(ADDRESS(9+4*(_xlfn.NUMBERVALUE($Y$40)-1)+$Y$40,14))</f>
        <v>1.6</v>
      </c>
      <c r="Y134" s="227">
        <f ca="1">INDIRECT(ADDRESS(9+4*(_xlfn.NUMBERVALUE($Y$40)-1)+$Y$40,15))</f>
        <v>0.51600000000000001</v>
      </c>
      <c r="Z134" s="227">
        <f ca="1">INDIRECT(ADDRESS(9+4*(_xlfn.NUMBERVALUE($Y$40)-1)+$Y$40,16))</f>
        <v>0.5</v>
      </c>
      <c r="AA134" s="227">
        <f ca="1">INDIRECT(ADDRESS(9+4*(_xlfn.NUMBERVALUE($Y$40)-1)+$Y$40,17))</f>
        <v>0.2</v>
      </c>
      <c r="AB134" s="227">
        <f ca="1">INDIRECT(ADDRESS(9+4*(_xlfn.NUMBERVALUE($Y$40)-1)+$Y$40,18))</f>
        <v>0.9</v>
      </c>
      <c r="AC134" s="227">
        <f ca="1">INDIRECT(ADDRESS(9+4*(_xlfn.NUMBERVALUE($Y$40)-1)+$Y$40,19))</f>
        <v>7.5862068965516771</v>
      </c>
    </row>
    <row r="135" spans="1:29">
      <c r="A135" s="232">
        <v>-0.5</v>
      </c>
      <c r="B135" s="232">
        <v>50</v>
      </c>
      <c r="C135" s="232">
        <v>0.7</v>
      </c>
      <c r="D135" s="233">
        <v>1.6</v>
      </c>
      <c r="E135" s="233">
        <v>0.51600000000000001</v>
      </c>
      <c r="F135" s="232">
        <v>0.5</v>
      </c>
      <c r="G135" s="232">
        <v>0.2</v>
      </c>
      <c r="H135" s="232">
        <v>0.9</v>
      </c>
      <c r="I135" s="233">
        <f>B134/B133</f>
        <v>8.2872928176795586</v>
      </c>
      <c r="K135" s="227">
        <v>-0.5</v>
      </c>
      <c r="L135" s="237">
        <v>1970</v>
      </c>
      <c r="M135" s="227">
        <v>0.7</v>
      </c>
      <c r="N135" s="227">
        <v>1.6</v>
      </c>
      <c r="O135" s="227">
        <v>0.51600000000000001</v>
      </c>
      <c r="P135" s="227">
        <v>0.5</v>
      </c>
      <c r="Q135" s="227">
        <v>0.2</v>
      </c>
      <c r="R135" s="227">
        <v>0.9</v>
      </c>
      <c r="S135" s="236">
        <f>L134/L133</f>
        <v>8.287292817679603</v>
      </c>
      <c r="U135" s="227">
        <f ca="1">INDIRECT(ADDRESS(10+4*(_xlfn.NUMBERVALUE($Y$40)-1)+$Y$40,11))</f>
        <v>-0.16666666666666999</v>
      </c>
      <c r="V135" s="227">
        <f ca="1">INDIRECT(ADDRESS(10+4*(_xlfn.NUMBERVALUE($Y$40)-1)+$Y$40,12))</f>
        <v>15.611111111111001</v>
      </c>
      <c r="W135" s="227">
        <f ca="1">INDIRECT(ADDRESS(10+4*(_xlfn.NUMBERVALUE($Y$40)-1)+$Y$40,13))</f>
        <v>0</v>
      </c>
      <c r="X135" s="227">
        <f ca="1">INDIRECT(ADDRESS(10+4*(_xlfn.NUMBERVALUE($Y$40)-1)+$Y$40,14))</f>
        <v>0.6</v>
      </c>
      <c r="Y135" s="227">
        <f ca="1">INDIRECT(ADDRESS(10+4*(_xlfn.NUMBERVALUE($Y$40)-1)+$Y$40,15))</f>
        <v>0.316</v>
      </c>
      <c r="Z135" s="227">
        <f ca="1">INDIRECT(ADDRESS(10+4*(_xlfn.NUMBERVALUE($Y$40)-1)+$Y$40,16))</f>
        <v>4.0000000000000001E-3</v>
      </c>
      <c r="AA135" s="227">
        <f ca="1">INDIRECT(ADDRESS(10+4*(_xlfn.NUMBERVALUE($Y$40)-1)+$Y$40,17))</f>
        <v>4.0000000000000001E-3</v>
      </c>
      <c r="AB135" s="227">
        <f ca="1">INDIRECT(ADDRESS(10+4*(_xlfn.NUMBERVALUE($Y$40)-1)+$Y$40,18))</f>
        <v>3600</v>
      </c>
      <c r="AC135" s="227">
        <f ca="1">INDIRECT(ADDRESS(10+4*(_xlfn.NUMBERVALUE($Y$40)-1)+$Y$40,19))</f>
        <v>5</v>
      </c>
    </row>
    <row r="136" spans="1:29">
      <c r="A136" s="232">
        <v>0.02</v>
      </c>
      <c r="B136" s="232">
        <v>22.5</v>
      </c>
      <c r="C136" s="233">
        <v>0</v>
      </c>
      <c r="D136" s="233">
        <v>0.6</v>
      </c>
      <c r="E136" s="233">
        <v>0.316</v>
      </c>
      <c r="F136" s="232">
        <v>4.0000000000000001E-3</v>
      </c>
      <c r="G136" s="232">
        <v>4.0000000000000001E-3</v>
      </c>
      <c r="H136" s="232">
        <v>2000</v>
      </c>
      <c r="I136" s="233">
        <f>C134/C133</f>
        <v>3.8834951456310676</v>
      </c>
      <c r="K136" s="235">
        <v>1.1111111111111001E-2</v>
      </c>
      <c r="L136" s="235">
        <v>12.5</v>
      </c>
      <c r="M136" s="227">
        <v>0</v>
      </c>
      <c r="N136" s="227">
        <v>0.6</v>
      </c>
      <c r="O136" s="227">
        <v>0.316</v>
      </c>
      <c r="P136" s="227">
        <v>4.0000000000000001E-3</v>
      </c>
      <c r="Q136" s="227">
        <v>4.0000000000000001E-3</v>
      </c>
      <c r="R136" s="227">
        <v>3600</v>
      </c>
      <c r="S136" s="236">
        <f>M134/M133</f>
        <v>3.8834951456309539</v>
      </c>
      <c r="U136" s="227">
        <f ca="1">INDIRECT(ADDRESS(11+4*(_xlfn.NUMBERVALUE($Y$40)-1)+$Y$40,11))</f>
        <v>0.04</v>
      </c>
      <c r="V136" s="227">
        <f ca="1">INDIRECT(ADDRESS(11+4*(_xlfn.NUMBERVALUE($Y$40)-1)+$Y$40,12))</f>
        <v>0.01</v>
      </c>
      <c r="W136" s="227">
        <f ca="1">INDIRECT(ADDRESS(11+4*(_xlfn.NUMBERVALUE($Y$40)-1)+$Y$40,13))</f>
        <v>1</v>
      </c>
      <c r="X136" s="227">
        <f ca="1">INDIRECT(ADDRESS(11+4*(_xlfn.NUMBERVALUE($Y$40)-1)+$Y$40,14))</f>
        <v>0</v>
      </c>
      <c r="Y136" s="227">
        <f ca="1">INDIRECT(ADDRESS(11+4*(_xlfn.NUMBERVALUE($Y$40)-1)+$Y$40,15))</f>
        <v>0.02</v>
      </c>
      <c r="Z136" s="227">
        <f ca="1">INDIRECT(ADDRESS(11+4*(_xlfn.NUMBERVALUE($Y$40)-1)+$Y$40,16))</f>
        <v>0</v>
      </c>
      <c r="AA136" s="227">
        <f ca="1">INDIRECT(ADDRESS(11+4*(_xlfn.NUMBERVALUE($Y$40)-1)+$Y$40,17))</f>
        <v>5</v>
      </c>
      <c r="AB136" s="227">
        <f ca="1">INDIRECT(ADDRESS(11+4*(_xlfn.NUMBERVALUE($Y$40)-1)+$Y$40,18))</f>
        <v>7.5862068965516771</v>
      </c>
      <c r="AC136" s="227">
        <f ca="1">INDIRECT(ADDRESS(11+4*(_xlfn.NUMBERVALUE($Y$40)-1)+$Y$40,19))</f>
        <v>13.392857142857375</v>
      </c>
    </row>
    <row r="137" spans="1:29">
      <c r="A137" s="232">
        <v>0.15</v>
      </c>
      <c r="B137" s="232">
        <v>0.01</v>
      </c>
      <c r="C137" s="232">
        <v>1</v>
      </c>
      <c r="D137" s="233">
        <v>1</v>
      </c>
      <c r="E137" s="233">
        <v>0</v>
      </c>
      <c r="F137" s="232">
        <v>0.5</v>
      </c>
      <c r="G137" s="282">
        <f>I136</f>
        <v>3.8834951456310676</v>
      </c>
      <c r="H137" s="282">
        <f>MIN(I135,I137)</f>
        <v>8.2872928176795586</v>
      </c>
      <c r="I137" s="233">
        <f>D134/C133</f>
        <v>23.883495145631066</v>
      </c>
      <c r="K137" s="227">
        <v>0.15</v>
      </c>
      <c r="L137" s="227">
        <v>0.01</v>
      </c>
      <c r="M137" s="227">
        <v>1</v>
      </c>
      <c r="N137" s="227">
        <v>0</v>
      </c>
      <c r="O137" s="227">
        <v>0.1</v>
      </c>
      <c r="Q137" s="238">
        <f>S136</f>
        <v>3.8834951456309539</v>
      </c>
      <c r="R137" s="238">
        <f>MIN(S135,S137)</f>
        <v>8.287292817679603</v>
      </c>
      <c r="S137" s="233">
        <f>N134/M133</f>
        <v>23.883495145630619</v>
      </c>
    </row>
    <row r="138" spans="1:29" ht="14" thickBot="1">
      <c r="A138" s="226" t="s">
        <v>312</v>
      </c>
      <c r="B138" s="226">
        <v>115</v>
      </c>
      <c r="C138" s="226">
        <v>9</v>
      </c>
      <c r="D138" s="226">
        <v>0.35</v>
      </c>
      <c r="E138" s="226">
        <v>4</v>
      </c>
      <c r="F138" s="232">
        <v>3.4</v>
      </c>
      <c r="G138" s="232">
        <v>122</v>
      </c>
      <c r="H138" s="232">
        <v>160</v>
      </c>
      <c r="I138" s="226"/>
    </row>
    <row r="139" spans="1:29">
      <c r="A139" s="226">
        <v>1450</v>
      </c>
      <c r="B139" s="226">
        <v>950</v>
      </c>
      <c r="C139" s="226">
        <v>45</v>
      </c>
      <c r="D139" s="226">
        <v>140</v>
      </c>
      <c r="E139" s="226">
        <v>55</v>
      </c>
      <c r="F139" s="232">
        <v>1.2</v>
      </c>
      <c r="G139" s="232">
        <v>22</v>
      </c>
      <c r="H139" s="232">
        <v>0.01</v>
      </c>
      <c r="I139" s="233">
        <f>A139/B138</f>
        <v>12.608695652173912</v>
      </c>
      <c r="U139" s="249" t="str">
        <f t="shared" ref="U139:AC143" ca="1" si="4">IF(($X$36=1),U126,U132)</f>
        <v xml:space="preserve">IM6/ep </v>
      </c>
      <c r="V139" s="250">
        <f t="shared" ca="1" si="4"/>
        <v>203</v>
      </c>
      <c r="W139" s="250">
        <f t="shared" ca="1" si="4"/>
        <v>11.2</v>
      </c>
      <c r="X139" s="250">
        <f t="shared" ca="1" si="4"/>
        <v>0.32</v>
      </c>
      <c r="Y139" s="250">
        <f t="shared" ca="1" si="4"/>
        <v>8.4</v>
      </c>
      <c r="Z139" s="250">
        <f t="shared" ca="1" si="4"/>
        <v>3.4</v>
      </c>
      <c r="AA139" s="250">
        <f t="shared" ca="1" si="4"/>
        <v>122</v>
      </c>
      <c r="AB139" s="250">
        <f t="shared" ca="1" si="4"/>
        <v>160</v>
      </c>
      <c r="AC139" s="251">
        <f t="shared" ca="1" si="4"/>
        <v>0</v>
      </c>
    </row>
    <row r="140" spans="1:29">
      <c r="A140" s="226">
        <v>-0.5</v>
      </c>
      <c r="B140" s="226">
        <v>375</v>
      </c>
      <c r="C140" s="226">
        <v>0.5</v>
      </c>
      <c r="D140" s="226">
        <v>1.8</v>
      </c>
      <c r="E140" s="232">
        <v>0.52</v>
      </c>
      <c r="F140" s="232">
        <v>0.5</v>
      </c>
      <c r="G140" s="232">
        <v>0.2</v>
      </c>
      <c r="H140" s="232">
        <v>0.9</v>
      </c>
      <c r="I140" s="233">
        <f>B139/B138</f>
        <v>8.2608695652173907</v>
      </c>
      <c r="U140" s="252">
        <f t="shared" ca="1" si="4"/>
        <v>3500</v>
      </c>
      <c r="V140" s="253">
        <f t="shared" ca="1" si="4"/>
        <v>1540</v>
      </c>
      <c r="W140" s="253">
        <f t="shared" ca="1" si="4"/>
        <v>56</v>
      </c>
      <c r="X140" s="253">
        <f t="shared" ca="1" si="4"/>
        <v>150</v>
      </c>
      <c r="Y140" s="253">
        <f t="shared" ca="1" si="4"/>
        <v>98</v>
      </c>
      <c r="Z140" s="253">
        <f t="shared" ca="1" si="4"/>
        <v>1.2</v>
      </c>
      <c r="AA140" s="253">
        <f t="shared" ca="1" si="4"/>
        <v>22</v>
      </c>
      <c r="AB140" s="253">
        <f t="shared" ca="1" si="4"/>
        <v>5.0000000000000001E-3</v>
      </c>
      <c r="AC140" s="254">
        <f t="shared" ca="1" si="4"/>
        <v>17.241379310344829</v>
      </c>
    </row>
    <row r="141" spans="1:29">
      <c r="A141" s="232">
        <v>0.02</v>
      </c>
      <c r="B141" s="232">
        <v>22.5</v>
      </c>
      <c r="C141" s="232">
        <v>0</v>
      </c>
      <c r="D141" s="232">
        <v>0.6</v>
      </c>
      <c r="E141" s="232">
        <v>0.32</v>
      </c>
      <c r="F141" s="232">
        <v>0</v>
      </c>
      <c r="G141" s="232">
        <v>0</v>
      </c>
      <c r="H141" s="232">
        <v>2000</v>
      </c>
      <c r="I141" s="233">
        <f>C139/C138</f>
        <v>5</v>
      </c>
      <c r="U141" s="252">
        <f t="shared" ca="1" si="4"/>
        <v>-0.5</v>
      </c>
      <c r="V141" s="253">
        <f t="shared" ca="1" si="4"/>
        <v>125</v>
      </c>
      <c r="W141" s="253">
        <f t="shared" ca="1" si="4"/>
        <v>0.66</v>
      </c>
      <c r="X141" s="253">
        <f t="shared" ca="1" si="4"/>
        <v>1.6</v>
      </c>
      <c r="Y141" s="253">
        <f t="shared" ca="1" si="4"/>
        <v>0.51600000000000001</v>
      </c>
      <c r="Z141" s="253">
        <f t="shared" ca="1" si="4"/>
        <v>0.5</v>
      </c>
      <c r="AA141" s="253">
        <f t="shared" ca="1" si="4"/>
        <v>0.2</v>
      </c>
      <c r="AB141" s="253">
        <f t="shared" ca="1" si="4"/>
        <v>0.9</v>
      </c>
      <c r="AC141" s="254">
        <f t="shared" ca="1" si="4"/>
        <v>7.5862068965517242</v>
      </c>
    </row>
    <row r="142" spans="1:29">
      <c r="A142" s="232">
        <v>0.15</v>
      </c>
      <c r="B142" s="232">
        <v>0.01</v>
      </c>
      <c r="C142" s="232">
        <v>1</v>
      </c>
      <c r="D142" s="233">
        <v>1</v>
      </c>
      <c r="E142" s="233">
        <v>0</v>
      </c>
      <c r="F142" s="232">
        <v>0.5</v>
      </c>
      <c r="G142" s="282">
        <v>6.4</v>
      </c>
      <c r="H142" s="282">
        <v>11.9</v>
      </c>
      <c r="I142" s="233">
        <f>D139/C138</f>
        <v>15.555555555555555</v>
      </c>
      <c r="U142" s="252">
        <f t="shared" ca="1" si="4"/>
        <v>-0.3</v>
      </c>
      <c r="V142" s="253">
        <f t="shared" ca="1" si="4"/>
        <v>28.1</v>
      </c>
      <c r="W142" s="253">
        <f t="shared" ca="1" si="4"/>
        <v>0</v>
      </c>
      <c r="X142" s="253">
        <f t="shared" ca="1" si="4"/>
        <v>0.6</v>
      </c>
      <c r="Y142" s="253">
        <f t="shared" ca="1" si="4"/>
        <v>0.316</v>
      </c>
      <c r="Z142" s="253">
        <f t="shared" ca="1" si="4"/>
        <v>4.0000000000000001E-3</v>
      </c>
      <c r="AA142" s="253">
        <f t="shared" ca="1" si="4"/>
        <v>4.0000000000000001E-3</v>
      </c>
      <c r="AB142" s="253">
        <f t="shared" ca="1" si="4"/>
        <v>2000</v>
      </c>
      <c r="AC142" s="254">
        <f t="shared" ca="1" si="4"/>
        <v>5</v>
      </c>
    </row>
    <row r="143" spans="1:29" ht="14" thickBot="1">
      <c r="A143" s="284" t="s">
        <v>313</v>
      </c>
      <c r="B143" s="285" t="s">
        <v>194</v>
      </c>
      <c r="C143" s="285" t="s">
        <v>195</v>
      </c>
      <c r="D143" s="285" t="s">
        <v>196</v>
      </c>
      <c r="E143" s="285" t="s">
        <v>197</v>
      </c>
      <c r="F143" s="285" t="s">
        <v>198</v>
      </c>
      <c r="G143" s="285" t="s">
        <v>199</v>
      </c>
      <c r="H143" s="285" t="s">
        <v>200</v>
      </c>
      <c r="I143" s="286"/>
      <c r="U143" s="256">
        <f t="shared" ca="1" si="4"/>
        <v>0.04</v>
      </c>
      <c r="V143" s="257">
        <f t="shared" ca="1" si="4"/>
        <v>0.01</v>
      </c>
      <c r="W143" s="257">
        <f t="shared" ca="1" si="4"/>
        <v>1</v>
      </c>
      <c r="X143" s="257">
        <f t="shared" ca="1" si="4"/>
        <v>1</v>
      </c>
      <c r="Y143" s="257">
        <f t="shared" ca="1" si="4"/>
        <v>0</v>
      </c>
      <c r="Z143" s="257">
        <f t="shared" ca="1" si="4"/>
        <v>0.5</v>
      </c>
      <c r="AA143" s="257">
        <f t="shared" ca="1" si="4"/>
        <v>5</v>
      </c>
      <c r="AB143" s="257">
        <f t="shared" ca="1" si="4"/>
        <v>7.5862068965517242</v>
      </c>
      <c r="AC143" s="258">
        <f t="shared" ca="1" si="4"/>
        <v>13.392857142857144</v>
      </c>
    </row>
    <row r="144" spans="1:29">
      <c r="A144" s="287" t="s">
        <v>207</v>
      </c>
      <c r="B144" s="226" t="s">
        <v>157</v>
      </c>
      <c r="C144" s="226" t="s">
        <v>208</v>
      </c>
      <c r="D144" s="226" t="s">
        <v>209</v>
      </c>
      <c r="E144" s="226" t="s">
        <v>210</v>
      </c>
      <c r="F144" s="226" t="s">
        <v>211</v>
      </c>
      <c r="G144" s="226" t="s">
        <v>212</v>
      </c>
      <c r="H144" s="226" t="s">
        <v>213</v>
      </c>
      <c r="I144" s="288" t="s">
        <v>22</v>
      </c>
    </row>
    <row r="145" spans="1:29">
      <c r="A145" s="287" t="s">
        <v>220</v>
      </c>
      <c r="B145" s="226" t="s">
        <v>221</v>
      </c>
      <c r="C145" s="226" t="s">
        <v>222</v>
      </c>
      <c r="D145" s="226" t="s">
        <v>223</v>
      </c>
      <c r="E145" s="226" t="s">
        <v>224</v>
      </c>
      <c r="F145" s="226" t="s">
        <v>225</v>
      </c>
      <c r="G145" s="226" t="s">
        <v>226</v>
      </c>
      <c r="H145" s="226" t="s">
        <v>227</v>
      </c>
      <c r="I145" s="288" t="s">
        <v>228</v>
      </c>
      <c r="U145" s="227" t="s">
        <v>314</v>
      </c>
    </row>
    <row r="146" spans="1:29">
      <c r="A146" s="287" t="s">
        <v>230</v>
      </c>
      <c r="B146" s="226" t="s">
        <v>231</v>
      </c>
      <c r="C146" s="226" t="s">
        <v>232</v>
      </c>
      <c r="D146" s="226" t="s">
        <v>233</v>
      </c>
      <c r="E146" s="226" t="s">
        <v>234</v>
      </c>
      <c r="F146" s="226" t="s">
        <v>235</v>
      </c>
      <c r="G146" s="226" t="s">
        <v>236</v>
      </c>
      <c r="H146" s="226" t="s">
        <v>237</v>
      </c>
      <c r="I146" s="288" t="s">
        <v>238</v>
      </c>
      <c r="U146" s="227" t="str">
        <f ca="1">INDIRECT(ADDRESS(7+4*(_xlfn.NUMBERVALUE($Z$40)-1)+$Z$40,1))</f>
        <v xml:space="preserve">Kevlar/ep </v>
      </c>
      <c r="V146" s="227">
        <f ca="1">INDIRECT(ADDRESS(7+4*(_xlfn.NUMBERVALUE($Z$40)-1)+$Z$40,2))</f>
        <v>76</v>
      </c>
      <c r="W146" s="227">
        <f ca="1">INDIRECT(ADDRESS(7+4*(_xlfn.NUMBERVALUE($Z$40)-1)+$Z$40,3))</f>
        <v>5.5</v>
      </c>
      <c r="X146" s="227">
        <f ca="1">INDIRECT(ADDRESS(7+4*(_xlfn.NUMBERVALUE($Z$40)-1)+$Z$40,4))</f>
        <v>0.34</v>
      </c>
      <c r="Y146" s="227">
        <f ca="1">INDIRECT(ADDRESS(7+4*(_xlfn.NUMBERVALUE($Z$40)-1)+$Z$40,5))</f>
        <v>2.2999999999999998</v>
      </c>
      <c r="Z146" s="227">
        <f ca="1">INDIRECT(ADDRESS(7+4*(_xlfn.NUMBERVALUE($Z$40)-1)+$Z$40,6))</f>
        <v>3.4</v>
      </c>
      <c r="AA146" s="227">
        <f ca="1">INDIRECT(ADDRESS(7+4*(_xlfn.NUMBERVALUE($Z$40)-1)+$Z$40,7))</f>
        <v>62</v>
      </c>
      <c r="AB146" s="227">
        <f ca="1">INDIRECT(ADDRESS(7+4*(_xlfn.NUMBERVALUE($Z$40)-1)+$Z$40,8))</f>
        <v>160</v>
      </c>
      <c r="AC146" s="227">
        <f ca="1">INDIRECT(ADDRESS(7+4*(_xlfn.NUMBERVALUE($Z$40)-1)+$Z$40,9))</f>
        <v>0</v>
      </c>
    </row>
    <row r="147" spans="1:29">
      <c r="A147" s="289" t="s">
        <v>239</v>
      </c>
      <c r="B147" s="290" t="s">
        <v>240</v>
      </c>
      <c r="C147" s="290" t="s">
        <v>241</v>
      </c>
      <c r="D147" s="290" t="s">
        <v>242</v>
      </c>
      <c r="E147" s="290" t="s">
        <v>243</v>
      </c>
      <c r="F147" s="291" t="s">
        <v>244</v>
      </c>
      <c r="G147" s="292" t="str">
        <f>I146</f>
        <v>e/y</v>
      </c>
      <c r="H147" s="292" t="str">
        <f>I145</f>
        <v>e'/x</v>
      </c>
      <c r="I147" s="293" t="s">
        <v>245</v>
      </c>
      <c r="U147" s="227">
        <f ca="1">INDIRECT(ADDRESS(8+4*(_xlfn.NUMBERVALUE($Z$40)-1)+$Z$40,1))</f>
        <v>1400</v>
      </c>
      <c r="V147" s="227">
        <f ca="1">INDIRECT(ADDRESS(8+4*(_xlfn.NUMBERVALUE($Z$40)-1)+$Z$40,2))</f>
        <v>235</v>
      </c>
      <c r="W147" s="227">
        <f ca="1">INDIRECT(ADDRESS(8+4*(_xlfn.NUMBERVALUE($Z$40)-1)+$Z$40,3))</f>
        <v>12</v>
      </c>
      <c r="X147" s="227">
        <f ca="1">INDIRECT(ADDRESS(8+4*(_xlfn.NUMBERVALUE($Z$40)-1)+$Z$40,4))</f>
        <v>53</v>
      </c>
      <c r="Y147" s="227">
        <f ca="1">INDIRECT(ADDRESS(8+4*(_xlfn.NUMBERVALUE($Z$40)-1)+$Z$40,5))</f>
        <v>34</v>
      </c>
      <c r="Z147" s="227">
        <f ca="1">INDIRECT(ADDRESS(8+4*(_xlfn.NUMBERVALUE($Z$40)-1)+$Z$40,6))</f>
        <v>1.2</v>
      </c>
      <c r="AA147" s="227">
        <f ca="1">INDIRECT(ADDRESS(8+4*(_xlfn.NUMBERVALUE($Z$40)-1)+$Z$40,7))</f>
        <v>22</v>
      </c>
      <c r="AB147" s="227">
        <f ca="1">INDIRECT(ADDRESS(8+4*(_xlfn.NUMBERVALUE($Z$40)-1)+$Z$40,8))</f>
        <v>5.0000000000000001E-3</v>
      </c>
      <c r="AC147" s="227">
        <f ca="1">INDIRECT(ADDRESS(8+4*(_xlfn.NUMBERVALUE($Z$40)-1)+$Z$40,9))</f>
        <v>18.421052631578949</v>
      </c>
    </row>
    <row r="148" spans="1:29">
      <c r="A148" s="294" t="s">
        <v>315</v>
      </c>
      <c r="B148" s="226" t="s">
        <v>194</v>
      </c>
      <c r="C148" s="226" t="s">
        <v>195</v>
      </c>
      <c r="D148" s="226" t="s">
        <v>196</v>
      </c>
      <c r="E148" s="226" t="s">
        <v>197</v>
      </c>
      <c r="F148" s="226" t="s">
        <v>198</v>
      </c>
      <c r="G148" s="226" t="s">
        <v>199</v>
      </c>
      <c r="H148" s="226" t="s">
        <v>200</v>
      </c>
      <c r="I148" s="295"/>
      <c r="U148" s="227">
        <f ca="1">INDIRECT(ADDRESS(9+4*(_xlfn.NUMBERVALUE($Z$40)-1)+$Z$40,1))</f>
        <v>-0.5</v>
      </c>
      <c r="V148" s="227">
        <f ca="1">INDIRECT(ADDRESS(9+4*(_xlfn.NUMBERVALUE($Z$40)-1)+$Z$40,2))</f>
        <v>125</v>
      </c>
      <c r="W148" s="227">
        <f ca="1">INDIRECT(ADDRESS(9+4*(_xlfn.NUMBERVALUE($Z$40)-1)+$Z$40,3))</f>
        <v>0.6</v>
      </c>
      <c r="X148" s="227">
        <f ca="1">INDIRECT(ADDRESS(9+4*(_xlfn.NUMBERVALUE($Z$40)-1)+$Z$40,4))</f>
        <v>1.46</v>
      </c>
      <c r="Y148" s="227">
        <f ca="1">INDIRECT(ADDRESS(9+4*(_xlfn.NUMBERVALUE($Z$40)-1)+$Z$40,5))</f>
        <v>0.51600000000000001</v>
      </c>
      <c r="Z148" s="227">
        <f ca="1">INDIRECT(ADDRESS(9+4*(_xlfn.NUMBERVALUE($Z$40)-1)+$Z$40,6))</f>
        <v>0.5</v>
      </c>
      <c r="AA148" s="227">
        <f ca="1">INDIRECT(ADDRESS(9+4*(_xlfn.NUMBERVALUE($Z$40)-1)+$Z$40,7))</f>
        <v>0.2</v>
      </c>
      <c r="AB148" s="227">
        <f ca="1">INDIRECT(ADDRESS(9+4*(_xlfn.NUMBERVALUE($Z$40)-1)+$Z$40,8))</f>
        <v>0.9</v>
      </c>
      <c r="AC148" s="227">
        <f ca="1">INDIRECT(ADDRESS(9+4*(_xlfn.NUMBERVALUE($Z$40)-1)+$Z$40,9))</f>
        <v>3.0921052631578947</v>
      </c>
    </row>
    <row r="149" spans="1:29">
      <c r="A149" s="294" t="s">
        <v>207</v>
      </c>
      <c r="B149" s="226" t="s">
        <v>157</v>
      </c>
      <c r="C149" s="226" t="s">
        <v>208</v>
      </c>
      <c r="D149" s="226" t="s">
        <v>209</v>
      </c>
      <c r="E149" s="226" t="s">
        <v>210</v>
      </c>
      <c r="F149" s="226" t="s">
        <v>211</v>
      </c>
      <c r="G149" s="226" t="s">
        <v>212</v>
      </c>
      <c r="H149" s="226" t="s">
        <v>213</v>
      </c>
      <c r="I149" s="295" t="s">
        <v>22</v>
      </c>
      <c r="U149" s="227">
        <f ca="1">INDIRECT(ADDRESS(10+4*(_xlfn.NUMBERVALUE($Z$40)-1)+$Z$40,1))</f>
        <v>-4</v>
      </c>
      <c r="V149" s="227">
        <f ca="1">INDIRECT(ADDRESS(10+4*(_xlfn.NUMBERVALUE($Z$40)-1)+$Z$40,2))</f>
        <v>79</v>
      </c>
      <c r="W149" s="227">
        <f ca="1">INDIRECT(ADDRESS(10+4*(_xlfn.NUMBERVALUE($Z$40)-1)+$Z$40,3))</f>
        <v>0</v>
      </c>
      <c r="X149" s="227">
        <f ca="1">INDIRECT(ADDRESS(10+4*(_xlfn.NUMBERVALUE($Z$40)-1)+$Z$40,4))</f>
        <v>0.6</v>
      </c>
      <c r="Y149" s="227">
        <f ca="1">INDIRECT(ADDRESS(10+4*(_xlfn.NUMBERVALUE($Z$40)-1)+$Z$40,5))</f>
        <v>0.316</v>
      </c>
      <c r="Z149" s="227">
        <f ca="1">INDIRECT(ADDRESS(10+4*(_xlfn.NUMBERVALUE($Z$40)-1)+$Z$40,6))</f>
        <v>0.01</v>
      </c>
      <c r="AA149" s="227">
        <f ca="1">INDIRECT(ADDRESS(10+4*(_xlfn.NUMBERVALUE($Z$40)-1)+$Z$40,7))</f>
        <v>0.01</v>
      </c>
      <c r="AB149" s="227">
        <f ca="1">INDIRECT(ADDRESS(10+4*(_xlfn.NUMBERVALUE($Z$40)-1)+$Z$40,8))</f>
        <v>2000</v>
      </c>
      <c r="AC149" s="227">
        <f ca="1">INDIRECT(ADDRESS(10+4*(_xlfn.NUMBERVALUE($Z$40)-1)+$Z$40,9))</f>
        <v>2.1818181818181817</v>
      </c>
    </row>
    <row r="150" spans="1:29">
      <c r="A150" s="294" t="s">
        <v>220</v>
      </c>
      <c r="B150" s="226" t="s">
        <v>221</v>
      </c>
      <c r="C150" s="226" t="s">
        <v>222</v>
      </c>
      <c r="D150" s="226" t="s">
        <v>223</v>
      </c>
      <c r="E150" s="226" t="s">
        <v>224</v>
      </c>
      <c r="F150" s="226" t="s">
        <v>225</v>
      </c>
      <c r="G150" s="226" t="s">
        <v>226</v>
      </c>
      <c r="H150" s="226" t="s">
        <v>227</v>
      </c>
      <c r="I150" s="295" t="s">
        <v>228</v>
      </c>
      <c r="U150" s="227">
        <f ca="1">INDIRECT(ADDRESS(11+4*(_xlfn.NUMBERVALUE($Z$40)-1)+$Z$40,1))</f>
        <v>0.02</v>
      </c>
      <c r="V150" s="227">
        <f ca="1">INDIRECT(ADDRESS(11+4*(_xlfn.NUMBERVALUE($Z$40)-1)+$Z$40,2))</f>
        <v>0.01</v>
      </c>
      <c r="W150" s="227">
        <f ca="1">INDIRECT(ADDRESS(11+4*(_xlfn.NUMBERVALUE($Z$40)-1)+$Z$40,3))</f>
        <v>1</v>
      </c>
      <c r="X150" s="227">
        <f ca="1">INDIRECT(ADDRESS(11+4*(_xlfn.NUMBERVALUE($Z$40)-1)+$Z$40,4))</f>
        <v>1</v>
      </c>
      <c r="Y150" s="227">
        <f ca="1">INDIRECT(ADDRESS(11+4*(_xlfn.NUMBERVALUE($Z$40)-1)+$Z$40,5))</f>
        <v>0</v>
      </c>
      <c r="Z150" s="227">
        <f ca="1">INDIRECT(ADDRESS(11+4*(_xlfn.NUMBERVALUE($Z$40)-1)+$Z$40,6))</f>
        <v>0.5</v>
      </c>
      <c r="AA150" s="227">
        <f ca="1">INDIRECT(ADDRESS(11+4*(_xlfn.NUMBERVALUE($Z$40)-1)+$Z$40,7))</f>
        <v>2.1818181818181817</v>
      </c>
      <c r="AB150" s="227">
        <f ca="1">INDIRECT(ADDRESS(11+4*(_xlfn.NUMBERVALUE($Z$40)-1)+$Z$40,8))</f>
        <v>3.0921052631578947</v>
      </c>
      <c r="AC150" s="227">
        <f ca="1">INDIRECT(ADDRESS(11+4*(_xlfn.NUMBERVALUE($Z$40)-1)+$Z$40,9))</f>
        <v>9.6363636363636367</v>
      </c>
    </row>
    <row r="151" spans="1:29">
      <c r="A151" s="294" t="s">
        <v>230</v>
      </c>
      <c r="B151" s="226" t="s">
        <v>231</v>
      </c>
      <c r="C151" s="226" t="s">
        <v>232</v>
      </c>
      <c r="D151" s="226" t="s">
        <v>233</v>
      </c>
      <c r="E151" s="226" t="s">
        <v>234</v>
      </c>
      <c r="F151" s="226" t="s">
        <v>235</v>
      </c>
      <c r="G151" s="226" t="s">
        <v>236</v>
      </c>
      <c r="H151" s="226" t="s">
        <v>237</v>
      </c>
      <c r="I151" s="295" t="s">
        <v>238</v>
      </c>
    </row>
    <row r="152" spans="1:29">
      <c r="A152" s="294" t="s">
        <v>239</v>
      </c>
      <c r="B152" s="226" t="s">
        <v>240</v>
      </c>
      <c r="C152" s="226" t="s">
        <v>241</v>
      </c>
      <c r="D152" s="226" t="s">
        <v>242</v>
      </c>
      <c r="E152" s="226" t="s">
        <v>243</v>
      </c>
      <c r="F152" s="232" t="s">
        <v>244</v>
      </c>
      <c r="G152" s="292" t="str">
        <f>I151</f>
        <v>e/y</v>
      </c>
      <c r="H152" s="292" t="str">
        <f>I150</f>
        <v>e'/x</v>
      </c>
      <c r="I152" s="295" t="s">
        <v>245</v>
      </c>
      <c r="U152" s="227" t="str">
        <f ca="1">INDIRECT(ADDRESS(7+4*(_xlfn.NUMBERVALUE($Z$40)-1)+$Z$40,11))</f>
        <v>Kevlar/epoxy[Eng]</v>
      </c>
      <c r="V152" s="227">
        <f ca="1">INDIRECT(ADDRESS(7+4*(_xlfn.NUMBERVALUE($Z$40)-1)+$Z$40,12))</f>
        <v>11.030478955007</v>
      </c>
      <c r="W152" s="227">
        <f ca="1">INDIRECT(ADDRESS(7+4*(_xlfn.NUMBERVALUE($Z$40)-1)+$Z$40,13))</f>
        <v>0.79825834542815999</v>
      </c>
      <c r="X152" s="227">
        <f ca="1">INDIRECT(ADDRESS(7+4*(_xlfn.NUMBERVALUE($Z$40)-1)+$Z$40,14))</f>
        <v>0.34</v>
      </c>
      <c r="Y152" s="227">
        <f ca="1">INDIRECT(ADDRESS(7+4*(_xlfn.NUMBERVALUE($Z$40)-1)+$Z$40,15))</f>
        <v>0.33381712626996002</v>
      </c>
      <c r="Z152" s="227">
        <f ca="1">INDIRECT(ADDRESS(7+4*(_xlfn.NUMBERVALUE($Z$40)-1)+$Z$40,16))</f>
        <v>0.49346879535559002</v>
      </c>
      <c r="AA152" s="227">
        <f ca="1">INDIRECT(ADDRESS(7+4*(_xlfn.NUMBERVALUE($Z$40)-1)+$Z$40,17))</f>
        <v>143.6</v>
      </c>
      <c r="AB152" s="227">
        <f ca="1">INDIRECT(ADDRESS(7+4*(_xlfn.NUMBERVALUE($Z$40)-1)+$Z$40,18))</f>
        <v>320</v>
      </c>
      <c r="AC152" s="227">
        <f ca="1">INDIRECT(ADDRESS(7+4*(_xlfn.NUMBERVALUE($Z$40)-1)+$Z$40,19))</f>
        <v>0</v>
      </c>
    </row>
    <row r="153" spans="1:29">
      <c r="A153" s="284" t="s">
        <v>316</v>
      </c>
      <c r="B153" s="285" t="s">
        <v>194</v>
      </c>
      <c r="C153" s="285" t="s">
        <v>195</v>
      </c>
      <c r="D153" s="285" t="s">
        <v>196</v>
      </c>
      <c r="E153" s="285" t="s">
        <v>197</v>
      </c>
      <c r="F153" s="285" t="s">
        <v>198</v>
      </c>
      <c r="G153" s="285" t="s">
        <v>199</v>
      </c>
      <c r="H153" s="285" t="s">
        <v>200</v>
      </c>
      <c r="I153" s="286"/>
      <c r="U153" s="227">
        <f ca="1">INDIRECT(ADDRESS(8+4*(_xlfn.NUMBERVALUE($Z$40)-1)+$Z$40,11))</f>
        <v>203.19303338170999</v>
      </c>
      <c r="V153" s="227">
        <f ca="1">INDIRECT(ADDRESS(8+4*(_xlfn.NUMBERVALUE($Z$40)-1)+$Z$40,12))</f>
        <v>34.10740203193</v>
      </c>
      <c r="W153" s="227">
        <f ca="1">INDIRECT(ADDRESS(8+4*(_xlfn.NUMBERVALUE($Z$40)-1)+$Z$40,13))</f>
        <v>1.7416545718433001</v>
      </c>
      <c r="X153" s="227">
        <f ca="1">INDIRECT(ADDRESS(8+4*(_xlfn.NUMBERVALUE($Z$40)-1)+$Z$40,14))</f>
        <v>7.6923076923076996</v>
      </c>
      <c r="Y153" s="227">
        <f ca="1">INDIRECT(ADDRESS(8+4*(_xlfn.NUMBERVALUE($Z$40)-1)+$Z$40,15))</f>
        <v>4.9346879535559003</v>
      </c>
      <c r="Z153" s="227">
        <f ca="1">INDIRECT(ADDRESS(8+4*(_xlfn.NUMBERVALUE($Z$40)-1)+$Z$40,16))</f>
        <v>1.2</v>
      </c>
      <c r="AA153" s="227">
        <f ca="1">INDIRECT(ADDRESS(8+4*(_xlfn.NUMBERVALUE($Z$40)-1)+$Z$40,17))</f>
        <v>71.599999999999994</v>
      </c>
      <c r="AB153" s="227">
        <f ca="1">INDIRECT(ADDRESS(8+4*(_xlfn.NUMBERVALUE($Z$40)-1)+$Z$40,18))</f>
        <v>5.0000000000000001E-3</v>
      </c>
      <c r="AC153" s="227">
        <f ca="1">INDIRECT(ADDRESS(8+4*(_xlfn.NUMBERVALUE($Z$40)-1)+$Z$40,9))</f>
        <v>18.421052631578949</v>
      </c>
    </row>
    <row r="154" spans="1:29">
      <c r="A154" s="287" t="s">
        <v>207</v>
      </c>
      <c r="B154" s="226" t="s">
        <v>157</v>
      </c>
      <c r="C154" s="226" t="s">
        <v>208</v>
      </c>
      <c r="D154" s="226" t="s">
        <v>209</v>
      </c>
      <c r="E154" s="226" t="s">
        <v>210</v>
      </c>
      <c r="F154" s="226" t="s">
        <v>211</v>
      </c>
      <c r="G154" s="226" t="s">
        <v>212</v>
      </c>
      <c r="H154" s="226" t="s">
        <v>213</v>
      </c>
      <c r="I154" s="288" t="s">
        <v>22</v>
      </c>
      <c r="U154" s="227">
        <f ca="1">INDIRECT(ADDRESS(9+4*(_xlfn.NUMBERVALUE($Z$40)-1)+$Z$40,11))</f>
        <v>-0.5</v>
      </c>
      <c r="V154" s="227">
        <f ca="1">INDIRECT(ADDRESS(9+4*(_xlfn.NUMBERVALUE($Z$40)-1)+$Z$40,12))</f>
        <v>4925</v>
      </c>
      <c r="W154" s="227">
        <f ca="1">INDIRECT(ADDRESS(9+4*(_xlfn.NUMBERVALUE($Z$40)-1)+$Z$40,13))</f>
        <v>0.6</v>
      </c>
      <c r="X154" s="227">
        <f ca="1">INDIRECT(ADDRESS(9+4*(_xlfn.NUMBERVALUE($Z$40)-1)+$Z$40,14))</f>
        <v>1.46</v>
      </c>
      <c r="Y154" s="227">
        <f ca="1">INDIRECT(ADDRESS(9+4*(_xlfn.NUMBERVALUE($Z$40)-1)+$Z$40,15))</f>
        <v>0.51600000000000001</v>
      </c>
      <c r="Z154" s="227">
        <f ca="1">INDIRECT(ADDRESS(9+4*(_xlfn.NUMBERVALUE($Z$40)-1)+$Z$40,16))</f>
        <v>0.5</v>
      </c>
      <c r="AA154" s="227">
        <f ca="1">INDIRECT(ADDRESS(9+4*(_xlfn.NUMBERVALUE($Z$40)-1)+$Z$40,17))</f>
        <v>0.2</v>
      </c>
      <c r="AB154" s="227">
        <f ca="1">INDIRECT(ADDRESS(9+4*(_xlfn.NUMBERVALUE($Z$40)-1)+$Z$40,18))</f>
        <v>0.9</v>
      </c>
      <c r="AC154" s="227">
        <f ca="1">INDIRECT(ADDRESS(9+4*(_xlfn.NUMBERVALUE($Z$40)-1)+$Z$40,19))</f>
        <v>3.0921052631579364</v>
      </c>
    </row>
    <row r="155" spans="1:29">
      <c r="A155" s="287" t="s">
        <v>220</v>
      </c>
      <c r="B155" s="226" t="s">
        <v>221</v>
      </c>
      <c r="C155" s="226" t="s">
        <v>222</v>
      </c>
      <c r="D155" s="226" t="s">
        <v>223</v>
      </c>
      <c r="E155" s="226" t="s">
        <v>224</v>
      </c>
      <c r="F155" s="226" t="s">
        <v>225</v>
      </c>
      <c r="G155" s="226" t="s">
        <v>226</v>
      </c>
      <c r="H155" s="226" t="s">
        <v>227</v>
      </c>
      <c r="I155" s="288" t="s">
        <v>228</v>
      </c>
      <c r="U155" s="227">
        <f ca="1">INDIRECT(ADDRESS(10+4*(_xlfn.NUMBERVALUE($Z$40)-1)+$Z$40,11))</f>
        <v>-2.2222222222222001</v>
      </c>
      <c r="V155" s="227">
        <f ca="1">INDIRECT(ADDRESS(10+4*(_xlfn.NUMBERVALUE($Z$40)-1)+$Z$40,12))</f>
        <v>43.888888888888999</v>
      </c>
      <c r="W155" s="227">
        <f ca="1">INDIRECT(ADDRESS(10+4*(_xlfn.NUMBERVALUE($Z$40)-1)+$Z$40,13))</f>
        <v>0</v>
      </c>
      <c r="X155" s="227">
        <f ca="1">INDIRECT(ADDRESS(10+4*(_xlfn.NUMBERVALUE($Z$40)-1)+$Z$40,14))</f>
        <v>0.6</v>
      </c>
      <c r="Y155" s="227">
        <f ca="1">INDIRECT(ADDRESS(10+4*(_xlfn.NUMBERVALUE($Z$40)-1)+$Z$40,15))</f>
        <v>0.316</v>
      </c>
      <c r="Z155" s="227">
        <f ca="1">INDIRECT(ADDRESS(10+4*(_xlfn.NUMBERVALUE($Z$40)-1)+$Z$40,16))</f>
        <v>0.01</v>
      </c>
      <c r="AA155" s="227">
        <f ca="1">INDIRECT(ADDRESS(10+4*(_xlfn.NUMBERVALUE($Z$40)-1)+$Z$40,17))</f>
        <v>0.01</v>
      </c>
      <c r="AB155" s="227">
        <f ca="1">INDIRECT(ADDRESS(10+4*(_xlfn.NUMBERVALUE($Z$40)-1)+$Z$40,18))</f>
        <v>3600</v>
      </c>
      <c r="AC155" s="227">
        <f ca="1">INDIRECT(ADDRESS(10+4*(_xlfn.NUMBERVALUE($Z$40)-1)+$Z$40,19))</f>
        <v>2.1818181818182345</v>
      </c>
    </row>
    <row r="156" spans="1:29">
      <c r="A156" s="287" t="s">
        <v>230</v>
      </c>
      <c r="B156" s="226" t="s">
        <v>231</v>
      </c>
      <c r="C156" s="226" t="s">
        <v>232</v>
      </c>
      <c r="D156" s="226" t="s">
        <v>233</v>
      </c>
      <c r="E156" s="226" t="s">
        <v>234</v>
      </c>
      <c r="F156" s="226" t="s">
        <v>235</v>
      </c>
      <c r="G156" s="226" t="s">
        <v>236</v>
      </c>
      <c r="H156" s="226" t="s">
        <v>237</v>
      </c>
      <c r="I156" s="288" t="s">
        <v>238</v>
      </c>
      <c r="U156" s="227">
        <f ca="1">INDIRECT(ADDRESS(11+4*(_xlfn.NUMBERVALUE($Z$40)-1)+$Z$40,11))</f>
        <v>0.02</v>
      </c>
      <c r="V156" s="227">
        <f ca="1">INDIRECT(ADDRESS(11+4*(_xlfn.NUMBERVALUE($Z$40)-1)+$Z$40,12))</f>
        <v>0.01</v>
      </c>
      <c r="W156" s="227">
        <f ca="1">INDIRECT(ADDRESS(11+4*(_xlfn.NUMBERVALUE($Z$40)-1)+$Z$40,13))</f>
        <v>1</v>
      </c>
      <c r="X156" s="227">
        <f ca="1">INDIRECT(ADDRESS(11+4*(_xlfn.NUMBERVALUE($Z$40)-1)+$Z$40,14))</f>
        <v>0</v>
      </c>
      <c r="Y156" s="227">
        <f ca="1">INDIRECT(ADDRESS(11+4*(_xlfn.NUMBERVALUE($Z$40)-1)+$Z$40,15))</f>
        <v>0</v>
      </c>
      <c r="Z156" s="227">
        <f ca="1">INDIRECT(ADDRESS(11+4*(_xlfn.NUMBERVALUE($Z$40)-1)+$Z$40,16))</f>
        <v>0</v>
      </c>
      <c r="AA156" s="227">
        <f ca="1">INDIRECT(ADDRESS(11+4*(_xlfn.NUMBERVALUE($Z$40)-1)+$Z$40,17))</f>
        <v>2.1818181818182345</v>
      </c>
      <c r="AB156" s="227">
        <f ca="1">INDIRECT(ADDRESS(11+4*(_xlfn.NUMBERVALUE($Z$40)-1)+$Z$40,18))</f>
        <v>3.0921052631579364</v>
      </c>
      <c r="AC156" s="227">
        <f ca="1">INDIRECT(ADDRESS(11+4*(_xlfn.NUMBERVALUE($Z$40)-1)+$Z$40,19))</f>
        <v>9.6363636363636065</v>
      </c>
    </row>
    <row r="157" spans="1:29">
      <c r="A157" s="289" t="s">
        <v>239</v>
      </c>
      <c r="B157" s="290" t="s">
        <v>240</v>
      </c>
      <c r="C157" s="290" t="s">
        <v>241</v>
      </c>
      <c r="D157" s="290" t="s">
        <v>242</v>
      </c>
      <c r="E157" s="290" t="s">
        <v>243</v>
      </c>
      <c r="F157" s="291" t="s">
        <v>244</v>
      </c>
      <c r="G157" s="292" t="str">
        <f>I156</f>
        <v>e/y</v>
      </c>
      <c r="H157" s="292" t="str">
        <f>I155</f>
        <v>e'/x</v>
      </c>
      <c r="I157" s="293" t="s">
        <v>245</v>
      </c>
    </row>
    <row r="158" spans="1:29" ht="14" thickBot="1">
      <c r="A158" s="284" t="s">
        <v>317</v>
      </c>
      <c r="B158" s="285" t="s">
        <v>194</v>
      </c>
      <c r="C158" s="285" t="s">
        <v>195</v>
      </c>
      <c r="D158" s="285" t="s">
        <v>196</v>
      </c>
      <c r="E158" s="285" t="s">
        <v>197</v>
      </c>
      <c r="F158" s="285" t="s">
        <v>198</v>
      </c>
      <c r="G158" s="285" t="s">
        <v>199</v>
      </c>
      <c r="H158" s="285" t="s">
        <v>200</v>
      </c>
      <c r="I158" s="286"/>
    </row>
    <row r="159" spans="1:29">
      <c r="A159" s="287" t="s">
        <v>207</v>
      </c>
      <c r="B159" s="226" t="s">
        <v>157</v>
      </c>
      <c r="C159" s="226" t="s">
        <v>208</v>
      </c>
      <c r="D159" s="226" t="s">
        <v>209</v>
      </c>
      <c r="E159" s="226" t="s">
        <v>210</v>
      </c>
      <c r="F159" s="226" t="s">
        <v>211</v>
      </c>
      <c r="G159" s="226" t="s">
        <v>212</v>
      </c>
      <c r="H159" s="226" t="s">
        <v>213</v>
      </c>
      <c r="I159" s="288" t="s">
        <v>22</v>
      </c>
      <c r="U159" s="249" t="str">
        <f t="shared" ref="U159:AC163" ca="1" si="5">IF(($X$36=1),U146,U152)</f>
        <v xml:space="preserve">Kevlar/ep </v>
      </c>
      <c r="V159" s="250">
        <f t="shared" ca="1" si="5"/>
        <v>76</v>
      </c>
      <c r="W159" s="250">
        <f t="shared" ca="1" si="5"/>
        <v>5.5</v>
      </c>
      <c r="X159" s="250">
        <f t="shared" ca="1" si="5"/>
        <v>0.34</v>
      </c>
      <c r="Y159" s="250">
        <f t="shared" ca="1" si="5"/>
        <v>2.2999999999999998</v>
      </c>
      <c r="Z159" s="250">
        <f t="shared" ca="1" si="5"/>
        <v>3.4</v>
      </c>
      <c r="AA159" s="250">
        <f t="shared" ca="1" si="5"/>
        <v>62</v>
      </c>
      <c r="AB159" s="250">
        <f t="shared" ca="1" si="5"/>
        <v>160</v>
      </c>
      <c r="AC159" s="251">
        <f t="shared" ca="1" si="5"/>
        <v>0</v>
      </c>
    </row>
    <row r="160" spans="1:29" ht="14" thickBot="1">
      <c r="A160" s="287" t="s">
        <v>220</v>
      </c>
      <c r="B160" s="226" t="s">
        <v>221</v>
      </c>
      <c r="C160" s="226" t="s">
        <v>222</v>
      </c>
      <c r="D160" s="226" t="s">
        <v>223</v>
      </c>
      <c r="E160" s="226" t="s">
        <v>224</v>
      </c>
      <c r="F160" s="226" t="s">
        <v>225</v>
      </c>
      <c r="G160" s="226" t="s">
        <v>226</v>
      </c>
      <c r="H160" s="226" t="s">
        <v>227</v>
      </c>
      <c r="I160" s="288" t="s">
        <v>228</v>
      </c>
      <c r="L160" s="246" t="s">
        <v>318</v>
      </c>
      <c r="M160" s="246"/>
      <c r="U160" s="252">
        <f t="shared" ca="1" si="5"/>
        <v>1400</v>
      </c>
      <c r="V160" s="253">
        <f t="shared" ca="1" si="5"/>
        <v>235</v>
      </c>
      <c r="W160" s="253">
        <f t="shared" ca="1" si="5"/>
        <v>12</v>
      </c>
      <c r="X160" s="253">
        <f t="shared" ca="1" si="5"/>
        <v>53</v>
      </c>
      <c r="Y160" s="253">
        <f t="shared" ca="1" si="5"/>
        <v>34</v>
      </c>
      <c r="Z160" s="253">
        <f t="shared" ca="1" si="5"/>
        <v>1.2</v>
      </c>
      <c r="AA160" s="253">
        <f t="shared" ca="1" si="5"/>
        <v>22</v>
      </c>
      <c r="AB160" s="253">
        <f t="shared" ca="1" si="5"/>
        <v>5.0000000000000001E-3</v>
      </c>
      <c r="AC160" s="254">
        <f t="shared" ca="1" si="5"/>
        <v>18.421052631578949</v>
      </c>
    </row>
    <row r="161" spans="1:29">
      <c r="A161" s="287" t="s">
        <v>230</v>
      </c>
      <c r="B161" s="226" t="s">
        <v>231</v>
      </c>
      <c r="C161" s="226" t="s">
        <v>232</v>
      </c>
      <c r="D161" s="226" t="s">
        <v>233</v>
      </c>
      <c r="E161" s="226" t="s">
        <v>234</v>
      </c>
      <c r="F161" s="226" t="s">
        <v>235</v>
      </c>
      <c r="G161" s="226" t="s">
        <v>236</v>
      </c>
      <c r="H161" s="226" t="s">
        <v>237</v>
      </c>
      <c r="I161" s="288" t="s">
        <v>238</v>
      </c>
      <c r="K161" s="296" t="str">
        <f>A1</f>
        <v>NAME{SI]</v>
      </c>
      <c r="L161" s="297" t="s">
        <v>201</v>
      </c>
      <c r="M161" s="298" t="s">
        <v>319</v>
      </c>
      <c r="N161" s="298"/>
      <c r="O161" s="298"/>
      <c r="P161" s="298"/>
      <c r="U161" s="252">
        <f t="shared" ca="1" si="5"/>
        <v>-0.5</v>
      </c>
      <c r="V161" s="253">
        <f t="shared" ca="1" si="5"/>
        <v>125</v>
      </c>
      <c r="W161" s="253">
        <f t="shared" ca="1" si="5"/>
        <v>0.6</v>
      </c>
      <c r="X161" s="253">
        <f t="shared" ca="1" si="5"/>
        <v>1.46</v>
      </c>
      <c r="Y161" s="253">
        <f t="shared" ca="1" si="5"/>
        <v>0.51600000000000001</v>
      </c>
      <c r="Z161" s="253">
        <f t="shared" ca="1" si="5"/>
        <v>0.5</v>
      </c>
      <c r="AA161" s="253">
        <f t="shared" ca="1" si="5"/>
        <v>0.2</v>
      </c>
      <c r="AB161" s="253">
        <f t="shared" ca="1" si="5"/>
        <v>0.9</v>
      </c>
      <c r="AC161" s="254">
        <f t="shared" ca="1" si="5"/>
        <v>3.0921052631578947</v>
      </c>
    </row>
    <row r="162" spans="1:29">
      <c r="A162" s="289" t="s">
        <v>239</v>
      </c>
      <c r="B162" s="290" t="s">
        <v>240</v>
      </c>
      <c r="C162" s="290" t="s">
        <v>241</v>
      </c>
      <c r="D162" s="290" t="s">
        <v>242</v>
      </c>
      <c r="E162" s="290" t="s">
        <v>243</v>
      </c>
      <c r="F162" s="291" t="s">
        <v>244</v>
      </c>
      <c r="G162" s="292" t="str">
        <f>I161</f>
        <v>e/y</v>
      </c>
      <c r="H162" s="292" t="str">
        <f>I160</f>
        <v>e'/x</v>
      </c>
      <c r="I162" s="293" t="s">
        <v>245</v>
      </c>
      <c r="K162" s="299" t="str">
        <f>B1</f>
        <v>Ex,GPa</v>
      </c>
      <c r="L162" s="300" t="s">
        <v>202</v>
      </c>
      <c r="M162" s="227" t="s">
        <v>320</v>
      </c>
      <c r="U162" s="252">
        <f t="shared" ca="1" si="5"/>
        <v>-4</v>
      </c>
      <c r="V162" s="253">
        <f t="shared" ca="1" si="5"/>
        <v>79</v>
      </c>
      <c r="W162" s="253">
        <f t="shared" ca="1" si="5"/>
        <v>0</v>
      </c>
      <c r="X162" s="253">
        <f t="shared" ca="1" si="5"/>
        <v>0.6</v>
      </c>
      <c r="Y162" s="253">
        <f t="shared" ca="1" si="5"/>
        <v>0.316</v>
      </c>
      <c r="Z162" s="253">
        <f t="shared" ca="1" si="5"/>
        <v>0.01</v>
      </c>
      <c r="AA162" s="253">
        <f t="shared" ca="1" si="5"/>
        <v>0.01</v>
      </c>
      <c r="AB162" s="253">
        <f t="shared" ca="1" si="5"/>
        <v>2000</v>
      </c>
      <c r="AC162" s="254">
        <f t="shared" ca="1" si="5"/>
        <v>2.1818181818181817</v>
      </c>
    </row>
    <row r="163" spans="1:29" ht="14" thickBot="1">
      <c r="A163" s="226"/>
      <c r="B163" s="226"/>
      <c r="C163" s="226"/>
      <c r="D163" s="226"/>
      <c r="E163" s="226"/>
      <c r="F163" s="226"/>
      <c r="G163" s="226"/>
      <c r="H163" s="226"/>
      <c r="I163" s="226"/>
      <c r="K163" s="299" t="str">
        <f>C1</f>
        <v>Ey,GPa</v>
      </c>
      <c r="L163" s="300" t="s">
        <v>203</v>
      </c>
      <c r="M163" s="227" t="s">
        <v>321</v>
      </c>
      <c r="U163" s="256">
        <f t="shared" ca="1" si="5"/>
        <v>0.02</v>
      </c>
      <c r="V163" s="257">
        <f t="shared" ca="1" si="5"/>
        <v>0.01</v>
      </c>
      <c r="W163" s="257">
        <f t="shared" ca="1" si="5"/>
        <v>1</v>
      </c>
      <c r="X163" s="257">
        <f t="shared" ca="1" si="5"/>
        <v>1</v>
      </c>
      <c r="Y163" s="257">
        <f t="shared" ca="1" si="5"/>
        <v>0</v>
      </c>
      <c r="Z163" s="257">
        <f t="shared" ca="1" si="5"/>
        <v>0.5</v>
      </c>
      <c r="AA163" s="257">
        <f t="shared" ca="1" si="5"/>
        <v>2.1818181818181817</v>
      </c>
      <c r="AB163" s="257">
        <f t="shared" ca="1" si="5"/>
        <v>3.0921052631578947</v>
      </c>
      <c r="AC163" s="258">
        <f t="shared" ca="1" si="5"/>
        <v>9.6363636363636367</v>
      </c>
    </row>
    <row r="164" spans="1:29">
      <c r="A164" s="226"/>
      <c r="B164" s="226"/>
      <c r="C164" s="226"/>
      <c r="D164" s="226"/>
      <c r="E164" s="226"/>
      <c r="F164" s="226"/>
      <c r="G164" s="226"/>
      <c r="H164" s="226"/>
      <c r="I164" s="226"/>
      <c r="K164" s="299" t="str">
        <f>D1</f>
        <v>nu/xy</v>
      </c>
      <c r="L164" s="300" t="s">
        <v>196</v>
      </c>
      <c r="M164" s="227" t="s">
        <v>322</v>
      </c>
    </row>
    <row r="165" spans="1:29">
      <c r="A165" s="226"/>
      <c r="B165" s="226"/>
      <c r="C165" s="226"/>
      <c r="D165" s="226"/>
      <c r="E165" s="226"/>
      <c r="F165" s="226"/>
      <c r="G165" s="226"/>
      <c r="H165" s="226"/>
      <c r="I165" s="226"/>
      <c r="K165" s="299" t="str">
        <f>E1</f>
        <v>Es,GPa</v>
      </c>
      <c r="L165" s="300" t="s">
        <v>204</v>
      </c>
      <c r="M165" s="227" t="s">
        <v>323</v>
      </c>
      <c r="U165" s="227" t="s">
        <v>324</v>
      </c>
    </row>
    <row r="166" spans="1:29">
      <c r="A166" s="226"/>
      <c r="B166" s="226"/>
      <c r="C166" s="226"/>
      <c r="D166" s="226"/>
      <c r="E166" s="226"/>
      <c r="F166" s="226"/>
      <c r="G166" s="226"/>
      <c r="H166" s="226"/>
      <c r="I166" s="226"/>
      <c r="K166" s="299" t="str">
        <f>F1</f>
        <v>Em,GPa</v>
      </c>
      <c r="L166" s="300" t="s">
        <v>205</v>
      </c>
      <c r="M166" s="227" t="s">
        <v>325</v>
      </c>
      <c r="U166" s="227" t="str">
        <f ca="1">INDIRECT(ADDRESS(7+4*(_xlfn.NUMBERVALUE($AA$40)-1)+$AA$40,1))</f>
        <v xml:space="preserve">Scotch </v>
      </c>
      <c r="V166" s="227">
        <f ca="1">INDIRECT(ADDRESS(7+4*(_xlfn.NUMBERVALUE($AA$40)-1)+$AA$40,2))</f>
        <v>38.6</v>
      </c>
      <c r="W166" s="227">
        <f ca="1">INDIRECT(ADDRESS(7+4*(_xlfn.NUMBERVALUE($AA$40)-1)+$AA$40,3))</f>
        <v>8.27</v>
      </c>
      <c r="X166" s="227">
        <f ca="1">INDIRECT(ADDRESS(7+4*(_xlfn.NUMBERVALUE($AA$40)-1)+$AA$40,4))</f>
        <v>0.26</v>
      </c>
      <c r="Y166" s="227">
        <f ca="1">INDIRECT(ADDRESS(7+4*(_xlfn.NUMBERVALUE($AA$40)-1)+$AA$40,5))</f>
        <v>4.1399999999999997</v>
      </c>
      <c r="Z166" s="227">
        <f ca="1">INDIRECT(ADDRESS(7+4*(_xlfn.NUMBERVALUE($AA$40)-1)+$AA$40,6))</f>
        <v>3.4</v>
      </c>
      <c r="AA166" s="227">
        <f ca="1">INDIRECT(ADDRESS(7+4*(_xlfn.NUMBERVALUE($AA$40)-1)+$AA$40,7))</f>
        <v>122</v>
      </c>
      <c r="AB166" s="227">
        <f ca="1">INDIRECT(ADDRESS(7+4*(_xlfn.NUMBERVALUE($AA$40)-1)+$AA$40,8))</f>
        <v>160</v>
      </c>
      <c r="AC166" s="227">
        <f ca="1">INDIRECT(ADDRESS(7+4*(_xlfn.NUMBERVALUE($AA$40)-1)+$AA$40,9))</f>
        <v>0</v>
      </c>
    </row>
    <row r="167" spans="1:29">
      <c r="A167" s="226"/>
      <c r="B167" s="226"/>
      <c r="C167" s="226"/>
      <c r="D167" s="226"/>
      <c r="E167" s="226"/>
      <c r="F167" s="232"/>
      <c r="G167" s="226"/>
      <c r="H167" s="226"/>
      <c r="I167" s="226"/>
      <c r="K167" s="301" t="str">
        <f>G1</f>
        <v>T/cure</v>
      </c>
      <c r="L167" s="227" t="s">
        <v>199</v>
      </c>
      <c r="M167" s="227" t="s">
        <v>326</v>
      </c>
      <c r="U167" s="227">
        <f ca="1">INDIRECT(ADDRESS(8+4*(_xlfn.NUMBERVALUE($AA$40)-1)+$AA$40,1))</f>
        <v>1062</v>
      </c>
      <c r="V167" s="227">
        <f ca="1">INDIRECT(ADDRESS(8+4*(_xlfn.NUMBERVALUE($AA$40)-1)+$AA$40,2))</f>
        <v>610</v>
      </c>
      <c r="W167" s="227">
        <f ca="1">INDIRECT(ADDRESS(8+4*(_xlfn.NUMBERVALUE($AA$40)-1)+$AA$40,3))</f>
        <v>31</v>
      </c>
      <c r="X167" s="227">
        <f ca="1">INDIRECT(ADDRESS(8+4*(_xlfn.NUMBERVALUE($AA$40)-1)+$AA$40,4))</f>
        <v>118</v>
      </c>
      <c r="Y167" s="227">
        <f ca="1">INDIRECT(ADDRESS(8+4*(_xlfn.NUMBERVALUE($AA$40)-1)+$AA$40,5))</f>
        <v>72</v>
      </c>
      <c r="Z167" s="227">
        <f ca="1">INDIRECT(ADDRESS(8+4*(_xlfn.NUMBERVALUE($AA$40)-1)+$AA$40,6))</f>
        <v>1.2</v>
      </c>
      <c r="AA167" s="227">
        <f ca="1">INDIRECT(ADDRESS(8+4*(_xlfn.NUMBERVALUE($AA$40)-1)+$AA$40,7))</f>
        <v>22</v>
      </c>
      <c r="AB167" s="227">
        <f ca="1">INDIRECT(ADDRESS(8+4*(_xlfn.NUMBERVALUE($AA$40)-1)+$AA$40,8))</f>
        <v>5.0000000000000001E-3</v>
      </c>
      <c r="AC167" s="227">
        <f ca="1">INDIRECT(ADDRESS(8+4*(_xlfn.NUMBERVALUE($AA$40)-1)+$AA$40,9))</f>
        <v>27.512953367875646</v>
      </c>
    </row>
    <row r="168" spans="1:29">
      <c r="A168" s="226"/>
      <c r="B168" s="226"/>
      <c r="C168" s="226"/>
      <c r="D168" s="226"/>
      <c r="E168" s="226"/>
      <c r="F168" s="226"/>
      <c r="G168" s="226"/>
      <c r="H168" s="226"/>
      <c r="I168" s="226"/>
      <c r="K168" s="301" t="str">
        <f>H1</f>
        <v>T/glass</v>
      </c>
      <c r="L168" s="227" t="s">
        <v>200</v>
      </c>
      <c r="M168" s="227" t="s">
        <v>327</v>
      </c>
      <c r="U168" s="227">
        <f ca="1">INDIRECT(ADDRESS(9+4*(_xlfn.NUMBERVALUE($AA$40)-1)+$AA$40,1))</f>
        <v>-0.5</v>
      </c>
      <c r="V168" s="227">
        <f ca="1">INDIRECT(ADDRESS(9+4*(_xlfn.NUMBERVALUE($AA$40)-1)+$AA$40,2))</f>
        <v>125</v>
      </c>
      <c r="W168" s="227">
        <f ca="1">INDIRECT(ADDRESS(9+4*(_xlfn.NUMBERVALUE($AA$40)-1)+$AA$40,3))</f>
        <v>0.45</v>
      </c>
      <c r="X168" s="227">
        <f ca="1">INDIRECT(ADDRESS(9+4*(_xlfn.NUMBERVALUE($AA$40)-1)+$AA$40,4))</f>
        <v>1.8</v>
      </c>
      <c r="Y168" s="227">
        <f ca="1">INDIRECT(ADDRESS(9+4*(_xlfn.NUMBERVALUE($AA$40)-1)+$AA$40,5))</f>
        <v>0.51600000000000001</v>
      </c>
      <c r="Z168" s="227">
        <f ca="1">INDIRECT(ADDRESS(9+4*(_xlfn.NUMBERVALUE($AA$40)-1)+$AA$40,6))</f>
        <v>0.5</v>
      </c>
      <c r="AA168" s="227">
        <f ca="1">INDIRECT(ADDRESS(9+4*(_xlfn.NUMBERVALUE($AA$40)-1)+$AA$40,7))</f>
        <v>0.2</v>
      </c>
      <c r="AB168" s="227">
        <f ca="1">INDIRECT(ADDRESS(9+4*(_xlfn.NUMBERVALUE($AA$40)-1)+$AA$40,8))</f>
        <v>0.9</v>
      </c>
      <c r="AC168" s="227">
        <f ca="1">INDIRECT(ADDRESS(9+4*(_xlfn.NUMBERVALUE($AA$40)-1)+$AA$40,9))</f>
        <v>15.803108808290155</v>
      </c>
    </row>
    <row r="169" spans="1:29">
      <c r="A169" s="226"/>
      <c r="B169" s="226"/>
      <c r="C169" s="226"/>
      <c r="D169" s="226"/>
      <c r="E169" s="226"/>
      <c r="F169" s="226"/>
      <c r="G169" s="226"/>
      <c r="H169" s="226"/>
      <c r="I169" s="226"/>
      <c r="K169" s="299" t="str">
        <f>A2</f>
        <v>X,MPa</v>
      </c>
      <c r="L169" s="300" t="s">
        <v>214</v>
      </c>
      <c r="M169" s="227" t="s">
        <v>328</v>
      </c>
      <c r="U169" s="227">
        <f ca="1">INDIRECT(ADDRESS(10+4*(_xlfn.NUMBERVALUE($AA$40)-1)+$AA$40,1))</f>
        <v>8.6</v>
      </c>
      <c r="V169" s="227">
        <f ca="1">INDIRECT(ADDRESS(10+4*(_xlfn.NUMBERVALUE($AA$40)-1)+$AA$40,2))</f>
        <v>22.1</v>
      </c>
      <c r="W169" s="227">
        <f ca="1">INDIRECT(ADDRESS(10+4*(_xlfn.NUMBERVALUE($AA$40)-1)+$AA$40,3))</f>
        <v>0</v>
      </c>
      <c r="X169" s="227">
        <f ca="1">INDIRECT(ADDRESS(10+4*(_xlfn.NUMBERVALUE($AA$40)-1)+$AA$40,4))</f>
        <v>0.6</v>
      </c>
      <c r="Y169" s="227">
        <f ca="1">INDIRECT(ADDRESS(10+4*(_xlfn.NUMBERVALUE($AA$40)-1)+$AA$40,5))</f>
        <v>0.316</v>
      </c>
      <c r="Z169" s="227">
        <f ca="1">INDIRECT(ADDRESS(10+4*(_xlfn.NUMBERVALUE($AA$40)-1)+$AA$40,6))</f>
        <v>0.1</v>
      </c>
      <c r="AA169" s="227">
        <f ca="1">INDIRECT(ADDRESS(10+4*(_xlfn.NUMBERVALUE($AA$40)-1)+$AA$40,7))</f>
        <v>0.1</v>
      </c>
      <c r="AB169" s="227">
        <f ca="1">INDIRECT(ADDRESS(10+4*(_xlfn.NUMBERVALUE($AA$40)-1)+$AA$40,8))</f>
        <v>2000</v>
      </c>
      <c r="AC169" s="227">
        <f ca="1">INDIRECT(ADDRESS(10+4*(_xlfn.NUMBERVALUE($AA$40)-1)+$AA$40,9))</f>
        <v>3.7484885126964937</v>
      </c>
    </row>
    <row r="170" spans="1:29">
      <c r="A170" s="226"/>
      <c r="B170" s="226"/>
      <c r="C170" s="226"/>
      <c r="D170" s="226"/>
      <c r="E170" s="226"/>
      <c r="F170" s="226"/>
      <c r="G170" s="226"/>
      <c r="H170" s="226"/>
      <c r="I170" s="226"/>
      <c r="K170" s="299" t="str">
        <f>B2</f>
        <v>X',MPa</v>
      </c>
      <c r="L170" s="300" t="s">
        <v>215</v>
      </c>
      <c r="M170" s="227" t="s">
        <v>329</v>
      </c>
      <c r="U170" s="227">
        <f ca="1">INDIRECT(ADDRESS(11+4*(_xlfn.NUMBERVALUE($AA$40)-1)+$AA$40,1))</f>
        <v>0.15</v>
      </c>
      <c r="V170" s="227">
        <f ca="1">INDIRECT(ADDRESS(11+4*(_xlfn.NUMBERVALUE($AA$40)-1)+$AA$40,2))</f>
        <v>0.01</v>
      </c>
      <c r="W170" s="227">
        <f ca="1">INDIRECT(ADDRESS(11+4*(_xlfn.NUMBERVALUE($AA$40)-1)+$AA$40,3))</f>
        <v>1</v>
      </c>
      <c r="X170" s="227">
        <f ca="1">INDIRECT(ADDRESS(11+4*(_xlfn.NUMBERVALUE($AA$40)-1)+$AA$40,4))</f>
        <v>1</v>
      </c>
      <c r="Y170" s="227">
        <f ca="1">INDIRECT(ADDRESS(11+4*(_xlfn.NUMBERVALUE($AA$40)-1)+$AA$40,5))</f>
        <v>0</v>
      </c>
      <c r="Z170" s="227">
        <f ca="1">INDIRECT(ADDRESS(11+4*(_xlfn.NUMBERVALUE($AA$40)-1)+$AA$40,6))</f>
        <v>0.5</v>
      </c>
      <c r="AA170" s="227">
        <f ca="1">INDIRECT(ADDRESS(11+4*(_xlfn.NUMBERVALUE($AA$40)-1)+$AA$40,7))</f>
        <v>3.7484885126964937</v>
      </c>
      <c r="AB170" s="227">
        <f ca="1">INDIRECT(ADDRESS(11+4*(_xlfn.NUMBERVALUE($AA$40)-1)+$AA$40,8))</f>
        <v>14.268440145102781</v>
      </c>
      <c r="AC170" s="227">
        <f ca="1">INDIRECT(ADDRESS(11+4*(_xlfn.NUMBERVALUE($AA$40)-1)+$AA$40,9))</f>
        <v>14.268440145102781</v>
      </c>
    </row>
    <row r="171" spans="1:29">
      <c r="A171" s="226"/>
      <c r="B171" s="226"/>
      <c r="C171" s="226"/>
      <c r="D171" s="226"/>
      <c r="E171" s="226"/>
      <c r="F171" s="226"/>
      <c r="G171" s="226"/>
      <c r="H171" s="226"/>
      <c r="I171" s="226"/>
      <c r="K171" s="299" t="str">
        <f>C2</f>
        <v>Y,MPa</v>
      </c>
      <c r="L171" s="300" t="s">
        <v>216</v>
      </c>
      <c r="M171" s="227" t="s">
        <v>330</v>
      </c>
    </row>
    <row r="172" spans="1:29">
      <c r="A172" s="226"/>
      <c r="B172" s="226"/>
      <c r="C172" s="226"/>
      <c r="D172" s="226"/>
      <c r="E172" s="226"/>
      <c r="F172" s="232"/>
      <c r="G172" s="226"/>
      <c r="H172" s="226"/>
      <c r="I172" s="226"/>
      <c r="K172" s="299" t="str">
        <f>D2</f>
        <v>Y',MPa</v>
      </c>
      <c r="L172" s="300" t="s">
        <v>217</v>
      </c>
      <c r="M172" s="227" t="s">
        <v>331</v>
      </c>
      <c r="U172" s="227" t="str">
        <f ca="1">INDIRECT(ADDRESS(7+4*(_xlfn.NUMBERVALUE($AA$40)-1)+$AA$40,11))</f>
        <v>Scotch[Eng]</v>
      </c>
      <c r="V172" s="227">
        <f ca="1">INDIRECT(ADDRESS(7+4*(_xlfn.NUMBERVALUE($AA$40)-1)+$AA$40,12))</f>
        <v>5.6023222060958</v>
      </c>
      <c r="W172" s="227">
        <f ca="1">INDIRECT(ADDRESS(7+4*(_xlfn.NUMBERVALUE($AA$40)-1)+$AA$40,13))</f>
        <v>1.200290275762</v>
      </c>
      <c r="X172" s="227">
        <f ca="1">INDIRECT(ADDRESS(7+4*(_xlfn.NUMBERVALUE($AA$40)-1)+$AA$40,14))</f>
        <v>0.26</v>
      </c>
      <c r="Y172" s="227">
        <f ca="1">INDIRECT(ADDRESS(7+4*(_xlfn.NUMBERVALUE($AA$40)-1)+$AA$40,15))</f>
        <v>0.60087082728592001</v>
      </c>
      <c r="Z172" s="227">
        <f ca="1">INDIRECT(ADDRESS(7+4*(_xlfn.NUMBERVALUE($AA$40)-1)+$AA$40,16))</f>
        <v>0.49346879535559002</v>
      </c>
      <c r="AA172" s="227">
        <f ca="1">INDIRECT(ADDRESS(7+4*(_xlfn.NUMBERVALUE($AA$40)-1)+$AA$40,17))</f>
        <v>251.6</v>
      </c>
      <c r="AB172" s="227">
        <f ca="1">INDIRECT(ADDRESS(7+4*(_xlfn.NUMBERVALUE($AA$40)-1)+$AA$40,18))</f>
        <v>320</v>
      </c>
      <c r="AC172" s="227">
        <f ca="1">INDIRECT(ADDRESS(7+4*(_xlfn.NUMBERVALUE($AA$40)-1)+$AA$40,19))</f>
        <v>0</v>
      </c>
    </row>
    <row r="173" spans="1:29">
      <c r="A173" s="232"/>
      <c r="B173" s="232"/>
      <c r="C173" s="232"/>
      <c r="D173" s="233"/>
      <c r="E173" s="233"/>
      <c r="F173" s="232"/>
      <c r="G173" s="232"/>
      <c r="H173" s="232"/>
      <c r="I173" s="232"/>
      <c r="K173" s="299" t="str">
        <f>E2</f>
        <v>S,MPa</v>
      </c>
      <c r="L173" s="300" t="s">
        <v>218</v>
      </c>
      <c r="M173" s="227" t="s">
        <v>332</v>
      </c>
      <c r="U173" s="227">
        <f ca="1">INDIRECT(ADDRESS(8+4*(_xlfn.NUMBERVALUE($AA$40)-1)+$AA$40,11))</f>
        <v>154.13642960812999</v>
      </c>
      <c r="V173" s="227">
        <f ca="1">INDIRECT(ADDRESS(8+4*(_xlfn.NUMBERVALUE($AA$40)-1)+$AA$40,12))</f>
        <v>88.534107402032006</v>
      </c>
      <c r="W173" s="227">
        <f ca="1">INDIRECT(ADDRESS(8+4*(_xlfn.NUMBERVALUE($AA$40)-1)+$AA$40,13))</f>
        <v>4.4992743105950996</v>
      </c>
      <c r="X173" s="227">
        <f ca="1">INDIRECT(ADDRESS(8+4*(_xlfn.NUMBERVALUE($AA$40)-1)+$AA$40,14))</f>
        <v>17.126269956459002</v>
      </c>
      <c r="Y173" s="227">
        <f ca="1">INDIRECT(ADDRESS(8+4*(_xlfn.NUMBERVALUE($AA$40)-1)+$AA$40,15))</f>
        <v>10.449927431060001</v>
      </c>
      <c r="Z173" s="227">
        <f ca="1">INDIRECT(ADDRESS(8+4*(_xlfn.NUMBERVALUE($AA$40)-1)+$AA$40,16))</f>
        <v>1.2</v>
      </c>
      <c r="AA173" s="227">
        <f ca="1">INDIRECT(ADDRESS(8+4*(_xlfn.NUMBERVALUE($AA$40)-1)+$AA$40,17))</f>
        <v>71.599999999999994</v>
      </c>
      <c r="AB173" s="227">
        <f ca="1">INDIRECT(ADDRESS(8+4*(_xlfn.NUMBERVALUE($AA$40)-1)+$AA$40,18))</f>
        <v>5.0000000000000001E-3</v>
      </c>
      <c r="AC173" s="227">
        <f ca="1">INDIRECT(ADDRESS(8+4*(_xlfn.NUMBERVALUE($AA$40)-1)+$AA$40,9))</f>
        <v>27.512953367875646</v>
      </c>
    </row>
    <row r="174" spans="1:29">
      <c r="A174" s="232"/>
      <c r="B174" s="232"/>
      <c r="C174" s="232"/>
      <c r="D174" s="233"/>
      <c r="E174" s="233"/>
      <c r="F174" s="232"/>
      <c r="G174" s="232"/>
      <c r="H174" s="232"/>
      <c r="I174" s="232"/>
      <c r="K174" s="301" t="str">
        <f>F2</f>
        <v>gamma/m</v>
      </c>
      <c r="L174" s="227" t="s">
        <v>211</v>
      </c>
      <c r="U174" s="227">
        <f ca="1">INDIRECT(ADDRESS(9+4*(_xlfn.NUMBERVALUE($AA$40)-1)+$AA$40,11))</f>
        <v>-0.5</v>
      </c>
      <c r="V174" s="227">
        <f ca="1">INDIRECT(ADDRESS(9+4*(_xlfn.NUMBERVALUE($AA$40)-1)+$AA$40,12))</f>
        <v>4925</v>
      </c>
      <c r="W174" s="227">
        <f ca="1">INDIRECT(ADDRESS(9+4*(_xlfn.NUMBERVALUE($AA$40)-1)+$AA$40,13))</f>
        <v>0.45</v>
      </c>
      <c r="X174" s="227">
        <f ca="1">INDIRECT(ADDRESS(9+4*(_xlfn.NUMBERVALUE($AA$40)-1)+$AA$40,14))</f>
        <v>1.8</v>
      </c>
      <c r="Y174" s="227">
        <f ca="1">INDIRECT(ADDRESS(9+4*(_xlfn.NUMBERVALUE($AA$40)-1)+$AA$40,15))</f>
        <v>0.51600000000000001</v>
      </c>
      <c r="Z174" s="227">
        <f ca="1">INDIRECT(ADDRESS(9+4*(_xlfn.NUMBERVALUE($AA$40)-1)+$AA$40,16))</f>
        <v>0.5</v>
      </c>
      <c r="AA174" s="227">
        <f ca="1">INDIRECT(ADDRESS(9+4*(_xlfn.NUMBERVALUE($AA$40)-1)+$AA$40,17))</f>
        <v>0.2</v>
      </c>
      <c r="AB174" s="227">
        <f ca="1">INDIRECT(ADDRESS(9+4*(_xlfn.NUMBERVALUE($AA$40)-1)+$AA$40,18))</f>
        <v>0.9</v>
      </c>
      <c r="AC174" s="227">
        <f ca="1">INDIRECT(ADDRESS(9+4*(_xlfn.NUMBERVALUE($AA$40)-1)+$AA$40,19))</f>
        <v>15.803108808290144</v>
      </c>
    </row>
    <row r="175" spans="1:29">
      <c r="A175" s="232"/>
      <c r="B175" s="232"/>
      <c r="C175" s="232"/>
      <c r="D175" s="233"/>
      <c r="E175" s="233"/>
      <c r="F175" s="232"/>
      <c r="G175" s="232"/>
      <c r="H175" s="232"/>
      <c r="I175" s="232"/>
      <c r="K175" s="301" t="str">
        <f>G2</f>
        <v>T/opr</v>
      </c>
      <c r="L175" s="227" t="s">
        <v>212</v>
      </c>
      <c r="M175" s="227" t="s">
        <v>333</v>
      </c>
      <c r="U175" s="227">
        <f ca="1">INDIRECT(ADDRESS(10+4*(_xlfn.NUMBERVALUE($AA$40)-1)+$AA$40,11))</f>
        <v>4.7777777777777999</v>
      </c>
      <c r="V175" s="227">
        <f ca="1">INDIRECT(ADDRESS(10+4*(_xlfn.NUMBERVALUE($AA$40)-1)+$AA$40,12))</f>
        <v>12.277777777778001</v>
      </c>
      <c r="W175" s="227">
        <f ca="1">INDIRECT(ADDRESS(10+4*(_xlfn.NUMBERVALUE($AA$40)-1)+$AA$40,13))</f>
        <v>0</v>
      </c>
      <c r="X175" s="227">
        <f ca="1">INDIRECT(ADDRESS(10+4*(_xlfn.NUMBERVALUE($AA$40)-1)+$AA$40,14))</f>
        <v>0.6</v>
      </c>
      <c r="Y175" s="227">
        <f ca="1">INDIRECT(ADDRESS(10+4*(_xlfn.NUMBERVALUE($AA$40)-1)+$AA$40,15))</f>
        <v>0.316</v>
      </c>
      <c r="Z175" s="227">
        <f ca="1">INDIRECT(ADDRESS(10+4*(_xlfn.NUMBERVALUE($AA$40)-1)+$AA$40,16))</f>
        <v>0.01</v>
      </c>
      <c r="AA175" s="227">
        <f ca="1">INDIRECT(ADDRESS(10+4*(_xlfn.NUMBERVALUE($AA$40)-1)+$AA$40,17))</f>
        <v>0.01</v>
      </c>
      <c r="AB175" s="227">
        <f ca="1">INDIRECT(ADDRESS(10+4*(_xlfn.NUMBERVALUE($AA$40)-1)+$AA$40,18))</f>
        <v>3600</v>
      </c>
      <c r="AC175" s="227">
        <f ca="1">INDIRECT(ADDRESS(10+4*(_xlfn.NUMBERVALUE($AA$40)-1)+$AA$40,19))</f>
        <v>3.7484885126964405</v>
      </c>
    </row>
    <row r="176" spans="1:29">
      <c r="A176" s="232"/>
      <c r="B176" s="232"/>
      <c r="C176" s="232"/>
      <c r="D176" s="233"/>
      <c r="E176" s="233"/>
      <c r="F176" s="232"/>
      <c r="G176" s="232"/>
      <c r="H176" s="232"/>
      <c r="I176" s="232"/>
      <c r="K176" s="301" t="str">
        <f>H2</f>
        <v>c,moist</v>
      </c>
      <c r="L176" s="227" t="s">
        <v>213</v>
      </c>
      <c r="M176" s="227" t="s">
        <v>334</v>
      </c>
      <c r="U176" s="227">
        <f ca="1">INDIRECT(ADDRESS(11+4*(_xlfn.NUMBERVALUE($AA$40)-1)+$AA$40,11))</f>
        <v>0.04</v>
      </c>
      <c r="V176" s="227">
        <f ca="1">INDIRECT(ADDRESS(11+4*(_xlfn.NUMBERVALUE($AA$40)-1)+$AA$40,12))</f>
        <v>0.01</v>
      </c>
      <c r="W176" s="227">
        <f ca="1">INDIRECT(ADDRESS(11+4*(_xlfn.NUMBERVALUE($AA$40)-1)+$AA$40,13))</f>
        <v>1</v>
      </c>
      <c r="X176" s="227">
        <f ca="1">INDIRECT(ADDRESS(11+4*(_xlfn.NUMBERVALUE($AA$40)-1)+$AA$40,14))</f>
        <v>0</v>
      </c>
      <c r="Y176" s="227">
        <f ca="1">INDIRECT(ADDRESS(11+4*(_xlfn.NUMBERVALUE($AA$40)-1)+$AA$40,15))</f>
        <v>0.04</v>
      </c>
      <c r="Z176" s="227">
        <f ca="1">INDIRECT(ADDRESS(11+4*(_xlfn.NUMBERVALUE($AA$40)-1)+$AA$40,16))</f>
        <v>0</v>
      </c>
      <c r="AA176" s="227">
        <f ca="1">INDIRECT(ADDRESS(11+4*(_xlfn.NUMBERVALUE($AA$40)-1)+$AA$40,17))</f>
        <v>3.7484885126964405</v>
      </c>
      <c r="AB176" s="227">
        <f ca="1">INDIRECT(ADDRESS(11+4*(_xlfn.NUMBERVALUE($AA$40)-1)+$AA$40,18))</f>
        <v>14.268440145102776</v>
      </c>
      <c r="AC176" s="227">
        <f ca="1">INDIRECT(ADDRESS(11+4*(_xlfn.NUMBERVALUE($AA$40)-1)+$AA$40,19))</f>
        <v>14.268440145102776</v>
      </c>
    </row>
    <row r="177" spans="1:29">
      <c r="A177" s="232"/>
      <c r="B177" s="232"/>
      <c r="C177" s="232"/>
      <c r="D177" s="233"/>
      <c r="E177" s="233"/>
      <c r="F177" s="232"/>
      <c r="G177" s="232"/>
      <c r="H177" s="232"/>
      <c r="I177" s="232"/>
      <c r="K177" s="301" t="str">
        <f>I2</f>
        <v>e/x</v>
      </c>
      <c r="L177" s="227" t="s">
        <v>22</v>
      </c>
    </row>
    <row r="178" spans="1:29" ht="14" thickBot="1">
      <c r="A178" s="232"/>
      <c r="B178" s="232"/>
      <c r="C178" s="232"/>
      <c r="D178" s="233"/>
      <c r="E178" s="233"/>
      <c r="F178" s="232"/>
      <c r="G178" s="232"/>
      <c r="H178" s="232"/>
      <c r="I178" s="232"/>
      <c r="K178" s="301" t="str">
        <f>A3</f>
        <v>Fxy*</v>
      </c>
      <c r="L178" s="227" t="s">
        <v>220</v>
      </c>
    </row>
    <row r="179" spans="1:29">
      <c r="A179" s="232"/>
      <c r="B179" s="232"/>
      <c r="C179" s="232"/>
      <c r="D179" s="233"/>
      <c r="E179" s="233"/>
      <c r="F179" s="232"/>
      <c r="G179" s="232"/>
      <c r="H179" s="232"/>
      <c r="I179" s="232"/>
      <c r="K179" s="299" t="str">
        <f>B3</f>
        <v>ho,E-6m</v>
      </c>
      <c r="L179" s="300" t="s">
        <v>335</v>
      </c>
      <c r="M179" s="227" t="s">
        <v>336</v>
      </c>
      <c r="U179" s="249" t="str">
        <f t="shared" ref="U179:AC183" ca="1" si="6">IF(($X$36=1),U166,U172)</f>
        <v xml:space="preserve">Scotch </v>
      </c>
      <c r="V179" s="250">
        <f t="shared" ca="1" si="6"/>
        <v>38.6</v>
      </c>
      <c r="W179" s="250">
        <f t="shared" ca="1" si="6"/>
        <v>8.27</v>
      </c>
      <c r="X179" s="250">
        <f t="shared" ca="1" si="6"/>
        <v>0.26</v>
      </c>
      <c r="Y179" s="250">
        <f t="shared" ca="1" si="6"/>
        <v>4.1399999999999997</v>
      </c>
      <c r="Z179" s="250">
        <f t="shared" ca="1" si="6"/>
        <v>3.4</v>
      </c>
      <c r="AA179" s="250">
        <f t="shared" ca="1" si="6"/>
        <v>122</v>
      </c>
      <c r="AB179" s="250">
        <f t="shared" ca="1" si="6"/>
        <v>160</v>
      </c>
      <c r="AC179" s="251">
        <f t="shared" ca="1" si="6"/>
        <v>0</v>
      </c>
    </row>
    <row r="180" spans="1:29">
      <c r="A180" s="232"/>
      <c r="B180" s="232"/>
      <c r="C180" s="232"/>
      <c r="D180" s="233"/>
      <c r="E180" s="233"/>
      <c r="F180" s="232"/>
      <c r="G180" s="232"/>
      <c r="H180" s="232"/>
      <c r="I180" s="232"/>
      <c r="K180" s="299" t="str">
        <f>C3</f>
        <v>Vf</v>
      </c>
      <c r="L180" s="300" t="s">
        <v>222</v>
      </c>
      <c r="M180" s="227" t="s">
        <v>337</v>
      </c>
      <c r="U180" s="252">
        <f t="shared" ca="1" si="6"/>
        <v>1062</v>
      </c>
      <c r="V180" s="253">
        <f t="shared" ca="1" si="6"/>
        <v>610</v>
      </c>
      <c r="W180" s="253">
        <f t="shared" ca="1" si="6"/>
        <v>31</v>
      </c>
      <c r="X180" s="253">
        <f t="shared" ca="1" si="6"/>
        <v>118</v>
      </c>
      <c r="Y180" s="253">
        <f t="shared" ca="1" si="6"/>
        <v>72</v>
      </c>
      <c r="Z180" s="253">
        <f t="shared" ca="1" si="6"/>
        <v>1.2</v>
      </c>
      <c r="AA180" s="253">
        <f t="shared" ca="1" si="6"/>
        <v>22</v>
      </c>
      <c r="AB180" s="253">
        <f t="shared" ca="1" si="6"/>
        <v>5.0000000000000001E-3</v>
      </c>
      <c r="AC180" s="254">
        <f t="shared" ca="1" si="6"/>
        <v>27.512953367875646</v>
      </c>
    </row>
    <row r="181" spans="1:29">
      <c r="A181" s="232"/>
      <c r="B181" s="232"/>
      <c r="C181" s="232"/>
      <c r="D181" s="233"/>
      <c r="E181" s="233"/>
      <c r="F181" s="232"/>
      <c r="G181" s="232"/>
      <c r="H181" s="232"/>
      <c r="I181" s="232"/>
      <c r="K181" s="301" t="str">
        <f>D3</f>
        <v>gamma/ply</v>
      </c>
      <c r="L181" s="227" t="s">
        <v>223</v>
      </c>
      <c r="U181" s="252">
        <f t="shared" ca="1" si="6"/>
        <v>-0.5</v>
      </c>
      <c r="V181" s="253">
        <f t="shared" ca="1" si="6"/>
        <v>125</v>
      </c>
      <c r="W181" s="253">
        <f t="shared" ca="1" si="6"/>
        <v>0.45</v>
      </c>
      <c r="X181" s="253">
        <f t="shared" ca="1" si="6"/>
        <v>1.8</v>
      </c>
      <c r="Y181" s="253">
        <f t="shared" ca="1" si="6"/>
        <v>0.51600000000000001</v>
      </c>
      <c r="Z181" s="253">
        <f t="shared" ca="1" si="6"/>
        <v>0.5</v>
      </c>
      <c r="AA181" s="253">
        <f t="shared" ca="1" si="6"/>
        <v>0.2</v>
      </c>
      <c r="AB181" s="253">
        <f t="shared" ca="1" si="6"/>
        <v>0.9</v>
      </c>
      <c r="AC181" s="254">
        <f t="shared" ca="1" si="6"/>
        <v>15.803108808290155</v>
      </c>
    </row>
    <row r="182" spans="1:29">
      <c r="A182" s="232"/>
      <c r="B182" s="232"/>
      <c r="C182" s="232"/>
      <c r="D182" s="233"/>
      <c r="E182" s="233"/>
      <c r="F182" s="232"/>
      <c r="G182" s="232"/>
      <c r="H182" s="232"/>
      <c r="I182" s="232"/>
      <c r="K182" s="301" t="str">
        <f>E3</f>
        <v>eta/y</v>
      </c>
      <c r="L182" s="227" t="s">
        <v>224</v>
      </c>
      <c r="U182" s="252">
        <f t="shared" ca="1" si="6"/>
        <v>8.6</v>
      </c>
      <c r="V182" s="253">
        <f t="shared" ca="1" si="6"/>
        <v>22.1</v>
      </c>
      <c r="W182" s="253">
        <f t="shared" ca="1" si="6"/>
        <v>0</v>
      </c>
      <c r="X182" s="253">
        <f t="shared" ca="1" si="6"/>
        <v>0.6</v>
      </c>
      <c r="Y182" s="253">
        <f t="shared" ca="1" si="6"/>
        <v>0.316</v>
      </c>
      <c r="Z182" s="253">
        <f t="shared" ca="1" si="6"/>
        <v>0.1</v>
      </c>
      <c r="AA182" s="253">
        <f t="shared" ca="1" si="6"/>
        <v>0.1</v>
      </c>
      <c r="AB182" s="253">
        <f t="shared" ca="1" si="6"/>
        <v>2000</v>
      </c>
      <c r="AC182" s="254">
        <f t="shared" ca="1" si="6"/>
        <v>3.7484885126964937</v>
      </c>
    </row>
    <row r="183" spans="1:29" ht="14" thickBot="1">
      <c r="A183" s="232"/>
      <c r="B183" s="232"/>
      <c r="C183" s="232"/>
      <c r="D183" s="233"/>
      <c r="E183" s="233"/>
      <c r="F183" s="232"/>
      <c r="G183" s="232"/>
      <c r="H183" s="232"/>
      <c r="I183" s="232"/>
      <c r="K183" s="301" t="str">
        <f>F3</f>
        <v>^a,Em</v>
      </c>
      <c r="L183" s="227" t="s">
        <v>225</v>
      </c>
      <c r="U183" s="256">
        <f t="shared" ca="1" si="6"/>
        <v>0.15</v>
      </c>
      <c r="V183" s="257">
        <f t="shared" ca="1" si="6"/>
        <v>0.01</v>
      </c>
      <c r="W183" s="257">
        <f t="shared" ca="1" si="6"/>
        <v>1</v>
      </c>
      <c r="X183" s="257">
        <f t="shared" ca="1" si="6"/>
        <v>1</v>
      </c>
      <c r="Y183" s="257">
        <f t="shared" ca="1" si="6"/>
        <v>0</v>
      </c>
      <c r="Z183" s="257">
        <f t="shared" ca="1" si="6"/>
        <v>0.5</v>
      </c>
      <c r="AA183" s="257">
        <f t="shared" ca="1" si="6"/>
        <v>3.7484885126964937</v>
      </c>
      <c r="AB183" s="257">
        <f t="shared" ca="1" si="6"/>
        <v>14.268440145102781</v>
      </c>
      <c r="AC183" s="258">
        <f t="shared" ca="1" si="6"/>
        <v>14.268440145102781</v>
      </c>
    </row>
    <row r="184" spans="1:29">
      <c r="A184" s="232"/>
      <c r="B184" s="232"/>
      <c r="C184" s="232"/>
      <c r="D184" s="233"/>
      <c r="E184" s="233"/>
      <c r="F184" s="232"/>
      <c r="G184" s="232"/>
      <c r="H184" s="232"/>
      <c r="I184" s="232"/>
      <c r="K184" s="301" t="str">
        <f>G3</f>
        <v>^b,eta</v>
      </c>
      <c r="L184" s="227" t="s">
        <v>226</v>
      </c>
    </row>
    <row r="185" spans="1:29">
      <c r="A185" s="232"/>
      <c r="B185" s="232"/>
      <c r="C185" s="232"/>
      <c r="D185" s="233"/>
      <c r="E185" s="233"/>
      <c r="F185" s="232"/>
      <c r="G185" s="232"/>
      <c r="H185" s="232"/>
      <c r="I185" s="232"/>
      <c r="K185" s="301" t="str">
        <f>H3</f>
        <v>^c,Xm</v>
      </c>
      <c r="L185" s="227" t="s">
        <v>227</v>
      </c>
    </row>
    <row r="186" spans="1:29">
      <c r="A186" s="232"/>
      <c r="B186" s="232"/>
      <c r="C186" s="232"/>
      <c r="D186" s="233"/>
      <c r="E186" s="233"/>
      <c r="F186" s="232"/>
      <c r="G186" s="232"/>
      <c r="H186" s="232"/>
      <c r="I186" s="232"/>
      <c r="K186" s="301" t="str">
        <f>I3</f>
        <v>e'/x</v>
      </c>
      <c r="L186" s="227" t="s">
        <v>228</v>
      </c>
      <c r="U186" s="227" t="s">
        <v>338</v>
      </c>
    </row>
    <row r="187" spans="1:29">
      <c r="A187" s="232"/>
      <c r="B187" s="232"/>
      <c r="C187" s="232"/>
      <c r="D187" s="233"/>
      <c r="E187" s="233"/>
      <c r="F187" s="232"/>
      <c r="G187" s="232"/>
      <c r="H187" s="232"/>
      <c r="I187" s="232"/>
      <c r="K187" s="299" t="str">
        <f>A4</f>
        <v>alph/x,E-6</v>
      </c>
      <c r="L187" s="300" t="s">
        <v>230</v>
      </c>
      <c r="M187" s="227" t="s">
        <v>339</v>
      </c>
    </row>
    <row r="188" spans="1:29">
      <c r="A188" s="232"/>
      <c r="B188" s="232"/>
      <c r="C188" s="232"/>
      <c r="D188" s="233"/>
      <c r="E188" s="233"/>
      <c r="F188" s="232"/>
      <c r="G188" s="232"/>
      <c r="H188" s="232"/>
      <c r="I188" s="232"/>
      <c r="K188" s="299" t="str">
        <f>B4</f>
        <v>alph/y,E-6</v>
      </c>
      <c r="L188" s="300" t="s">
        <v>231</v>
      </c>
      <c r="M188" s="227" t="s">
        <v>340</v>
      </c>
      <c r="U188" s="227" t="str">
        <f ca="1">INDIRECT(ADDRESS(7+4*(_xlfn.NUMBERVALUE($AB$40)-1)+$AB$40,1))</f>
        <v xml:space="preserve">T3/F93 </v>
      </c>
      <c r="V188" s="227">
        <f ca="1">INDIRECT(ADDRESS(7+4*(_xlfn.NUMBERVALUE($AB$40)-1)+$AB$40,2))</f>
        <v>148</v>
      </c>
      <c r="W188" s="227">
        <f ca="1">INDIRECT(ADDRESS(7+4*(_xlfn.NUMBERVALUE($AB$40)-1)+$AB$40,3))</f>
        <v>9.65</v>
      </c>
      <c r="X188" s="227">
        <f ca="1">INDIRECT(ADDRESS(7+4*(_xlfn.NUMBERVALUE($AB$40)-1)+$AB$40,4))</f>
        <v>0.3</v>
      </c>
      <c r="Y188" s="227">
        <f ca="1">INDIRECT(ADDRESS(7+4*(_xlfn.NUMBERVALUE($AB$40)-1)+$AB$40,5))</f>
        <v>4.55</v>
      </c>
      <c r="Z188" s="227">
        <f ca="1">INDIRECT(ADDRESS(7+4*(_xlfn.NUMBERVALUE($AB$40)-1)+$AB$40,6))</f>
        <v>3.4</v>
      </c>
      <c r="AA188" s="227">
        <f ca="1">INDIRECT(ADDRESS(7+4*(_xlfn.NUMBERVALUE($AB$40)-1)+$AB$40,7))</f>
        <v>122</v>
      </c>
      <c r="AB188" s="227">
        <f ca="1">INDIRECT(ADDRESS(7+4*(_xlfn.NUMBERVALUE($AB$40)-1)+$AB$40,8))</f>
        <v>160</v>
      </c>
      <c r="AC188" s="227">
        <f ca="1">INDIRECT(ADDRESS(7+4*(_xlfn.NUMBERVALUE($AB$40)-1)+$AB$40,9))</f>
        <v>0</v>
      </c>
    </row>
    <row r="189" spans="1:29">
      <c r="A189" s="232"/>
      <c r="B189" s="232"/>
      <c r="C189" s="232"/>
      <c r="D189" s="233"/>
      <c r="E189" s="233"/>
      <c r="F189" s="232"/>
      <c r="G189" s="232"/>
      <c r="H189" s="232"/>
      <c r="I189" s="232"/>
      <c r="K189" s="301" t="str">
        <f>C4</f>
        <v>beta/x</v>
      </c>
      <c r="L189" s="227" t="s">
        <v>232</v>
      </c>
      <c r="M189" s="227" t="s">
        <v>341</v>
      </c>
      <c r="U189" s="227">
        <f ca="1">INDIRECT(ADDRESS(8+4*(_xlfn.NUMBERVALUE($AB$40)-1)+$AB$40,1))</f>
        <v>1314</v>
      </c>
      <c r="V189" s="227">
        <f ca="1">INDIRECT(ADDRESS(8+4*(_xlfn.NUMBERVALUE($AB$40)-1)+$AB$40,2))</f>
        <v>1220</v>
      </c>
      <c r="W189" s="227">
        <f ca="1">INDIRECT(ADDRESS(8+4*(_xlfn.NUMBERVALUE($AB$40)-1)+$AB$40,3))</f>
        <v>43</v>
      </c>
      <c r="X189" s="227">
        <f ca="1">INDIRECT(ADDRESS(8+4*(_xlfn.NUMBERVALUE($AB$40)-1)+$AB$40,4))</f>
        <v>168</v>
      </c>
      <c r="Y189" s="227">
        <f ca="1">INDIRECT(ADDRESS(8+4*(_xlfn.NUMBERVALUE($AB$40)-1)+$AB$40,5))</f>
        <v>48</v>
      </c>
      <c r="Z189" s="227">
        <f ca="1">INDIRECT(ADDRESS(8+4*(_xlfn.NUMBERVALUE($AB$40)-1)+$AB$40,6))</f>
        <v>1.2</v>
      </c>
      <c r="AA189" s="227">
        <f ca="1">INDIRECT(ADDRESS(8+4*(_xlfn.NUMBERVALUE($AB$40)-1)+$AB$40,7))</f>
        <v>22</v>
      </c>
      <c r="AB189" s="227">
        <f ca="1">INDIRECT(ADDRESS(8+4*(_xlfn.NUMBERVALUE($AB$40)-1)+$AB$40,8))</f>
        <v>5.0000000000000001E-3</v>
      </c>
      <c r="AC189" s="227">
        <f ca="1">INDIRECT(ADDRESS(8+4*(_xlfn.NUMBERVALUE($AB$40)-1)+$AB$40,9))</f>
        <v>8.878378378378379</v>
      </c>
    </row>
    <row r="190" spans="1:29">
      <c r="A190" s="232"/>
      <c r="B190" s="232"/>
      <c r="C190" s="232"/>
      <c r="D190" s="233"/>
      <c r="E190" s="233"/>
      <c r="F190" s="232"/>
      <c r="G190" s="232"/>
      <c r="H190" s="232"/>
      <c r="I190" s="232"/>
      <c r="K190" s="301" t="str">
        <f>D4</f>
        <v>beta/y</v>
      </c>
      <c r="L190" s="227" t="s">
        <v>233</v>
      </c>
      <c r="M190" s="227" t="s">
        <v>342</v>
      </c>
      <c r="U190" s="227">
        <f ca="1">INDIRECT(ADDRESS(9+4*(_xlfn.NUMBERVALUE($AB$40)-1)+$AB$40,1))</f>
        <v>-0.5</v>
      </c>
      <c r="V190" s="227">
        <f ca="1">INDIRECT(ADDRESS(9+4*(_xlfn.NUMBERVALUE($AB$40)-1)+$AB$40,2))</f>
        <v>100</v>
      </c>
      <c r="W190" s="227">
        <f ca="1">INDIRECT(ADDRESS(9+4*(_xlfn.NUMBERVALUE($AB$40)-1)+$AB$40,3))</f>
        <v>0.6</v>
      </c>
      <c r="X190" s="227">
        <f ca="1">INDIRECT(ADDRESS(9+4*(_xlfn.NUMBERVALUE($AB$40)-1)+$AB$40,4))</f>
        <v>1.5</v>
      </c>
      <c r="Y190" s="227">
        <f ca="1">INDIRECT(ADDRESS(9+4*(_xlfn.NUMBERVALUE($AB$40)-1)+$AB$40,5))</f>
        <v>0.51600000000000001</v>
      </c>
      <c r="Z190" s="227">
        <f ca="1">INDIRECT(ADDRESS(9+4*(_xlfn.NUMBERVALUE($AB$40)-1)+$AB$40,6))</f>
        <v>0.5</v>
      </c>
      <c r="AA190" s="227">
        <f ca="1">INDIRECT(ADDRESS(9+4*(_xlfn.NUMBERVALUE($AB$40)-1)+$AB$40,7))</f>
        <v>0.2</v>
      </c>
      <c r="AB190" s="227">
        <f ca="1">INDIRECT(ADDRESS(9+4*(_xlfn.NUMBERVALUE($AB$40)-1)+$AB$40,8))</f>
        <v>0.9</v>
      </c>
      <c r="AC190" s="227">
        <f ca="1">INDIRECT(ADDRESS(9+4*(_xlfn.NUMBERVALUE($AB$40)-1)+$AB$40,9))</f>
        <v>8.2432432432432439</v>
      </c>
    </row>
    <row r="191" spans="1:29">
      <c r="A191" s="232"/>
      <c r="B191" s="232"/>
      <c r="C191" s="232"/>
      <c r="D191" s="233"/>
      <c r="E191" s="233"/>
      <c r="F191" s="232"/>
      <c r="G191" s="232"/>
      <c r="H191" s="232"/>
      <c r="I191" s="232"/>
      <c r="K191" s="301" t="str">
        <f>E4</f>
        <v>eta/s</v>
      </c>
      <c r="L191" s="227" t="s">
        <v>234</v>
      </c>
      <c r="U191" s="227">
        <f ca="1">INDIRECT(ADDRESS(10+4*(_xlfn.NUMBERVALUE($AB$40)-1)+$AB$40,1))</f>
        <v>-0.3</v>
      </c>
      <c r="V191" s="227">
        <f ca="1">INDIRECT(ADDRESS(10+4*(_xlfn.NUMBERVALUE($AB$40)-1)+$AB$40,2))</f>
        <v>28.1</v>
      </c>
      <c r="W191" s="227">
        <f ca="1">INDIRECT(ADDRESS(10+4*(_xlfn.NUMBERVALUE($AB$40)-1)+$AB$40,3))</f>
        <v>0</v>
      </c>
      <c r="X191" s="227">
        <f ca="1">INDIRECT(ADDRESS(10+4*(_xlfn.NUMBERVALUE($AB$40)-1)+$AB$40,4))</f>
        <v>0.6</v>
      </c>
      <c r="Y191" s="227">
        <f ca="1">INDIRECT(ADDRESS(10+4*(_xlfn.NUMBERVALUE($AB$40)-1)+$AB$40,5))</f>
        <v>0.316</v>
      </c>
      <c r="Z191" s="227">
        <f ca="1">INDIRECT(ADDRESS(10+4*(_xlfn.NUMBERVALUE($AB$40)-1)+$AB$40,6))</f>
        <v>4.0000000000000001E-3</v>
      </c>
      <c r="AA191" s="227">
        <f ca="1">INDIRECT(ADDRESS(10+4*(_xlfn.NUMBERVALUE($AB$40)-1)+$AB$40,7))</f>
        <v>4.0000000000000001E-3</v>
      </c>
      <c r="AB191" s="227">
        <f ca="1">INDIRECT(ADDRESS(10+4*(_xlfn.NUMBERVALUE($AB$40)-1)+$AB$40,8))</f>
        <v>2000</v>
      </c>
      <c r="AC191" s="227">
        <f ca="1">INDIRECT(ADDRESS(10+4*(_xlfn.NUMBERVALUE($AB$40)-1)+$AB$40,9))</f>
        <v>4.4559585492227978</v>
      </c>
    </row>
    <row r="192" spans="1:29">
      <c r="A192" s="232"/>
      <c r="B192" s="232"/>
      <c r="C192" s="232"/>
      <c r="D192" s="233"/>
      <c r="E192" s="233"/>
      <c r="F192" s="232"/>
      <c r="G192" s="232"/>
      <c r="H192" s="232"/>
      <c r="I192" s="232"/>
      <c r="K192" s="301" t="str">
        <f>F4</f>
        <v>^f,Ef</v>
      </c>
      <c r="L192" s="227" t="s">
        <v>235</v>
      </c>
      <c r="U192" s="227">
        <f ca="1">INDIRECT(ADDRESS(11+4*(_xlfn.NUMBERVALUE($AB$40)-1)+$AB$40,1))</f>
        <v>0.15</v>
      </c>
      <c r="V192" s="227">
        <f ca="1">INDIRECT(ADDRESS(11+4*(_xlfn.NUMBERVALUE($AB$40)-1)+$AB$40,2))</f>
        <v>0.01</v>
      </c>
      <c r="W192" s="227">
        <f ca="1">INDIRECT(ADDRESS(11+4*(_xlfn.NUMBERVALUE($AB$40)-1)+$AB$40,3))</f>
        <v>1</v>
      </c>
      <c r="X192" s="227">
        <f ca="1">INDIRECT(ADDRESS(11+4*(_xlfn.NUMBERVALUE($AB$40)-1)+$AB$40,4))</f>
        <v>1</v>
      </c>
      <c r="Y192" s="227">
        <f ca="1">INDIRECT(ADDRESS(11+4*(_xlfn.NUMBERVALUE($AB$40)-1)+$AB$40,5))</f>
        <v>0</v>
      </c>
      <c r="Z192" s="227">
        <f ca="1">INDIRECT(ADDRESS(11+4*(_xlfn.NUMBERVALUE($AB$40)-1)+$AB$40,6))</f>
        <v>0.5</v>
      </c>
      <c r="AA192" s="227">
        <f ca="1">INDIRECT(ADDRESS(11+4*(_xlfn.NUMBERVALUE($AB$40)-1)+$AB$40,7))</f>
        <v>4.4559585492227978</v>
      </c>
      <c r="AB192" s="227">
        <f ca="1">INDIRECT(ADDRESS(11+4*(_xlfn.NUMBERVALUE($AB$40)-1)+$AB$40,8))</f>
        <v>8.2432432432432439</v>
      </c>
      <c r="AC192" s="227">
        <f ca="1">INDIRECT(ADDRESS(11+4*(_xlfn.NUMBERVALUE($AB$40)-1)+$AB$40,9))</f>
        <v>17.409326424870464</v>
      </c>
    </row>
    <row r="193" spans="1:29">
      <c r="A193" s="232"/>
      <c r="B193" s="232"/>
      <c r="C193" s="232"/>
      <c r="D193" s="233"/>
      <c r="E193" s="233"/>
      <c r="F193" s="232"/>
      <c r="G193" s="232"/>
      <c r="H193" s="232"/>
      <c r="I193" s="232"/>
      <c r="K193" s="301" t="str">
        <f>G4</f>
        <v>^h,Xf</v>
      </c>
      <c r="L193" s="227" t="s">
        <v>236</v>
      </c>
    </row>
    <row r="194" spans="1:29">
      <c r="A194" s="232"/>
      <c r="B194" s="232"/>
      <c r="C194" s="232"/>
      <c r="D194" s="233"/>
      <c r="E194" s="233"/>
      <c r="F194" s="232"/>
      <c r="G194" s="232"/>
      <c r="H194" s="232"/>
      <c r="I194" s="232"/>
      <c r="K194" s="301" t="str">
        <f>H4</f>
        <v>g,T shift</v>
      </c>
      <c r="L194" s="227" t="s">
        <v>237</v>
      </c>
      <c r="U194" s="227" t="str">
        <f ca="1">INDIRECT(ADDRESS(7+4*(_xlfn.NUMBERVALUE($AB$40)-1)+$AB$40,11))</f>
        <v>T3/F93[Eng]</v>
      </c>
      <c r="V194" s="227">
        <f ca="1">INDIRECT(ADDRESS(7+4*(_xlfn.NUMBERVALUE($AB$40)-1)+$AB$40,12))</f>
        <v>21.480406386066999</v>
      </c>
      <c r="W194" s="227">
        <f ca="1">INDIRECT(ADDRESS(7+4*(_xlfn.NUMBERVALUE($AB$40)-1)+$AB$40,13))</f>
        <v>1.4005805515239</v>
      </c>
      <c r="X194" s="227">
        <f ca="1">INDIRECT(ADDRESS(7+4*(_xlfn.NUMBERVALUE($AB$40)-1)+$AB$40,14))</f>
        <v>0.3</v>
      </c>
      <c r="Y194" s="227">
        <f ca="1">INDIRECT(ADDRESS(7+4*(_xlfn.NUMBERVALUE($AB$40)-1)+$AB$40,15))</f>
        <v>0.66037735849057</v>
      </c>
      <c r="Z194" s="227">
        <f ca="1">INDIRECT(ADDRESS(7+4*(_xlfn.NUMBERVALUE($AB$40)-1)+$AB$40,16))</f>
        <v>0.49346879535559002</v>
      </c>
      <c r="AA194" s="227">
        <f ca="1">INDIRECT(ADDRESS(7+4*(_xlfn.NUMBERVALUE($AB$40)-1)+$AB$40,17))</f>
        <v>251.6</v>
      </c>
      <c r="AB194" s="227">
        <f ca="1">INDIRECT(ADDRESS(7+4*(_xlfn.NUMBERVALUE($AB$40)-1)+$AB$40,18))</f>
        <v>320</v>
      </c>
      <c r="AC194" s="227">
        <f ca="1">INDIRECT(ADDRESS(7+4*(_xlfn.NUMBERVALUE($AB$40)-1)+$AB$40,19))</f>
        <v>0</v>
      </c>
    </row>
    <row r="195" spans="1:29">
      <c r="A195" s="232"/>
      <c r="B195" s="232"/>
      <c r="C195" s="232"/>
      <c r="D195" s="233"/>
      <c r="E195" s="233"/>
      <c r="F195" s="232"/>
      <c r="G195" s="232"/>
      <c r="H195" s="232"/>
      <c r="I195" s="232"/>
      <c r="K195" s="301" t="str">
        <f>I4</f>
        <v>e/y</v>
      </c>
      <c r="L195" s="227" t="s">
        <v>238</v>
      </c>
      <c r="U195" s="227">
        <f ca="1">INDIRECT(ADDRESS(8+4*(_xlfn.NUMBERVALUE($AB$40)-1)+$AB$40,11))</f>
        <v>190.71117561683999</v>
      </c>
      <c r="V195" s="227">
        <f ca="1">INDIRECT(ADDRESS(8+4*(_xlfn.NUMBERVALUE($AB$40)-1)+$AB$40,12))</f>
        <v>177.06821480406001</v>
      </c>
      <c r="W195" s="227">
        <f ca="1">INDIRECT(ADDRESS(8+4*(_xlfn.NUMBERVALUE($AB$40)-1)+$AB$40,13))</f>
        <v>6.2409288824382996</v>
      </c>
      <c r="X195" s="227">
        <f ca="1">INDIRECT(ADDRESS(8+4*(_xlfn.NUMBERVALUE($AB$40)-1)+$AB$40,14))</f>
        <v>24.383164005806002</v>
      </c>
      <c r="Y195" s="227">
        <f ca="1">INDIRECT(ADDRESS(8+4*(_xlfn.NUMBERVALUE($AB$40)-1)+$AB$40,15))</f>
        <v>6.9666182873729996</v>
      </c>
      <c r="Z195" s="227">
        <f ca="1">INDIRECT(ADDRESS(8+4*(_xlfn.NUMBERVALUE($AB$40)-1)+$AB$40,16))</f>
        <v>1.2</v>
      </c>
      <c r="AA195" s="227">
        <f ca="1">INDIRECT(ADDRESS(8+4*(_xlfn.NUMBERVALUE($AB$40)-1)+$AB$40,17))</f>
        <v>71.599999999999994</v>
      </c>
      <c r="AB195" s="227">
        <f ca="1">INDIRECT(ADDRESS(8+4*(_xlfn.NUMBERVALUE($AB$40)-1)+$AB$40,18))</f>
        <v>5.0000000000000001E-3</v>
      </c>
      <c r="AC195" s="227">
        <f ca="1">INDIRECT(ADDRESS(8+4*(_xlfn.NUMBERVALUE($AB$40)-1)+$AB$40,9))</f>
        <v>8.878378378378379</v>
      </c>
    </row>
    <row r="196" spans="1:29">
      <c r="A196" s="232"/>
      <c r="B196" s="232"/>
      <c r="C196" s="232"/>
      <c r="D196" s="233"/>
      <c r="E196" s="233"/>
      <c r="F196" s="232"/>
      <c r="G196" s="232"/>
      <c r="H196" s="232"/>
      <c r="I196" s="232"/>
      <c r="K196" s="301" t="str">
        <f>A5</f>
        <v>Em*</v>
      </c>
      <c r="L196" s="227" t="s">
        <v>239</v>
      </c>
      <c r="U196" s="227">
        <f ca="1">INDIRECT(ADDRESS(9+4*(_xlfn.NUMBERVALUE($AB$40)-1)+$AB$40,11))</f>
        <v>-0.5</v>
      </c>
      <c r="V196" s="227">
        <f ca="1">INDIRECT(ADDRESS(9+4*(_xlfn.NUMBERVALUE($AB$40)-1)+$AB$40,12))</f>
        <v>3940</v>
      </c>
      <c r="W196" s="227">
        <f ca="1">INDIRECT(ADDRESS(9+4*(_xlfn.NUMBERVALUE($AB$40)-1)+$AB$40,13))</f>
        <v>0.6</v>
      </c>
      <c r="X196" s="227">
        <f ca="1">INDIRECT(ADDRESS(9+4*(_xlfn.NUMBERVALUE($AB$40)-1)+$AB$40,14))</f>
        <v>1.5</v>
      </c>
      <c r="Y196" s="227">
        <f ca="1">INDIRECT(ADDRESS(9+4*(_xlfn.NUMBERVALUE($AB$40)-1)+$AB$40,15))</f>
        <v>0.51600000000000001</v>
      </c>
      <c r="Z196" s="227">
        <f ca="1">INDIRECT(ADDRESS(9+4*(_xlfn.NUMBERVALUE($AB$40)-1)+$AB$40,16))</f>
        <v>0.5</v>
      </c>
      <c r="AA196" s="227">
        <f ca="1">INDIRECT(ADDRESS(9+4*(_xlfn.NUMBERVALUE($AB$40)-1)+$AB$40,17))</f>
        <v>0.2</v>
      </c>
      <c r="AB196" s="227">
        <f ca="1">INDIRECT(ADDRESS(9+4*(_xlfn.NUMBERVALUE($AB$40)-1)+$AB$40,18))</f>
        <v>0.9</v>
      </c>
      <c r="AC196" s="227">
        <f ca="1">INDIRECT(ADDRESS(9+4*(_xlfn.NUMBERVALUE($AB$40)-1)+$AB$40,19))</f>
        <v>8.2432432432429739</v>
      </c>
    </row>
    <row r="197" spans="1:29">
      <c r="A197" s="232"/>
      <c r="B197" s="232"/>
      <c r="C197" s="232"/>
      <c r="D197" s="233"/>
      <c r="E197" s="233"/>
      <c r="F197" s="232"/>
      <c r="G197" s="232"/>
      <c r="H197" s="232"/>
      <c r="I197" s="232"/>
      <c r="K197" s="301" t="str">
        <f>B5</f>
        <v>Ef*</v>
      </c>
      <c r="L197" s="227" t="s">
        <v>240</v>
      </c>
      <c r="U197" s="227">
        <f ca="1">INDIRECT(ADDRESS(10+4*(_xlfn.NUMBERVALUE($AB$40)-1)+$AB$40,11))</f>
        <v>-0.17</v>
      </c>
      <c r="V197" s="227">
        <f ca="1">INDIRECT(ADDRESS(10+4*(_xlfn.NUMBERVALUE($AB$40)-1)+$AB$40,12))</f>
        <v>15.611111111111001</v>
      </c>
      <c r="W197" s="227">
        <f ca="1">INDIRECT(ADDRESS(10+4*(_xlfn.NUMBERVALUE($AB$40)-1)+$AB$40,13))</f>
        <v>0</v>
      </c>
      <c r="X197" s="227">
        <f ca="1">INDIRECT(ADDRESS(10+4*(_xlfn.NUMBERVALUE($AB$40)-1)+$AB$40,14))</f>
        <v>0.6</v>
      </c>
      <c r="Y197" s="227">
        <f ca="1">INDIRECT(ADDRESS(10+4*(_xlfn.NUMBERVALUE($AB$40)-1)+$AB$40,15))</f>
        <v>0.316</v>
      </c>
      <c r="Z197" s="227">
        <f ca="1">INDIRECT(ADDRESS(10+4*(_xlfn.NUMBERVALUE($AB$40)-1)+$AB$40,16))</f>
        <v>4.0000000000000001E-3</v>
      </c>
      <c r="AA197" s="227">
        <f ca="1">INDIRECT(ADDRESS(10+4*(_xlfn.NUMBERVALUE($AB$40)-1)+$AB$40,17))</f>
        <v>4.0000000000000001E-3</v>
      </c>
      <c r="AB197" s="227">
        <f ca="1">INDIRECT(ADDRESS(10+4*(_xlfn.NUMBERVALUE($AB$40)-1)+$AB$40,18))</f>
        <v>3600</v>
      </c>
      <c r="AC197" s="227">
        <f ca="1">INDIRECT(ADDRESS(10+4*(_xlfn.NUMBERVALUE($AB$40)-1)+$AB$40,19))</f>
        <v>4.4559585492229381</v>
      </c>
    </row>
    <row r="198" spans="1:29">
      <c r="A198" s="232"/>
      <c r="B198" s="232"/>
      <c r="C198" s="232"/>
      <c r="D198" s="233"/>
      <c r="E198" s="233"/>
      <c r="F198" s="232"/>
      <c r="G198" s="232"/>
      <c r="H198" s="232"/>
      <c r="I198" s="232"/>
      <c r="K198" s="301" t="str">
        <f>C5</f>
        <v>Ex*</v>
      </c>
      <c r="L198" s="227" t="s">
        <v>241</v>
      </c>
      <c r="U198" s="227">
        <f ca="1">INDIRECT(ADDRESS(11+4*(_xlfn.NUMBERVALUE($AB$40)-1)+$AB$40,11))</f>
        <v>0.15</v>
      </c>
      <c r="V198" s="227">
        <f ca="1">INDIRECT(ADDRESS(11+4*(_xlfn.NUMBERVALUE($AB$40)-1)+$AB$40,12))</f>
        <v>0.01</v>
      </c>
      <c r="W198" s="227">
        <f ca="1">INDIRECT(ADDRESS(11+4*(_xlfn.NUMBERVALUE($AB$40)-1)+$AB$40,13))</f>
        <v>1</v>
      </c>
      <c r="X198" s="227">
        <f ca="1">INDIRECT(ADDRESS(11+4*(_xlfn.NUMBERVALUE($AB$40)-1)+$AB$40,14))</f>
        <v>0</v>
      </c>
      <c r="Y198" s="227">
        <f ca="1">INDIRECT(ADDRESS(11+4*(_xlfn.NUMBERVALUE($AB$40)-1)+$AB$40,15))</f>
        <v>0.1</v>
      </c>
      <c r="Z198" s="227">
        <f ca="1">INDIRECT(ADDRESS(11+4*(_xlfn.NUMBERVALUE($AB$40)-1)+$AB$40,16))</f>
        <v>0</v>
      </c>
      <c r="AA198" s="227">
        <f ca="1">INDIRECT(ADDRESS(11+4*(_xlfn.NUMBERVALUE($AB$40)-1)+$AB$40,17))</f>
        <v>4.4559585492229381</v>
      </c>
      <c r="AB198" s="227">
        <f ca="1">INDIRECT(ADDRESS(11+4*(_xlfn.NUMBERVALUE($AB$40)-1)+$AB$40,18))</f>
        <v>8.2432432432429739</v>
      </c>
      <c r="AC198" s="227">
        <f ca="1">INDIRECT(ADDRESS(11+4*(_xlfn.NUMBERVALUE($AB$40)-1)+$AB$40,19))</f>
        <v>17.409326424871406</v>
      </c>
    </row>
    <row r="199" spans="1:29">
      <c r="A199" s="232"/>
      <c r="B199" s="232"/>
      <c r="C199" s="232"/>
      <c r="D199" s="233"/>
      <c r="E199" s="233"/>
      <c r="F199" s="232"/>
      <c r="G199" s="232"/>
      <c r="H199" s="232"/>
      <c r="I199" s="232"/>
      <c r="K199" s="301" t="str">
        <f>D5</f>
        <v>Ey*</v>
      </c>
      <c r="L199" s="227" t="s">
        <v>242</v>
      </c>
    </row>
    <row r="200" spans="1:29" ht="14" thickBot="1">
      <c r="A200" s="232"/>
      <c r="B200" s="232"/>
      <c r="C200" s="232"/>
      <c r="D200" s="233"/>
      <c r="E200" s="233"/>
      <c r="F200" s="232"/>
      <c r="G200" s="232"/>
      <c r="H200" s="232"/>
      <c r="I200" s="232"/>
      <c r="K200" s="301" t="str">
        <f>E5</f>
        <v>^n, X'*</v>
      </c>
      <c r="L200" s="227" t="s">
        <v>243</v>
      </c>
    </row>
    <row r="201" spans="1:29" ht="14" thickBot="1">
      <c r="A201" s="232"/>
      <c r="B201" s="232"/>
      <c r="C201" s="232"/>
      <c r="D201" s="233"/>
      <c r="E201" s="233"/>
      <c r="F201" s="232"/>
      <c r="G201" s="232"/>
      <c r="H201" s="232"/>
      <c r="I201" s="232"/>
      <c r="K201" s="302" t="str">
        <f>F5</f>
        <v>nu/yz</v>
      </c>
      <c r="L201" s="303" t="s">
        <v>244</v>
      </c>
      <c r="M201" s="303" t="s">
        <v>343</v>
      </c>
      <c r="N201" s="303"/>
      <c r="O201" s="303"/>
      <c r="P201" s="303"/>
      <c r="U201" s="249" t="str">
        <f t="shared" ref="U201:AC205" ca="1" si="7">IF(($X$36=1),U188,U194)</f>
        <v xml:space="preserve">T3/F93 </v>
      </c>
      <c r="V201" s="250">
        <f t="shared" ca="1" si="7"/>
        <v>148</v>
      </c>
      <c r="W201" s="250">
        <f t="shared" ca="1" si="7"/>
        <v>9.65</v>
      </c>
      <c r="X201" s="250">
        <f t="shared" ca="1" si="7"/>
        <v>0.3</v>
      </c>
      <c r="Y201" s="250">
        <f t="shared" ca="1" si="7"/>
        <v>4.55</v>
      </c>
      <c r="Z201" s="250">
        <f t="shared" ca="1" si="7"/>
        <v>3.4</v>
      </c>
      <c r="AA201" s="250">
        <f t="shared" ca="1" si="7"/>
        <v>122</v>
      </c>
      <c r="AB201" s="250">
        <f t="shared" ca="1" si="7"/>
        <v>160</v>
      </c>
      <c r="AC201" s="251">
        <f t="shared" ca="1" si="7"/>
        <v>0</v>
      </c>
    </row>
    <row r="202" spans="1:29">
      <c r="A202" s="304"/>
      <c r="B202" s="304"/>
      <c r="C202" s="304"/>
      <c r="D202" s="305"/>
      <c r="E202" s="305"/>
      <c r="F202" s="304"/>
      <c r="G202" s="304"/>
      <c r="H202" s="304"/>
      <c r="I202" s="304"/>
      <c r="U202" s="252">
        <f t="shared" ca="1" si="7"/>
        <v>1314</v>
      </c>
      <c r="V202" s="253">
        <f t="shared" ca="1" si="7"/>
        <v>1220</v>
      </c>
      <c r="W202" s="253">
        <f t="shared" ca="1" si="7"/>
        <v>43</v>
      </c>
      <c r="X202" s="253">
        <f t="shared" ca="1" si="7"/>
        <v>168</v>
      </c>
      <c r="Y202" s="253">
        <f t="shared" ca="1" si="7"/>
        <v>48</v>
      </c>
      <c r="Z202" s="253">
        <f t="shared" ca="1" si="7"/>
        <v>1.2</v>
      </c>
      <c r="AA202" s="253">
        <f t="shared" ca="1" si="7"/>
        <v>22</v>
      </c>
      <c r="AB202" s="253">
        <f t="shared" ca="1" si="7"/>
        <v>5.0000000000000001E-3</v>
      </c>
      <c r="AC202" s="254">
        <f t="shared" ca="1" si="7"/>
        <v>8.878378378378379</v>
      </c>
    </row>
    <row r="203" spans="1:29">
      <c r="A203" s="304"/>
      <c r="B203" s="304"/>
      <c r="C203" s="304"/>
      <c r="D203" s="305"/>
      <c r="E203" s="305"/>
      <c r="F203" s="304"/>
      <c r="G203" s="304"/>
      <c r="H203" s="304"/>
      <c r="I203" s="304"/>
      <c r="U203" s="252">
        <f t="shared" ca="1" si="7"/>
        <v>-0.5</v>
      </c>
      <c r="V203" s="253">
        <f t="shared" ca="1" si="7"/>
        <v>100</v>
      </c>
      <c r="W203" s="253">
        <f t="shared" ca="1" si="7"/>
        <v>0.6</v>
      </c>
      <c r="X203" s="253">
        <f t="shared" ca="1" si="7"/>
        <v>1.5</v>
      </c>
      <c r="Y203" s="253">
        <f t="shared" ca="1" si="7"/>
        <v>0.51600000000000001</v>
      </c>
      <c r="Z203" s="253">
        <f t="shared" ca="1" si="7"/>
        <v>0.5</v>
      </c>
      <c r="AA203" s="253">
        <f t="shared" ca="1" si="7"/>
        <v>0.2</v>
      </c>
      <c r="AB203" s="253">
        <f t="shared" ca="1" si="7"/>
        <v>0.9</v>
      </c>
      <c r="AC203" s="254">
        <f t="shared" ca="1" si="7"/>
        <v>8.2432432432432439</v>
      </c>
    </row>
    <row r="204" spans="1:29">
      <c r="A204" s="304"/>
      <c r="B204" s="304"/>
      <c r="C204" s="304"/>
      <c r="D204" s="305"/>
      <c r="E204" s="305"/>
      <c r="F204" s="304"/>
      <c r="G204" s="304"/>
      <c r="H204" s="304"/>
      <c r="I204" s="304"/>
      <c r="U204" s="252">
        <f t="shared" ca="1" si="7"/>
        <v>-0.3</v>
      </c>
      <c r="V204" s="253">
        <f t="shared" ca="1" si="7"/>
        <v>28.1</v>
      </c>
      <c r="W204" s="253">
        <f t="shared" ca="1" si="7"/>
        <v>0</v>
      </c>
      <c r="X204" s="253">
        <f t="shared" ca="1" si="7"/>
        <v>0.6</v>
      </c>
      <c r="Y204" s="253">
        <f t="shared" ca="1" si="7"/>
        <v>0.316</v>
      </c>
      <c r="Z204" s="253">
        <f t="shared" ca="1" si="7"/>
        <v>4.0000000000000001E-3</v>
      </c>
      <c r="AA204" s="253">
        <f t="shared" ca="1" si="7"/>
        <v>4.0000000000000001E-3</v>
      </c>
      <c r="AB204" s="253">
        <f t="shared" ca="1" si="7"/>
        <v>2000</v>
      </c>
      <c r="AC204" s="254">
        <f t="shared" ca="1" si="7"/>
        <v>4.4559585492227978</v>
      </c>
    </row>
    <row r="205" spans="1:29" ht="14" thickBot="1">
      <c r="A205" s="304"/>
      <c r="B205" s="304"/>
      <c r="C205" s="304"/>
      <c r="D205" s="305"/>
      <c r="E205" s="305"/>
      <c r="F205" s="304"/>
      <c r="G205" s="304"/>
      <c r="H205" s="304"/>
      <c r="I205" s="304"/>
      <c r="U205" s="256">
        <f t="shared" ca="1" si="7"/>
        <v>0.15</v>
      </c>
      <c r="V205" s="257">
        <f t="shared" ca="1" si="7"/>
        <v>0.01</v>
      </c>
      <c r="W205" s="257">
        <f t="shared" ca="1" si="7"/>
        <v>1</v>
      </c>
      <c r="X205" s="257">
        <f t="shared" ca="1" si="7"/>
        <v>1</v>
      </c>
      <c r="Y205" s="257">
        <f t="shared" ca="1" si="7"/>
        <v>0</v>
      </c>
      <c r="Z205" s="257">
        <f t="shared" ca="1" si="7"/>
        <v>0.5</v>
      </c>
      <c r="AA205" s="257">
        <f t="shared" ca="1" si="7"/>
        <v>4.4559585492227978</v>
      </c>
      <c r="AB205" s="257">
        <f t="shared" ca="1" si="7"/>
        <v>8.2432432432432439</v>
      </c>
      <c r="AC205" s="258">
        <f t="shared" ca="1" si="7"/>
        <v>17.409326424870464</v>
      </c>
    </row>
    <row r="206" spans="1:29">
      <c r="A206" s="304"/>
      <c r="B206" s="304"/>
      <c r="C206" s="304"/>
      <c r="D206" s="305"/>
      <c r="E206" s="305"/>
      <c r="F206" s="304"/>
      <c r="G206" s="304"/>
      <c r="H206" s="304"/>
      <c r="I206" s="304"/>
    </row>
    <row r="207" spans="1:29">
      <c r="A207" s="304"/>
      <c r="B207" s="304"/>
      <c r="C207" s="304"/>
      <c r="D207" s="305"/>
      <c r="E207" s="305"/>
      <c r="F207" s="304"/>
      <c r="G207" s="304"/>
      <c r="H207" s="304"/>
      <c r="I207" s="304"/>
    </row>
    <row r="208" spans="1:29">
      <c r="A208" s="304"/>
      <c r="B208" s="304"/>
      <c r="C208" s="304"/>
      <c r="D208" s="305"/>
      <c r="E208" s="305"/>
      <c r="F208" s="304"/>
      <c r="G208" s="304"/>
      <c r="H208" s="304"/>
      <c r="I208" s="304"/>
    </row>
    <row r="209" spans="1:9">
      <c r="A209" s="304"/>
      <c r="B209" s="304"/>
      <c r="C209" s="304"/>
      <c r="D209" s="305"/>
      <c r="E209" s="305"/>
      <c r="F209" s="304"/>
      <c r="G209" s="304"/>
      <c r="H209" s="304"/>
      <c r="I209" s="304"/>
    </row>
    <row r="210" spans="1:9">
      <c r="A210" s="304"/>
      <c r="B210" s="304"/>
      <c r="C210" s="304"/>
      <c r="D210" s="305"/>
      <c r="E210" s="305"/>
      <c r="F210" s="304"/>
      <c r="G210" s="304"/>
      <c r="H210" s="304"/>
      <c r="I210" s="304"/>
    </row>
    <row r="211" spans="1:9">
      <c r="A211" s="304"/>
      <c r="B211" s="304"/>
      <c r="C211" s="304"/>
      <c r="D211" s="305"/>
      <c r="E211" s="305"/>
      <c r="F211" s="304"/>
      <c r="G211" s="304"/>
      <c r="H211" s="304"/>
      <c r="I211" s="304"/>
    </row>
    <row r="212" spans="1:9">
      <c r="A212" s="304"/>
      <c r="B212" s="304"/>
      <c r="C212" s="304"/>
      <c r="D212" s="305"/>
      <c r="E212" s="305"/>
      <c r="F212" s="304"/>
      <c r="G212" s="304"/>
      <c r="H212" s="304"/>
      <c r="I212" s="304"/>
    </row>
    <row r="213" spans="1:9">
      <c r="A213" s="304"/>
      <c r="B213" s="304"/>
      <c r="C213" s="304"/>
      <c r="D213" s="305"/>
      <c r="E213" s="305"/>
      <c r="F213" s="304"/>
      <c r="G213" s="304"/>
      <c r="H213" s="304"/>
      <c r="I213" s="304"/>
    </row>
    <row r="214" spans="1:9">
      <c r="A214" s="304"/>
      <c r="B214" s="304"/>
      <c r="C214" s="304"/>
      <c r="D214" s="305"/>
      <c r="E214" s="305"/>
      <c r="F214" s="304"/>
      <c r="G214" s="304"/>
      <c r="H214" s="304"/>
      <c r="I214" s="304"/>
    </row>
    <row r="215" spans="1:9">
      <c r="A215" s="304"/>
      <c r="B215" s="304"/>
      <c r="C215" s="304"/>
      <c r="D215" s="305"/>
      <c r="E215" s="305"/>
      <c r="F215" s="304"/>
      <c r="G215" s="304"/>
      <c r="H215" s="304"/>
      <c r="I215" s="304"/>
    </row>
    <row r="216" spans="1:9">
      <c r="A216" s="304"/>
      <c r="B216" s="304"/>
      <c r="C216" s="304"/>
      <c r="D216" s="305"/>
      <c r="E216" s="305"/>
      <c r="F216" s="304"/>
      <c r="G216" s="304"/>
      <c r="H216" s="304"/>
      <c r="I216" s="304"/>
    </row>
    <row r="217" spans="1:9">
      <c r="A217" s="304"/>
      <c r="B217" s="304"/>
      <c r="C217" s="304"/>
      <c r="D217" s="305"/>
      <c r="E217" s="305"/>
      <c r="F217" s="304"/>
      <c r="G217" s="304"/>
      <c r="H217" s="304"/>
      <c r="I217" s="304"/>
    </row>
    <row r="218" spans="1:9">
      <c r="A218" s="304"/>
      <c r="B218" s="304"/>
      <c r="C218" s="304"/>
      <c r="D218" s="305"/>
      <c r="E218" s="305"/>
      <c r="F218" s="304"/>
      <c r="G218" s="304"/>
      <c r="H218" s="304"/>
      <c r="I218" s="304"/>
    </row>
    <row r="219" spans="1:9">
      <c r="A219" s="304"/>
      <c r="B219" s="304"/>
      <c r="C219" s="304"/>
      <c r="D219" s="305"/>
      <c r="E219" s="305"/>
      <c r="F219" s="304"/>
      <c r="G219" s="304"/>
      <c r="H219" s="304"/>
      <c r="I219" s="304"/>
    </row>
    <row r="220" spans="1:9">
      <c r="A220" s="304"/>
      <c r="B220" s="304"/>
      <c r="C220" s="304"/>
      <c r="D220" s="305"/>
      <c r="E220" s="305"/>
      <c r="F220" s="304"/>
      <c r="G220" s="304"/>
      <c r="H220" s="304"/>
      <c r="I220" s="304"/>
    </row>
    <row r="221" spans="1:9">
      <c r="A221" s="304"/>
      <c r="B221" s="304"/>
      <c r="C221" s="304"/>
      <c r="D221" s="305"/>
      <c r="E221" s="305"/>
      <c r="F221" s="304"/>
      <c r="G221" s="304"/>
      <c r="H221" s="304"/>
      <c r="I221" s="304"/>
    </row>
    <row r="222" spans="1:9">
      <c r="A222" s="304"/>
      <c r="B222" s="304"/>
      <c r="C222" s="304"/>
      <c r="D222" s="305"/>
      <c r="E222" s="305"/>
      <c r="F222" s="304"/>
      <c r="G222" s="304"/>
      <c r="H222" s="304"/>
      <c r="I222" s="304"/>
    </row>
    <row r="223" spans="1:9">
      <c r="A223" s="304"/>
      <c r="B223" s="304"/>
      <c r="C223" s="304"/>
      <c r="D223" s="305"/>
      <c r="E223" s="305"/>
      <c r="F223" s="304"/>
      <c r="G223" s="304"/>
      <c r="H223" s="304"/>
      <c r="I223" s="304"/>
    </row>
    <row r="224" spans="1:9">
      <c r="A224" s="304"/>
      <c r="B224" s="304"/>
      <c r="C224" s="304"/>
      <c r="D224" s="305"/>
      <c r="E224" s="305"/>
      <c r="F224" s="304"/>
      <c r="G224" s="304"/>
      <c r="H224" s="304"/>
      <c r="I224" s="304"/>
    </row>
    <row r="225" spans="1:9">
      <c r="A225" s="304"/>
      <c r="B225" s="304"/>
      <c r="C225" s="304"/>
      <c r="D225" s="305"/>
      <c r="E225" s="305"/>
      <c r="F225" s="304"/>
      <c r="G225" s="304"/>
      <c r="H225" s="304"/>
      <c r="I225" s="304"/>
    </row>
    <row r="226" spans="1:9">
      <c r="A226" s="304"/>
      <c r="B226" s="304"/>
      <c r="C226" s="304"/>
      <c r="D226" s="305"/>
      <c r="E226" s="305"/>
      <c r="F226" s="304"/>
      <c r="G226" s="304"/>
      <c r="H226" s="304"/>
      <c r="I226" s="304"/>
    </row>
    <row r="227" spans="1:9">
      <c r="A227" s="304"/>
      <c r="B227" s="304"/>
      <c r="C227" s="304"/>
      <c r="D227" s="305"/>
      <c r="E227" s="305"/>
      <c r="F227" s="304"/>
      <c r="G227" s="304"/>
      <c r="H227" s="304"/>
      <c r="I227" s="304"/>
    </row>
    <row r="228" spans="1:9">
      <c r="A228" s="304"/>
      <c r="B228" s="304"/>
      <c r="C228" s="304"/>
      <c r="D228" s="305"/>
      <c r="E228" s="305"/>
      <c r="F228" s="304"/>
      <c r="G228" s="304"/>
      <c r="H228" s="304"/>
      <c r="I228" s="304"/>
    </row>
    <row r="229" spans="1:9">
      <c r="A229" s="304"/>
      <c r="B229" s="304"/>
      <c r="C229" s="304"/>
      <c r="D229" s="305"/>
      <c r="E229" s="305"/>
      <c r="F229" s="304"/>
      <c r="G229" s="304"/>
      <c r="H229" s="304"/>
      <c r="I229" s="304"/>
    </row>
    <row r="230" spans="1:9">
      <c r="A230" s="304"/>
      <c r="B230" s="304"/>
      <c r="C230" s="304"/>
      <c r="D230" s="305"/>
      <c r="E230" s="305"/>
      <c r="F230" s="304"/>
      <c r="G230" s="304"/>
      <c r="H230" s="304"/>
      <c r="I230" s="304"/>
    </row>
    <row r="231" spans="1:9">
      <c r="A231" s="304"/>
      <c r="B231" s="304"/>
      <c r="C231" s="304"/>
      <c r="D231" s="305"/>
      <c r="E231" s="305"/>
      <c r="F231" s="304"/>
      <c r="G231" s="304"/>
      <c r="H231" s="304"/>
      <c r="I231" s="304"/>
    </row>
    <row r="232" spans="1:9">
      <c r="A232" s="304"/>
      <c r="B232" s="304"/>
      <c r="C232" s="304"/>
      <c r="D232" s="305"/>
      <c r="E232" s="305"/>
      <c r="F232" s="304"/>
      <c r="G232" s="304"/>
      <c r="H232" s="304"/>
      <c r="I232" s="304"/>
    </row>
    <row r="233" spans="1:9">
      <c r="A233" s="304"/>
      <c r="B233" s="304"/>
      <c r="C233" s="304"/>
      <c r="D233" s="305"/>
      <c r="E233" s="305"/>
      <c r="F233" s="304"/>
      <c r="G233" s="304"/>
      <c r="H233" s="304"/>
      <c r="I233" s="304"/>
    </row>
    <row r="234" spans="1:9">
      <c r="A234" s="304"/>
      <c r="B234" s="304"/>
      <c r="C234" s="304"/>
      <c r="D234" s="305"/>
      <c r="E234" s="305"/>
      <c r="F234" s="304"/>
      <c r="G234" s="304"/>
      <c r="H234" s="304"/>
      <c r="I234" s="304"/>
    </row>
    <row r="235" spans="1:9">
      <c r="A235" s="304"/>
      <c r="B235" s="304"/>
      <c r="C235" s="304"/>
      <c r="D235" s="305"/>
      <c r="E235" s="305"/>
      <c r="F235" s="304"/>
      <c r="G235" s="304"/>
      <c r="H235" s="304"/>
      <c r="I235" s="304"/>
    </row>
    <row r="236" spans="1:9">
      <c r="A236" s="304"/>
      <c r="B236" s="304"/>
      <c r="C236" s="304"/>
      <c r="D236" s="305"/>
      <c r="E236" s="305"/>
      <c r="F236" s="304"/>
      <c r="G236" s="304"/>
      <c r="H236" s="304"/>
      <c r="I236" s="304"/>
    </row>
    <row r="237" spans="1:9">
      <c r="A237" s="304"/>
      <c r="B237" s="304"/>
      <c r="C237" s="304"/>
      <c r="D237" s="305"/>
      <c r="E237" s="305"/>
      <c r="F237" s="304"/>
      <c r="G237" s="304"/>
      <c r="H237" s="304"/>
      <c r="I237" s="304"/>
    </row>
    <row r="238" spans="1:9">
      <c r="A238" s="304"/>
      <c r="B238" s="304"/>
      <c r="C238" s="304"/>
      <c r="D238" s="305"/>
      <c r="E238" s="305"/>
      <c r="F238" s="304"/>
      <c r="G238" s="304"/>
      <c r="H238" s="304"/>
      <c r="I238" s="304"/>
    </row>
    <row r="239" spans="1:9">
      <c r="A239" s="304"/>
      <c r="B239" s="304"/>
      <c r="C239" s="304"/>
      <c r="D239" s="305"/>
      <c r="E239" s="305"/>
      <c r="F239" s="304"/>
      <c r="G239" s="304"/>
      <c r="H239" s="304"/>
      <c r="I239" s="304"/>
    </row>
    <row r="240" spans="1:9">
      <c r="A240" s="304"/>
      <c r="B240" s="304"/>
      <c r="C240" s="304"/>
      <c r="D240" s="305"/>
      <c r="E240" s="305"/>
      <c r="F240" s="304"/>
      <c r="G240" s="304"/>
      <c r="H240" s="304"/>
      <c r="I240" s="304"/>
    </row>
    <row r="241" spans="1:9">
      <c r="A241" s="304"/>
      <c r="B241" s="304"/>
      <c r="C241" s="304"/>
      <c r="D241" s="305"/>
      <c r="E241" s="305"/>
      <c r="F241" s="304"/>
      <c r="G241" s="304"/>
      <c r="H241" s="304"/>
      <c r="I241" s="304"/>
    </row>
    <row r="242" spans="1:9">
      <c r="A242" s="304"/>
      <c r="B242" s="304"/>
      <c r="C242" s="304"/>
      <c r="D242" s="305"/>
      <c r="E242" s="305"/>
      <c r="F242" s="304"/>
      <c r="G242" s="304"/>
      <c r="H242" s="304"/>
      <c r="I242" s="304"/>
    </row>
    <row r="243" spans="1:9">
      <c r="A243" s="304"/>
      <c r="B243" s="304"/>
      <c r="C243" s="304"/>
      <c r="D243" s="305"/>
      <c r="E243" s="305"/>
      <c r="F243" s="304"/>
      <c r="G243" s="304"/>
      <c r="H243" s="304"/>
      <c r="I243" s="304"/>
    </row>
    <row r="244" spans="1:9">
      <c r="A244" s="304"/>
      <c r="B244" s="304"/>
      <c r="C244" s="304"/>
      <c r="D244" s="305"/>
      <c r="E244" s="305"/>
      <c r="F244" s="304"/>
      <c r="G244" s="304"/>
      <c r="H244" s="304"/>
      <c r="I244" s="304"/>
    </row>
    <row r="245" spans="1:9">
      <c r="A245" s="304"/>
      <c r="B245" s="304"/>
      <c r="C245" s="304"/>
      <c r="D245" s="305"/>
      <c r="E245" s="305"/>
      <c r="F245" s="304"/>
      <c r="G245" s="304"/>
      <c r="H245" s="304"/>
      <c r="I245" s="304"/>
    </row>
    <row r="246" spans="1:9">
      <c r="A246" s="304"/>
      <c r="B246" s="304"/>
      <c r="C246" s="304"/>
      <c r="D246" s="305"/>
      <c r="E246" s="305"/>
      <c r="F246" s="304"/>
      <c r="G246" s="304"/>
      <c r="H246" s="304"/>
      <c r="I246" s="304"/>
    </row>
    <row r="247" spans="1:9">
      <c r="A247" s="304"/>
      <c r="B247" s="304"/>
      <c r="C247" s="304"/>
      <c r="D247" s="305"/>
      <c r="E247" s="305"/>
      <c r="F247" s="304"/>
      <c r="G247" s="304"/>
      <c r="H247" s="304"/>
      <c r="I247" s="304"/>
    </row>
    <row r="248" spans="1:9">
      <c r="A248" s="304"/>
      <c r="B248" s="304"/>
      <c r="C248" s="304"/>
      <c r="D248" s="305"/>
      <c r="E248" s="305"/>
      <c r="F248" s="304"/>
      <c r="G248" s="304"/>
      <c r="H248" s="304"/>
      <c r="I248" s="304"/>
    </row>
    <row r="249" spans="1:9">
      <c r="A249" s="304"/>
      <c r="B249" s="304"/>
      <c r="C249" s="304"/>
      <c r="D249" s="305"/>
      <c r="E249" s="305"/>
      <c r="F249" s="304"/>
      <c r="G249" s="304"/>
      <c r="H249" s="304"/>
      <c r="I249" s="304"/>
    </row>
    <row r="250" spans="1:9">
      <c r="A250" s="304"/>
      <c r="B250" s="304"/>
      <c r="C250" s="304"/>
      <c r="D250" s="305"/>
      <c r="E250" s="305"/>
      <c r="F250" s="304"/>
      <c r="G250" s="304"/>
      <c r="H250" s="304"/>
      <c r="I250" s="304"/>
    </row>
    <row r="251" spans="1:9">
      <c r="A251" s="304"/>
      <c r="B251" s="304"/>
      <c r="C251" s="304"/>
      <c r="D251" s="305"/>
      <c r="E251" s="305"/>
      <c r="F251" s="304"/>
      <c r="G251" s="304"/>
      <c r="H251" s="304"/>
      <c r="I251" s="304"/>
    </row>
    <row r="252" spans="1:9">
      <c r="A252" s="304"/>
      <c r="B252" s="304"/>
      <c r="C252" s="304"/>
      <c r="D252" s="305"/>
      <c r="E252" s="305"/>
      <c r="F252" s="304"/>
      <c r="G252" s="304"/>
      <c r="H252" s="304"/>
      <c r="I252" s="304"/>
    </row>
    <row r="253" spans="1:9">
      <c r="A253" s="304"/>
      <c r="B253" s="304"/>
      <c r="C253" s="304"/>
      <c r="D253" s="305"/>
      <c r="E253" s="305"/>
      <c r="F253" s="304"/>
      <c r="G253" s="304"/>
      <c r="H253" s="304"/>
      <c r="I253" s="304"/>
    </row>
    <row r="254" spans="1:9">
      <c r="A254" s="304"/>
      <c r="B254" s="304"/>
      <c r="C254" s="304"/>
      <c r="D254" s="305"/>
      <c r="E254" s="305"/>
      <c r="F254" s="304"/>
      <c r="G254" s="304"/>
      <c r="H254" s="304"/>
      <c r="I254" s="304"/>
    </row>
    <row r="255" spans="1:9">
      <c r="A255" s="304"/>
      <c r="B255" s="304"/>
      <c r="C255" s="304"/>
      <c r="D255" s="305"/>
      <c r="E255" s="305"/>
      <c r="F255" s="304"/>
      <c r="G255" s="304"/>
      <c r="H255" s="304"/>
      <c r="I255" s="304"/>
    </row>
    <row r="256" spans="1:9">
      <c r="A256" s="304"/>
      <c r="B256" s="304"/>
      <c r="C256" s="304"/>
      <c r="D256" s="305"/>
      <c r="E256" s="305"/>
      <c r="F256" s="304"/>
      <c r="G256" s="304"/>
      <c r="H256" s="304"/>
      <c r="I256" s="304"/>
    </row>
    <row r="257" spans="1:9">
      <c r="A257" s="304"/>
      <c r="B257" s="304"/>
      <c r="C257" s="304"/>
      <c r="D257" s="305"/>
      <c r="E257" s="305"/>
      <c r="F257" s="304"/>
      <c r="G257" s="304"/>
      <c r="H257" s="304"/>
      <c r="I257" s="304"/>
    </row>
    <row r="258" spans="1:9">
      <c r="A258" s="304"/>
      <c r="B258" s="304"/>
      <c r="C258" s="304"/>
      <c r="D258" s="305"/>
      <c r="E258" s="305"/>
      <c r="F258" s="304"/>
      <c r="G258" s="304"/>
      <c r="H258" s="304"/>
      <c r="I258" s="304"/>
    </row>
    <row r="259" spans="1:9">
      <c r="A259" s="304"/>
      <c r="B259" s="304"/>
      <c r="C259" s="304"/>
      <c r="D259" s="305"/>
      <c r="E259" s="305"/>
      <c r="F259" s="304"/>
      <c r="G259" s="304"/>
      <c r="H259" s="304"/>
      <c r="I259" s="304"/>
    </row>
    <row r="260" spans="1:9">
      <c r="A260" s="304"/>
      <c r="B260" s="304"/>
      <c r="C260" s="304"/>
      <c r="D260" s="305"/>
      <c r="E260" s="305"/>
      <c r="F260" s="304"/>
      <c r="G260" s="304"/>
      <c r="H260" s="304"/>
      <c r="I260" s="304"/>
    </row>
    <row r="261" spans="1:9">
      <c r="A261" s="304"/>
      <c r="B261" s="304"/>
      <c r="C261" s="304"/>
      <c r="D261" s="305"/>
      <c r="E261" s="305"/>
      <c r="F261" s="304"/>
      <c r="G261" s="304"/>
      <c r="H261" s="304"/>
      <c r="I261" s="304"/>
    </row>
    <row r="262" spans="1:9">
      <c r="A262" s="304"/>
      <c r="B262" s="304"/>
      <c r="C262" s="304"/>
      <c r="D262" s="305"/>
      <c r="E262" s="305"/>
      <c r="F262" s="304"/>
      <c r="G262" s="304"/>
      <c r="H262" s="304"/>
      <c r="I262" s="304"/>
    </row>
    <row r="263" spans="1:9">
      <c r="A263" s="304"/>
      <c r="B263" s="304"/>
      <c r="C263" s="304"/>
      <c r="D263" s="305"/>
      <c r="E263" s="305"/>
      <c r="F263" s="304"/>
      <c r="G263" s="304"/>
      <c r="H263" s="304"/>
      <c r="I263" s="304"/>
    </row>
    <row r="264" spans="1:9">
      <c r="A264" s="304"/>
      <c r="B264" s="304"/>
      <c r="C264" s="304"/>
      <c r="D264" s="305"/>
      <c r="E264" s="305"/>
      <c r="F264" s="304"/>
      <c r="G264" s="304"/>
      <c r="H264" s="304"/>
      <c r="I264" s="304"/>
    </row>
    <row r="265" spans="1:9">
      <c r="A265" s="304"/>
      <c r="B265" s="304"/>
      <c r="C265" s="304"/>
      <c r="D265" s="305"/>
      <c r="E265" s="305"/>
      <c r="F265" s="304"/>
      <c r="G265" s="304"/>
      <c r="H265" s="304"/>
      <c r="I265" s="304"/>
    </row>
    <row r="266" spans="1:9">
      <c r="A266" s="304"/>
      <c r="B266" s="304"/>
      <c r="C266" s="304"/>
      <c r="D266" s="305"/>
      <c r="E266" s="305"/>
      <c r="F266" s="304"/>
      <c r="G266" s="304"/>
      <c r="H266" s="304"/>
      <c r="I266" s="304"/>
    </row>
    <row r="267" spans="1:9">
      <c r="A267" s="304"/>
      <c r="B267" s="304"/>
      <c r="C267" s="304"/>
      <c r="D267" s="305"/>
      <c r="E267" s="305"/>
      <c r="F267" s="304"/>
      <c r="G267" s="304"/>
      <c r="H267" s="304"/>
      <c r="I267" s="304"/>
    </row>
    <row r="268" spans="1:9">
      <c r="A268" s="304"/>
      <c r="B268" s="304"/>
      <c r="C268" s="304"/>
      <c r="D268" s="305"/>
      <c r="E268" s="305"/>
      <c r="F268" s="304"/>
      <c r="G268" s="304"/>
      <c r="H268" s="304"/>
      <c r="I268" s="304"/>
    </row>
    <row r="269" spans="1:9">
      <c r="A269" s="304"/>
      <c r="B269" s="304"/>
      <c r="C269" s="304"/>
      <c r="D269" s="305"/>
      <c r="E269" s="305"/>
      <c r="F269" s="304"/>
      <c r="G269" s="304"/>
      <c r="H269" s="304"/>
      <c r="I269" s="304"/>
    </row>
    <row r="270" spans="1:9">
      <c r="A270" s="304"/>
      <c r="B270" s="304"/>
      <c r="C270" s="304"/>
      <c r="D270" s="305"/>
      <c r="E270" s="305"/>
      <c r="F270" s="304"/>
      <c r="G270" s="304"/>
      <c r="H270" s="304"/>
      <c r="I270" s="304"/>
    </row>
    <row r="271" spans="1:9">
      <c r="A271" s="304"/>
      <c r="B271" s="304"/>
      <c r="C271" s="304"/>
      <c r="D271" s="305"/>
      <c r="E271" s="305"/>
      <c r="F271" s="304"/>
      <c r="G271" s="304"/>
      <c r="H271" s="304"/>
      <c r="I271" s="304"/>
    </row>
    <row r="272" spans="1:9">
      <c r="A272" s="304"/>
      <c r="B272" s="304"/>
      <c r="C272" s="304"/>
      <c r="D272" s="305"/>
      <c r="E272" s="305"/>
      <c r="F272" s="304"/>
      <c r="G272" s="304"/>
      <c r="H272" s="304"/>
      <c r="I272" s="304"/>
    </row>
    <row r="273" spans="1:9">
      <c r="A273" s="304"/>
      <c r="B273" s="304"/>
      <c r="C273" s="304"/>
      <c r="D273" s="305"/>
      <c r="E273" s="305"/>
      <c r="F273" s="304"/>
      <c r="G273" s="304"/>
      <c r="H273" s="304"/>
      <c r="I273" s="304"/>
    </row>
    <row r="274" spans="1:9">
      <c r="A274" s="304"/>
      <c r="B274" s="304"/>
      <c r="C274" s="304"/>
      <c r="D274" s="305"/>
      <c r="E274" s="305"/>
      <c r="F274" s="304"/>
      <c r="G274" s="304"/>
      <c r="H274" s="304"/>
      <c r="I274" s="304"/>
    </row>
    <row r="275" spans="1:9">
      <c r="A275" s="304"/>
      <c r="B275" s="304"/>
      <c r="C275" s="304"/>
      <c r="D275" s="305"/>
      <c r="E275" s="305"/>
      <c r="F275" s="304"/>
      <c r="G275" s="304"/>
      <c r="H275" s="304"/>
      <c r="I275" s="304"/>
    </row>
    <row r="276" spans="1:9">
      <c r="A276" s="304"/>
      <c r="B276" s="304"/>
      <c r="C276" s="304"/>
      <c r="D276" s="305"/>
      <c r="E276" s="305"/>
      <c r="F276" s="304"/>
      <c r="G276" s="304"/>
      <c r="H276" s="304"/>
      <c r="I276" s="304"/>
    </row>
    <row r="277" spans="1:9">
      <c r="A277" s="304"/>
      <c r="B277" s="304"/>
      <c r="C277" s="304"/>
      <c r="D277" s="305"/>
      <c r="E277" s="305"/>
      <c r="F277" s="304"/>
      <c r="G277" s="304"/>
      <c r="H277" s="304"/>
      <c r="I277" s="304"/>
    </row>
    <row r="278" spans="1:9">
      <c r="A278" s="304"/>
      <c r="B278" s="304"/>
      <c r="C278" s="304"/>
      <c r="D278" s="305"/>
      <c r="E278" s="305"/>
      <c r="F278" s="304"/>
      <c r="G278" s="304"/>
      <c r="H278" s="304"/>
      <c r="I278" s="304"/>
    </row>
    <row r="279" spans="1:9">
      <c r="A279" s="304"/>
      <c r="B279" s="304"/>
      <c r="C279" s="304"/>
      <c r="D279" s="305"/>
      <c r="E279" s="305"/>
      <c r="F279" s="304"/>
      <c r="G279" s="304"/>
      <c r="H279" s="304"/>
      <c r="I279" s="304"/>
    </row>
    <row r="280" spans="1:9">
      <c r="A280" s="304"/>
      <c r="B280" s="304"/>
      <c r="C280" s="304"/>
      <c r="D280" s="305"/>
      <c r="E280" s="305"/>
      <c r="F280" s="304"/>
      <c r="G280" s="304"/>
      <c r="H280" s="304"/>
      <c r="I280" s="304"/>
    </row>
    <row r="281" spans="1:9">
      <c r="A281" s="304"/>
      <c r="B281" s="304"/>
      <c r="C281" s="304"/>
      <c r="D281" s="305"/>
      <c r="E281" s="305"/>
      <c r="F281" s="304"/>
      <c r="G281" s="304"/>
      <c r="H281" s="304"/>
      <c r="I281" s="304"/>
    </row>
    <row r="282" spans="1:9">
      <c r="A282" s="304"/>
      <c r="B282" s="304"/>
      <c r="C282" s="304"/>
      <c r="D282" s="305"/>
      <c r="E282" s="305"/>
      <c r="F282" s="304"/>
      <c r="G282" s="304"/>
      <c r="H282" s="304"/>
      <c r="I282" s="304"/>
    </row>
    <row r="283" spans="1:9">
      <c r="A283" s="304"/>
      <c r="B283" s="304"/>
      <c r="C283" s="304"/>
      <c r="D283" s="305"/>
      <c r="E283" s="305"/>
      <c r="F283" s="304"/>
      <c r="G283" s="304"/>
      <c r="H283" s="304"/>
      <c r="I283" s="304"/>
    </row>
    <row r="284" spans="1:9">
      <c r="A284" s="304"/>
      <c r="B284" s="304"/>
      <c r="C284" s="304"/>
      <c r="D284" s="305"/>
      <c r="E284" s="305"/>
      <c r="F284" s="304"/>
      <c r="G284" s="304"/>
      <c r="H284" s="304"/>
      <c r="I284" s="304"/>
    </row>
    <row r="285" spans="1:9">
      <c r="A285" s="304"/>
      <c r="B285" s="304"/>
      <c r="C285" s="304"/>
      <c r="D285" s="305"/>
      <c r="E285" s="305"/>
      <c r="F285" s="304"/>
      <c r="G285" s="304"/>
      <c r="H285" s="304"/>
      <c r="I285" s="304"/>
    </row>
    <row r="286" spans="1:9">
      <c r="A286" s="304"/>
      <c r="B286" s="304"/>
      <c r="C286" s="304"/>
      <c r="D286" s="305"/>
      <c r="E286" s="305"/>
      <c r="F286" s="304"/>
      <c r="G286" s="304"/>
      <c r="H286" s="304"/>
      <c r="I286" s="304"/>
    </row>
    <row r="287" spans="1:9">
      <c r="A287" s="304"/>
      <c r="B287" s="304"/>
      <c r="C287" s="304"/>
      <c r="D287" s="305"/>
      <c r="E287" s="305"/>
      <c r="F287" s="304"/>
      <c r="G287" s="304"/>
      <c r="H287" s="304"/>
      <c r="I287" s="304"/>
    </row>
    <row r="288" spans="1:9">
      <c r="A288" s="304"/>
      <c r="B288" s="304"/>
      <c r="C288" s="304"/>
      <c r="D288" s="305"/>
      <c r="E288" s="305"/>
      <c r="F288" s="304"/>
      <c r="G288" s="304"/>
      <c r="H288" s="304"/>
      <c r="I288" s="304"/>
    </row>
    <row r="289" spans="1:9">
      <c r="A289" s="304"/>
      <c r="B289" s="304"/>
      <c r="C289" s="304"/>
      <c r="D289" s="305"/>
      <c r="E289" s="305"/>
      <c r="F289" s="304"/>
      <c r="G289" s="304"/>
      <c r="H289" s="304"/>
      <c r="I289" s="304"/>
    </row>
    <row r="290" spans="1:9">
      <c r="A290" s="304"/>
      <c r="B290" s="304"/>
      <c r="C290" s="304"/>
      <c r="D290" s="305"/>
      <c r="E290" s="305"/>
      <c r="F290" s="304"/>
      <c r="G290" s="304"/>
      <c r="H290" s="304"/>
      <c r="I290" s="304"/>
    </row>
    <row r="291" spans="1:9">
      <c r="A291" s="304"/>
      <c r="B291" s="304"/>
      <c r="C291" s="304"/>
      <c r="D291" s="305"/>
      <c r="E291" s="305"/>
      <c r="F291" s="304"/>
      <c r="G291" s="304"/>
      <c r="H291" s="304"/>
      <c r="I291" s="304"/>
    </row>
    <row r="292" spans="1:9">
      <c r="A292" s="304"/>
      <c r="B292" s="304"/>
      <c r="C292" s="304"/>
      <c r="D292" s="305"/>
      <c r="E292" s="305"/>
      <c r="F292" s="304"/>
      <c r="G292" s="304"/>
      <c r="H292" s="304"/>
      <c r="I292" s="304"/>
    </row>
    <row r="293" spans="1:9">
      <c r="A293" s="304"/>
      <c r="B293" s="304"/>
      <c r="C293" s="304"/>
      <c r="D293" s="305"/>
      <c r="E293" s="305"/>
      <c r="F293" s="304"/>
      <c r="G293" s="304"/>
      <c r="H293" s="304"/>
      <c r="I293" s="304"/>
    </row>
    <row r="294" spans="1:9">
      <c r="A294" s="304"/>
      <c r="B294" s="304"/>
      <c r="C294" s="304"/>
      <c r="D294" s="305"/>
      <c r="E294" s="305"/>
      <c r="F294" s="304"/>
      <c r="G294" s="304"/>
      <c r="H294" s="304"/>
      <c r="I294" s="304"/>
    </row>
    <row r="295" spans="1:9">
      <c r="A295" s="304"/>
      <c r="B295" s="304"/>
      <c r="C295" s="304"/>
      <c r="D295" s="305"/>
      <c r="E295" s="305"/>
      <c r="F295" s="304"/>
      <c r="G295" s="304"/>
      <c r="H295" s="304"/>
      <c r="I295" s="304"/>
    </row>
    <row r="296" spans="1:9">
      <c r="A296" s="304"/>
      <c r="B296" s="304"/>
      <c r="C296" s="304"/>
      <c r="D296" s="305"/>
      <c r="E296" s="305"/>
      <c r="F296" s="304"/>
      <c r="G296" s="304"/>
      <c r="H296" s="304"/>
      <c r="I296" s="304"/>
    </row>
    <row r="297" spans="1:9">
      <c r="A297" s="304"/>
      <c r="B297" s="304"/>
      <c r="C297" s="304"/>
      <c r="D297" s="305"/>
      <c r="E297" s="305"/>
      <c r="F297" s="304"/>
      <c r="G297" s="304"/>
      <c r="H297" s="304"/>
      <c r="I297" s="304"/>
    </row>
    <row r="298" spans="1:9">
      <c r="A298" s="304"/>
      <c r="B298" s="304"/>
      <c r="C298" s="304"/>
      <c r="D298" s="305"/>
      <c r="E298" s="305"/>
      <c r="F298" s="304"/>
      <c r="G298" s="304"/>
      <c r="H298" s="304"/>
      <c r="I298" s="304"/>
    </row>
    <row r="299" spans="1:9">
      <c r="A299" s="304"/>
      <c r="B299" s="304"/>
      <c r="C299" s="304"/>
      <c r="D299" s="305"/>
      <c r="E299" s="305"/>
      <c r="F299" s="304"/>
      <c r="G299" s="304"/>
      <c r="H299" s="304"/>
      <c r="I299" s="304"/>
    </row>
    <row r="300" spans="1:9">
      <c r="A300" s="304"/>
      <c r="B300" s="304"/>
      <c r="C300" s="304"/>
      <c r="D300" s="305"/>
      <c r="E300" s="305"/>
      <c r="F300" s="304"/>
      <c r="G300" s="304"/>
      <c r="H300" s="304"/>
      <c r="I300" s="304"/>
    </row>
    <row r="301" spans="1:9">
      <c r="A301" s="304"/>
      <c r="B301" s="304"/>
      <c r="C301" s="304"/>
      <c r="D301" s="305"/>
      <c r="E301" s="305"/>
      <c r="F301" s="304"/>
      <c r="G301" s="304"/>
      <c r="H301" s="304"/>
      <c r="I301" s="304"/>
    </row>
    <row r="302" spans="1:9">
      <c r="A302" s="304"/>
      <c r="B302" s="304"/>
      <c r="C302" s="304"/>
      <c r="D302" s="305"/>
      <c r="E302" s="305"/>
      <c r="F302" s="304"/>
      <c r="G302" s="304"/>
      <c r="H302" s="304"/>
      <c r="I302" s="304"/>
    </row>
    <row r="303" spans="1:9">
      <c r="A303" s="304"/>
      <c r="B303" s="304"/>
      <c r="C303" s="304"/>
      <c r="D303" s="305"/>
      <c r="E303" s="305"/>
      <c r="F303" s="304"/>
      <c r="G303" s="304"/>
      <c r="H303" s="304"/>
      <c r="I303" s="304"/>
    </row>
    <row r="304" spans="1:9">
      <c r="A304" s="304"/>
      <c r="B304" s="304"/>
      <c r="C304" s="304"/>
      <c r="D304" s="305"/>
      <c r="E304" s="305"/>
      <c r="F304" s="304"/>
      <c r="G304" s="304"/>
      <c r="H304" s="304"/>
      <c r="I304" s="304"/>
    </row>
    <row r="305" spans="1:9">
      <c r="A305" s="304"/>
      <c r="B305" s="304"/>
      <c r="C305" s="304"/>
      <c r="D305" s="305"/>
      <c r="E305" s="305"/>
      <c r="F305" s="304"/>
      <c r="G305" s="304"/>
      <c r="H305" s="304"/>
      <c r="I305" s="304"/>
    </row>
    <row r="306" spans="1:9">
      <c r="A306" s="304"/>
      <c r="B306" s="304"/>
      <c r="C306" s="304"/>
      <c r="D306" s="305"/>
      <c r="E306" s="305"/>
      <c r="F306" s="304"/>
      <c r="G306" s="304"/>
      <c r="H306" s="304"/>
      <c r="I306" s="304"/>
    </row>
    <row r="307" spans="1:9">
      <c r="A307" s="304"/>
      <c r="B307" s="304"/>
      <c r="C307" s="304"/>
      <c r="D307" s="305"/>
      <c r="E307" s="305"/>
      <c r="F307" s="304"/>
      <c r="G307" s="304"/>
      <c r="H307" s="304"/>
      <c r="I307" s="304"/>
    </row>
    <row r="308" spans="1:9">
      <c r="A308" s="304"/>
      <c r="B308" s="304"/>
      <c r="C308" s="304"/>
      <c r="D308" s="305"/>
      <c r="E308" s="305"/>
      <c r="F308" s="304"/>
      <c r="G308" s="304"/>
      <c r="H308" s="304"/>
      <c r="I308" s="304"/>
    </row>
    <row r="309" spans="1:9">
      <c r="A309" s="304"/>
      <c r="B309" s="304"/>
      <c r="C309" s="304"/>
      <c r="D309" s="305"/>
      <c r="E309" s="305"/>
      <c r="F309" s="304"/>
      <c r="G309" s="304"/>
      <c r="H309" s="304"/>
      <c r="I309" s="304"/>
    </row>
    <row r="310" spans="1:9">
      <c r="A310" s="304"/>
      <c r="B310" s="304"/>
      <c r="C310" s="304"/>
      <c r="D310" s="305"/>
      <c r="E310" s="305"/>
      <c r="F310" s="304"/>
      <c r="G310" s="304"/>
      <c r="H310" s="304"/>
      <c r="I310" s="304"/>
    </row>
    <row r="311" spans="1:9">
      <c r="A311" s="304"/>
      <c r="B311" s="304"/>
      <c r="C311" s="304"/>
      <c r="D311" s="305"/>
      <c r="E311" s="305"/>
      <c r="F311" s="304"/>
      <c r="G311" s="304"/>
      <c r="H311" s="304"/>
      <c r="I311" s="304"/>
    </row>
    <row r="312" spans="1:9">
      <c r="A312" s="304"/>
      <c r="B312" s="304"/>
      <c r="C312" s="304"/>
      <c r="D312" s="305"/>
      <c r="E312" s="305"/>
      <c r="F312" s="304"/>
      <c r="G312" s="304"/>
      <c r="H312" s="304"/>
      <c r="I312" s="304"/>
    </row>
    <row r="313" spans="1:9">
      <c r="A313" s="304"/>
      <c r="B313" s="304"/>
      <c r="C313" s="304"/>
      <c r="D313" s="305"/>
      <c r="E313" s="305"/>
      <c r="F313" s="304"/>
      <c r="G313" s="304"/>
      <c r="H313" s="304"/>
      <c r="I313" s="304"/>
    </row>
    <row r="314" spans="1:9">
      <c r="A314" s="304"/>
      <c r="B314" s="304"/>
      <c r="C314" s="304"/>
      <c r="D314" s="305"/>
      <c r="E314" s="305"/>
      <c r="F314" s="304"/>
      <c r="G314" s="304"/>
      <c r="H314" s="304"/>
      <c r="I314" s="304"/>
    </row>
    <row r="315" spans="1:9">
      <c r="A315" s="304"/>
      <c r="B315" s="304"/>
      <c r="C315" s="304"/>
      <c r="D315" s="305"/>
      <c r="E315" s="305"/>
      <c r="F315" s="304"/>
      <c r="G315" s="304"/>
      <c r="H315" s="304"/>
      <c r="I315" s="304"/>
    </row>
    <row r="316" spans="1:9">
      <c r="A316" s="304"/>
      <c r="B316" s="304"/>
      <c r="C316" s="304"/>
      <c r="D316" s="305"/>
      <c r="E316" s="305"/>
      <c r="F316" s="304"/>
      <c r="G316" s="304"/>
      <c r="H316" s="304"/>
      <c r="I316" s="304"/>
    </row>
    <row r="317" spans="1:9">
      <c r="A317" s="304"/>
      <c r="B317" s="304"/>
      <c r="C317" s="304"/>
      <c r="D317" s="305"/>
      <c r="E317" s="305"/>
      <c r="F317" s="304"/>
      <c r="G317" s="304"/>
      <c r="H317" s="304"/>
      <c r="I317" s="304"/>
    </row>
    <row r="318" spans="1:9">
      <c r="A318" s="304"/>
      <c r="B318" s="304"/>
      <c r="C318" s="304"/>
      <c r="D318" s="305"/>
      <c r="E318" s="305"/>
      <c r="F318" s="304"/>
      <c r="G318" s="304"/>
      <c r="H318" s="304"/>
      <c r="I318" s="304"/>
    </row>
    <row r="319" spans="1:9">
      <c r="A319" s="304"/>
      <c r="B319" s="304"/>
      <c r="C319" s="304"/>
      <c r="D319" s="305"/>
      <c r="E319" s="305"/>
      <c r="F319" s="304"/>
      <c r="G319" s="304"/>
      <c r="H319" s="304"/>
      <c r="I319" s="304"/>
    </row>
    <row r="320" spans="1:9">
      <c r="A320" s="304"/>
      <c r="B320" s="304"/>
      <c r="C320" s="304"/>
      <c r="D320" s="305"/>
      <c r="E320" s="305"/>
      <c r="F320" s="304"/>
      <c r="G320" s="304"/>
      <c r="H320" s="304"/>
      <c r="I320" s="304"/>
    </row>
    <row r="321" spans="1:9">
      <c r="A321" s="304"/>
      <c r="B321" s="304"/>
      <c r="C321" s="304"/>
      <c r="D321" s="305"/>
      <c r="E321" s="305"/>
      <c r="F321" s="304"/>
      <c r="G321" s="304"/>
      <c r="H321" s="304"/>
      <c r="I321" s="304"/>
    </row>
    <row r="322" spans="1:9">
      <c r="A322" s="304"/>
      <c r="B322" s="304"/>
      <c r="C322" s="304"/>
      <c r="D322" s="305"/>
      <c r="E322" s="305"/>
      <c r="F322" s="304"/>
      <c r="G322" s="304"/>
      <c r="H322" s="304"/>
      <c r="I322" s="304"/>
    </row>
    <row r="323" spans="1:9">
      <c r="A323" s="304"/>
      <c r="B323" s="304"/>
      <c r="C323" s="304"/>
      <c r="D323" s="305"/>
      <c r="E323" s="305"/>
      <c r="F323" s="304"/>
      <c r="G323" s="304"/>
      <c r="H323" s="304"/>
      <c r="I323" s="304"/>
    </row>
    <row r="324" spans="1:9">
      <c r="A324" s="304"/>
      <c r="B324" s="304"/>
      <c r="C324" s="304"/>
      <c r="D324" s="305"/>
      <c r="E324" s="305"/>
      <c r="F324" s="304"/>
      <c r="G324" s="304"/>
      <c r="H324" s="304"/>
      <c r="I324" s="304"/>
    </row>
    <row r="325" spans="1:9">
      <c r="A325" s="304"/>
      <c r="B325" s="304"/>
      <c r="C325" s="304"/>
      <c r="D325" s="305"/>
      <c r="E325" s="305"/>
      <c r="F325" s="304"/>
      <c r="G325" s="304"/>
      <c r="H325" s="304"/>
      <c r="I325" s="304"/>
    </row>
    <row r="326" spans="1:9">
      <c r="A326" s="304"/>
      <c r="B326" s="304"/>
      <c r="C326" s="304"/>
      <c r="D326" s="305"/>
      <c r="E326" s="305"/>
      <c r="F326" s="304"/>
      <c r="G326" s="304"/>
      <c r="H326" s="304"/>
      <c r="I326" s="304"/>
    </row>
    <row r="327" spans="1:9">
      <c r="A327" s="304"/>
      <c r="B327" s="304"/>
      <c r="C327" s="304"/>
      <c r="D327" s="305"/>
      <c r="E327" s="305"/>
      <c r="F327" s="304"/>
      <c r="G327" s="304"/>
      <c r="H327" s="304"/>
      <c r="I327" s="304"/>
    </row>
    <row r="328" spans="1:9">
      <c r="A328" s="304"/>
      <c r="B328" s="304"/>
      <c r="C328" s="304"/>
      <c r="D328" s="305"/>
      <c r="E328" s="305"/>
      <c r="F328" s="304"/>
      <c r="G328" s="304"/>
      <c r="H328" s="304"/>
      <c r="I328" s="304"/>
    </row>
    <row r="329" spans="1:9">
      <c r="A329" s="304"/>
      <c r="B329" s="304"/>
      <c r="C329" s="304"/>
      <c r="D329" s="305"/>
      <c r="E329" s="305"/>
      <c r="F329" s="304"/>
      <c r="G329" s="304"/>
      <c r="H329" s="304"/>
      <c r="I329" s="304"/>
    </row>
    <row r="330" spans="1:9">
      <c r="A330" s="304"/>
      <c r="B330" s="304"/>
      <c r="C330" s="304"/>
      <c r="D330" s="305"/>
      <c r="E330" s="305"/>
      <c r="F330" s="304"/>
      <c r="G330" s="304"/>
      <c r="H330" s="304"/>
      <c r="I330" s="304"/>
    </row>
    <row r="331" spans="1:9">
      <c r="A331" s="304"/>
      <c r="B331" s="304"/>
      <c r="C331" s="304"/>
      <c r="D331" s="305"/>
      <c r="E331" s="305"/>
      <c r="F331" s="304"/>
      <c r="G331" s="304"/>
      <c r="H331" s="304"/>
      <c r="I331" s="304"/>
    </row>
    <row r="332" spans="1:9">
      <c r="A332" s="304"/>
      <c r="B332" s="304"/>
      <c r="C332" s="304"/>
      <c r="D332" s="305"/>
      <c r="E332" s="305"/>
      <c r="F332" s="304"/>
      <c r="G332" s="304"/>
      <c r="H332" s="304"/>
      <c r="I332" s="304"/>
    </row>
    <row r="333" spans="1:9">
      <c r="A333" s="304"/>
      <c r="B333" s="304"/>
      <c r="C333" s="304"/>
      <c r="D333" s="305"/>
      <c r="E333" s="305"/>
      <c r="F333" s="304"/>
      <c r="G333" s="304"/>
      <c r="H333" s="304"/>
      <c r="I333" s="304"/>
    </row>
    <row r="334" spans="1:9">
      <c r="A334" s="304"/>
      <c r="B334" s="304"/>
      <c r="C334" s="304"/>
      <c r="D334" s="305"/>
      <c r="E334" s="305"/>
      <c r="F334" s="304"/>
      <c r="G334" s="304"/>
      <c r="H334" s="304"/>
      <c r="I334" s="304"/>
    </row>
    <row r="335" spans="1:9">
      <c r="A335" s="304"/>
      <c r="B335" s="304"/>
      <c r="C335" s="304"/>
      <c r="D335" s="305"/>
      <c r="E335" s="305"/>
      <c r="F335" s="304"/>
      <c r="G335" s="304"/>
      <c r="H335" s="304"/>
      <c r="I335" s="304"/>
    </row>
    <row r="336" spans="1:9">
      <c r="A336" s="304"/>
      <c r="B336" s="304"/>
      <c r="C336" s="304"/>
      <c r="D336" s="305"/>
      <c r="E336" s="305"/>
      <c r="F336" s="304"/>
      <c r="G336" s="304"/>
      <c r="H336" s="304"/>
      <c r="I336" s="304"/>
    </row>
    <row r="337" spans="1:9">
      <c r="A337" s="304"/>
      <c r="B337" s="304"/>
      <c r="C337" s="304"/>
      <c r="D337" s="305"/>
      <c r="E337" s="305"/>
      <c r="F337" s="304"/>
      <c r="G337" s="304"/>
      <c r="H337" s="304"/>
      <c r="I337" s="304"/>
    </row>
    <row r="338" spans="1:9">
      <c r="A338" s="304"/>
      <c r="B338" s="304"/>
      <c r="C338" s="304"/>
      <c r="D338" s="305"/>
      <c r="E338" s="305"/>
      <c r="F338" s="304"/>
      <c r="G338" s="304"/>
      <c r="H338" s="304"/>
      <c r="I338" s="304"/>
    </row>
    <row r="339" spans="1:9">
      <c r="A339" s="304"/>
      <c r="B339" s="304"/>
      <c r="C339" s="304"/>
      <c r="D339" s="305"/>
      <c r="E339" s="305"/>
      <c r="F339" s="304"/>
      <c r="G339" s="304"/>
      <c r="H339" s="304"/>
      <c r="I339" s="304"/>
    </row>
    <row r="340" spans="1:9">
      <c r="A340" s="304"/>
      <c r="B340" s="304"/>
      <c r="C340" s="304"/>
      <c r="D340" s="305"/>
      <c r="E340" s="305"/>
      <c r="F340" s="304"/>
      <c r="G340" s="304"/>
      <c r="H340" s="304"/>
      <c r="I340" s="304"/>
    </row>
    <row r="341" spans="1:9">
      <c r="A341" s="304"/>
      <c r="B341" s="304"/>
      <c r="C341" s="304"/>
      <c r="D341" s="305"/>
      <c r="E341" s="305"/>
      <c r="F341" s="304"/>
      <c r="G341" s="304"/>
      <c r="H341" s="304"/>
      <c r="I341" s="304"/>
    </row>
    <row r="342" spans="1:9">
      <c r="A342" s="304"/>
      <c r="B342" s="304"/>
      <c r="C342" s="304"/>
      <c r="D342" s="305"/>
      <c r="E342" s="305"/>
      <c r="F342" s="304"/>
      <c r="G342" s="304"/>
      <c r="H342" s="304"/>
      <c r="I342" s="304"/>
    </row>
    <row r="343" spans="1:9">
      <c r="A343" s="304"/>
      <c r="B343" s="304"/>
      <c r="C343" s="304"/>
      <c r="D343" s="305"/>
      <c r="E343" s="305"/>
      <c r="F343" s="304"/>
      <c r="G343" s="304"/>
      <c r="H343" s="304"/>
      <c r="I343" s="304"/>
    </row>
    <row r="344" spans="1:9">
      <c r="A344" s="304"/>
      <c r="B344" s="304"/>
      <c r="C344" s="304"/>
      <c r="D344" s="305"/>
      <c r="E344" s="305"/>
      <c r="F344" s="304"/>
      <c r="G344" s="304"/>
      <c r="H344" s="304"/>
      <c r="I344" s="304"/>
    </row>
    <row r="345" spans="1:9">
      <c r="A345" s="304"/>
      <c r="B345" s="304"/>
      <c r="C345" s="304"/>
      <c r="D345" s="305"/>
      <c r="E345" s="305"/>
      <c r="F345" s="304"/>
      <c r="G345" s="304"/>
      <c r="H345" s="304"/>
      <c r="I345" s="304"/>
    </row>
    <row r="346" spans="1:9">
      <c r="A346" s="304"/>
      <c r="B346" s="304"/>
      <c r="C346" s="304"/>
      <c r="D346" s="305"/>
      <c r="E346" s="305"/>
      <c r="F346" s="304"/>
      <c r="G346" s="304"/>
      <c r="H346" s="304"/>
      <c r="I346" s="304"/>
    </row>
    <row r="347" spans="1:9">
      <c r="A347" s="304"/>
      <c r="B347" s="304"/>
      <c r="C347" s="304"/>
      <c r="D347" s="305"/>
      <c r="E347" s="305"/>
      <c r="F347" s="304"/>
      <c r="G347" s="304"/>
      <c r="H347" s="304"/>
      <c r="I347" s="304"/>
    </row>
    <row r="348" spans="1:9">
      <c r="A348" s="304"/>
      <c r="B348" s="304"/>
      <c r="C348" s="304"/>
      <c r="D348" s="305"/>
      <c r="E348" s="305"/>
      <c r="F348" s="304"/>
      <c r="G348" s="304"/>
      <c r="H348" s="304"/>
      <c r="I348" s="304"/>
    </row>
    <row r="349" spans="1:9">
      <c r="A349" s="304"/>
      <c r="B349" s="304"/>
      <c r="C349" s="304"/>
      <c r="D349" s="305"/>
      <c r="E349" s="305"/>
      <c r="F349" s="304"/>
      <c r="G349" s="304"/>
      <c r="H349" s="304"/>
      <c r="I349" s="304"/>
    </row>
    <row r="350" spans="1:9">
      <c r="A350" s="304"/>
      <c r="B350" s="304"/>
      <c r="C350" s="304"/>
      <c r="D350" s="305"/>
      <c r="E350" s="305"/>
      <c r="F350" s="304"/>
      <c r="G350" s="304"/>
      <c r="H350" s="304"/>
      <c r="I350" s="304"/>
    </row>
    <row r="351" spans="1:9">
      <c r="A351" s="304"/>
      <c r="B351" s="304"/>
      <c r="C351" s="304"/>
      <c r="D351" s="305"/>
      <c r="E351" s="305"/>
      <c r="F351" s="304"/>
      <c r="G351" s="304"/>
      <c r="H351" s="304"/>
      <c r="I351" s="304"/>
    </row>
    <row r="352" spans="1:9">
      <c r="A352" s="304"/>
      <c r="B352" s="304"/>
      <c r="C352" s="304"/>
      <c r="D352" s="305"/>
      <c r="E352" s="305"/>
      <c r="F352" s="304"/>
      <c r="G352" s="304"/>
      <c r="H352" s="304"/>
      <c r="I352" s="304"/>
    </row>
    <row r="353" spans="1:9">
      <c r="A353" s="304"/>
      <c r="B353" s="304"/>
      <c r="C353" s="304"/>
      <c r="D353" s="305"/>
      <c r="E353" s="305"/>
      <c r="F353" s="304"/>
      <c r="G353" s="304"/>
      <c r="H353" s="304"/>
      <c r="I353" s="304"/>
    </row>
    <row r="407" spans="21:21">
      <c r="U407" s="227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B536"/>
  <sheetViews>
    <sheetView zoomScaleNormal="100" workbookViewId="0">
      <selection activeCell="AC173" sqref="AC173"/>
    </sheetView>
  </sheetViews>
  <sheetFormatPr baseColWidth="10" defaultColWidth="10.83203125" defaultRowHeight="16"/>
  <cols>
    <col min="1" max="1" width="13.5" customWidth="1"/>
    <col min="2" max="2" width="9.1640625" customWidth="1"/>
    <col min="3" max="3" width="7.6640625" customWidth="1"/>
    <col min="4" max="4" width="8.33203125" customWidth="1"/>
    <col min="5" max="10" width="6.1640625" customWidth="1"/>
    <col min="11" max="11" width="6.6640625" customWidth="1"/>
    <col min="12" max="12" width="6.1640625" customWidth="1"/>
    <col min="13" max="13" width="7" customWidth="1"/>
    <col min="14" max="15" width="6.1640625" customWidth="1"/>
    <col min="16" max="16" width="8.6640625" customWidth="1"/>
    <col min="17" max="17" width="7" customWidth="1"/>
    <col min="18" max="18" width="4.6640625" customWidth="1"/>
    <col min="19" max="95" width="5.83203125" customWidth="1"/>
    <col min="96" max="96" width="8" customWidth="1"/>
    <col min="97" max="124" width="5.83203125" customWidth="1"/>
    <col min="125" max="125" width="7" customWidth="1"/>
    <col min="126" max="210" width="5.83203125" customWidth="1"/>
  </cols>
  <sheetData>
    <row r="1" spans="1:113" ht="17" thickBot="1">
      <c r="A1" s="7"/>
      <c r="B1" s="8" t="s">
        <v>18</v>
      </c>
      <c r="C1" s="8" t="s">
        <v>19</v>
      </c>
      <c r="D1" s="8" t="s">
        <v>20</v>
      </c>
      <c r="E1" s="9" t="s">
        <v>21</v>
      </c>
      <c r="F1" s="9" t="s">
        <v>22</v>
      </c>
      <c r="G1" s="9" t="s">
        <v>23</v>
      </c>
      <c r="H1" s="10" t="s">
        <v>24</v>
      </c>
      <c r="I1" s="10" t="s">
        <v>25</v>
      </c>
      <c r="J1" s="10" t="s">
        <v>26</v>
      </c>
      <c r="K1" s="11" t="s">
        <v>27</v>
      </c>
      <c r="L1" s="11" t="s">
        <v>28</v>
      </c>
      <c r="M1" s="9" t="s">
        <v>29</v>
      </c>
      <c r="N1" s="12" t="s">
        <v>30</v>
      </c>
      <c r="O1" s="12" t="s">
        <v>31</v>
      </c>
      <c r="P1" s="9" t="s">
        <v>32</v>
      </c>
      <c r="Q1" s="9" t="s">
        <v>33</v>
      </c>
      <c r="S1" s="9" t="s">
        <v>34</v>
      </c>
      <c r="T1" s="13">
        <f ca="1">B2*H2</f>
        <v>76.30795454545455</v>
      </c>
      <c r="U1" s="14" t="s">
        <v>35</v>
      </c>
      <c r="V1" s="13">
        <f ca="1">B2*I2</f>
        <v>85.563636363636363</v>
      </c>
      <c r="W1" s="14" t="s">
        <v>36</v>
      </c>
      <c r="X1" s="13">
        <f ca="1">B2*J2</f>
        <v>20.156818181818185</v>
      </c>
      <c r="Y1" s="14" t="s">
        <v>37</v>
      </c>
      <c r="Z1" s="13">
        <f ca="1">B2*K2</f>
        <v>23.447727272727274</v>
      </c>
      <c r="AA1" s="14" t="s">
        <v>38</v>
      </c>
      <c r="AB1" s="13">
        <f ca="1">B2*L2</f>
        <v>26.532954545454547</v>
      </c>
      <c r="AC1" s="15" t="s">
        <v>39</v>
      </c>
      <c r="AD1" s="16">
        <v>0</v>
      </c>
      <c r="AE1" t="s">
        <v>40</v>
      </c>
      <c r="AF1" s="16">
        <v>0</v>
      </c>
      <c r="AH1" s="14">
        <f>AD1</f>
        <v>0</v>
      </c>
      <c r="AI1" s="15">
        <f>AH1+$Q$2</f>
        <v>7.5</v>
      </c>
      <c r="AJ1" s="15">
        <f t="shared" ref="AJ1" si="0">AI1+$Q$2</f>
        <v>15</v>
      </c>
      <c r="AK1" s="15">
        <f t="shared" ref="AK1" si="1">AJ1+$Q$2</f>
        <v>22.5</v>
      </c>
      <c r="AL1" s="15">
        <f t="shared" ref="AL1" si="2">AK1+$Q$2</f>
        <v>30</v>
      </c>
      <c r="AM1" s="15">
        <f t="shared" ref="AM1" si="3">AL1+$Q$2</f>
        <v>37.5</v>
      </c>
      <c r="AN1" s="15">
        <f t="shared" ref="AN1" si="4">AM1+$Q$2</f>
        <v>45</v>
      </c>
      <c r="AZ1" s="17"/>
      <c r="BB1" s="17"/>
      <c r="CG1" s="1"/>
      <c r="CZ1" s="661"/>
    </row>
    <row r="2" spans="1:113">
      <c r="A2" s="18" t="str">
        <f ca="1">Sheet1!B9</f>
        <v>T3/N52 Thin ply</v>
      </c>
      <c r="B2" s="18">
        <f ca="1">Sheet1!C9</f>
        <v>205.68181818181819</v>
      </c>
      <c r="C2" s="18">
        <f ca="1">Sheet1!D9</f>
        <v>1500</v>
      </c>
      <c r="D2" s="18">
        <f ca="1">Sheet1!E9</f>
        <v>1500</v>
      </c>
      <c r="E2" s="18">
        <f ca="1">B2*0.88</f>
        <v>181</v>
      </c>
      <c r="F2" s="164">
        <f ca="1">Sheet1!H9</f>
        <v>3.8834951456310676</v>
      </c>
      <c r="G2" s="164">
        <f ca="1">Sheet1!I9</f>
        <v>8.2872928176795586</v>
      </c>
      <c r="H2" s="166">
        <v>0.371</v>
      </c>
      <c r="I2" s="166">
        <v>0.41599999999999998</v>
      </c>
      <c r="J2" s="166">
        <v>9.8000000000000004E-2</v>
      </c>
      <c r="K2" s="166">
        <v>0.114</v>
      </c>
      <c r="L2" s="166">
        <v>0.129</v>
      </c>
      <c r="M2" s="9" t="s">
        <v>29</v>
      </c>
      <c r="N2" s="19">
        <f>Sheet1!E16</f>
        <v>0</v>
      </c>
      <c r="O2" s="136">
        <f>Sheet1!G16</f>
        <v>7.5</v>
      </c>
      <c r="P2" s="19">
        <f>Sheet1!E17</f>
        <v>0</v>
      </c>
      <c r="Q2" s="136">
        <f>Sheet1!G17</f>
        <v>7.5</v>
      </c>
      <c r="S2" s="20" t="s">
        <v>41</v>
      </c>
      <c r="T2" s="14">
        <f>P2</f>
        <v>0</v>
      </c>
      <c r="U2" s="15">
        <f>T2+$Q$2</f>
        <v>7.5</v>
      </c>
      <c r="V2" s="15">
        <f t="shared" ref="V2:AF2" si="5">U2+$Q$2</f>
        <v>15</v>
      </c>
      <c r="W2" s="15">
        <f t="shared" si="5"/>
        <v>22.5</v>
      </c>
      <c r="X2" s="15">
        <f t="shared" si="5"/>
        <v>30</v>
      </c>
      <c r="Y2" s="15">
        <f t="shared" si="5"/>
        <v>37.5</v>
      </c>
      <c r="Z2" s="15">
        <f t="shared" si="5"/>
        <v>45</v>
      </c>
      <c r="AA2" s="15">
        <f t="shared" si="5"/>
        <v>52.5</v>
      </c>
      <c r="AB2" s="15">
        <f t="shared" si="5"/>
        <v>60</v>
      </c>
      <c r="AC2" s="15">
        <f t="shared" si="5"/>
        <v>67.5</v>
      </c>
      <c r="AD2" s="15">
        <f t="shared" si="5"/>
        <v>75</v>
      </c>
      <c r="AE2" s="15">
        <f t="shared" si="5"/>
        <v>82.5</v>
      </c>
      <c r="AF2" s="15">
        <f t="shared" si="5"/>
        <v>90</v>
      </c>
      <c r="AG2" s="739"/>
      <c r="AH2" s="740">
        <f ca="1">T3/163</f>
        <v>1.1167387060791969</v>
      </c>
      <c r="AI2" s="741">
        <f t="shared" ref="AI2:AN2" ca="1" si="6">U3/163</f>
        <v>1.0995141781810975</v>
      </c>
      <c r="AJ2" s="741">
        <f t="shared" ca="1" si="6"/>
        <v>1.0506688704018872</v>
      </c>
      <c r="AK2" s="741">
        <f t="shared" ca="1" si="6"/>
        <v>0.97805160483809839</v>
      </c>
      <c r="AL2" s="741">
        <f t="shared" ca="1" si="6"/>
        <v>0.89278583172432524</v>
      </c>
      <c r="AM2" s="741">
        <f t="shared" ca="1" si="6"/>
        <v>0.80685723280875465</v>
      </c>
      <c r="AN2" s="742">
        <f t="shared" ca="1" si="6"/>
        <v>0.73064247110578862</v>
      </c>
      <c r="AX2" s="9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576"/>
      <c r="BO2" s="22"/>
      <c r="BP2" s="577"/>
      <c r="BQ2" s="23"/>
      <c r="CG2" s="308"/>
      <c r="CH2" s="309"/>
      <c r="CI2" s="309"/>
      <c r="CJ2" s="309"/>
      <c r="CK2" s="308"/>
      <c r="CL2" s="310"/>
      <c r="CM2" s="308"/>
      <c r="CN2" s="310"/>
      <c r="CO2" s="309"/>
      <c r="CP2" s="309"/>
      <c r="CQ2" s="309"/>
      <c r="CR2" s="309"/>
      <c r="CS2" s="309"/>
      <c r="CT2" s="311"/>
      <c r="CU2" s="311"/>
      <c r="CV2" s="309"/>
      <c r="CW2" s="309"/>
      <c r="CX2" s="311"/>
      <c r="CY2" s="311"/>
      <c r="CZ2" s="308"/>
      <c r="DA2" s="309"/>
      <c r="DB2" s="309"/>
      <c r="DC2" s="309"/>
      <c r="DD2" s="308"/>
      <c r="DE2" s="310"/>
      <c r="DF2" s="308"/>
      <c r="DG2" s="310"/>
      <c r="DH2" s="309"/>
      <c r="DI2" s="309"/>
    </row>
    <row r="3" spans="1:113" ht="20" thickBot="1">
      <c r="A3" s="644" t="s">
        <v>42</v>
      </c>
      <c r="B3" s="645"/>
      <c r="C3" s="25"/>
      <c r="D3" s="25"/>
      <c r="E3" s="574"/>
      <c r="F3" s="15">
        <f>Sheet1!J9</f>
        <v>5</v>
      </c>
      <c r="G3" s="15">
        <f>Sheet1!K9</f>
        <v>5</v>
      </c>
      <c r="H3" s="343">
        <v>0.375</v>
      </c>
      <c r="I3" s="169">
        <v>0.5</v>
      </c>
      <c r="J3" s="169">
        <v>0.125</v>
      </c>
      <c r="K3" s="169">
        <v>0.125</v>
      </c>
      <c r="L3" s="169">
        <v>0.12520000000000001</v>
      </c>
      <c r="M3" s="30"/>
      <c r="O3" s="31" t="s">
        <v>43</v>
      </c>
      <c r="S3" s="32">
        <f>N2</f>
        <v>0</v>
      </c>
      <c r="T3" s="15">
        <f t="shared" ref="T3:T15" ca="1" si="7">($T$1+$V$1*(COS(2*T$2/57.3)+COS(2*$S3/57.3))/2+$X$1*(COS(4*T$2/57.3)+COS(4*$S3/57.3))/2)</f>
        <v>182.02840909090909</v>
      </c>
      <c r="U3" s="15">
        <f t="shared" ref="U3:AF15" ca="1" si="8">($T$1+$V$1*(COS(2*U$2/57.3)+COS(2*$S3/57.3))/2+$X$1*(COS(4*U$2/57.3)+COS(4*$S3/57.3))/2)</f>
        <v>179.22081104351889</v>
      </c>
      <c r="V3" s="15">
        <f t="shared" ca="1" si="8"/>
        <v>171.2590258755076</v>
      </c>
      <c r="W3" s="15">
        <f t="shared" ca="1" si="8"/>
        <v>159.42241158861003</v>
      </c>
      <c r="X3" s="15">
        <f t="shared" ca="1" si="8"/>
        <v>145.52409057106502</v>
      </c>
      <c r="Y3" s="15">
        <f t="shared" ca="1" si="8"/>
        <v>131.51772894782701</v>
      </c>
      <c r="Z3" s="15">
        <f t="shared" ca="1" si="8"/>
        <v>119.09472279024355</v>
      </c>
      <c r="AA3" s="15">
        <f t="shared" ca="1" si="8"/>
        <v>109.37149219375478</v>
      </c>
      <c r="AB3" s="15">
        <f t="shared" ca="1" si="8"/>
        <v>102.7410913116433</v>
      </c>
      <c r="AC3" s="15">
        <f t="shared" ca="1" si="8"/>
        <v>98.918620403275028</v>
      </c>
      <c r="AD3" s="15">
        <f t="shared" ca="1" si="8"/>
        <v>97.158004023127631</v>
      </c>
      <c r="AE3" s="15">
        <f t="shared" ca="1" si="8"/>
        <v>96.572488100942635</v>
      </c>
      <c r="AF3" s="15">
        <f t="shared" ca="1" si="8"/>
        <v>96.464772793351642</v>
      </c>
      <c r="AG3" s="208"/>
      <c r="AH3" s="743">
        <f t="shared" ref="AH3:AH9" ca="1" si="9">T4/163</f>
        <v>1.0995141781810975</v>
      </c>
      <c r="AI3" s="26">
        <f t="shared" ref="AI3:AI9" ca="1" si="10">U4/163</f>
        <v>1.0822896502829982</v>
      </c>
      <c r="AJ3" s="26">
        <f t="shared" ref="AJ3:AJ9" ca="1" si="11">V4/163</f>
        <v>1.0334443425037878</v>
      </c>
      <c r="AK3" s="26">
        <f t="shared" ref="AK3:AK9" ca="1" si="12">W4/163</f>
        <v>0.96082707693999891</v>
      </c>
      <c r="AL3" s="26">
        <f t="shared" ref="AL3:AL9" ca="1" si="13">X4/163</f>
        <v>0.87556130382622588</v>
      </c>
      <c r="AM3" s="26">
        <f t="shared" ref="AM3:AM9" ca="1" si="14">Y4/163</f>
        <v>0.78963270491065529</v>
      </c>
      <c r="AN3" s="744">
        <f t="shared" ref="AN3:AN9" ca="1" si="15">Z4/163</f>
        <v>0.71341794320768925</v>
      </c>
      <c r="AX3" s="14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O3" s="33"/>
      <c r="BQ3" s="34"/>
      <c r="CG3" s="308"/>
      <c r="CH3" s="654"/>
      <c r="CI3" s="654"/>
      <c r="CJ3" s="654"/>
      <c r="CK3" s="654"/>
      <c r="CL3" s="309"/>
      <c r="CM3" s="312"/>
      <c r="CN3" s="313"/>
      <c r="CO3" s="309"/>
      <c r="CP3" s="314"/>
      <c r="CQ3" s="314"/>
      <c r="CR3" s="314"/>
      <c r="CS3" s="308"/>
      <c r="CT3" s="311"/>
      <c r="CU3" s="311"/>
      <c r="CV3" s="309"/>
      <c r="CW3" s="309"/>
      <c r="CX3" s="311"/>
      <c r="CY3" s="653"/>
      <c r="CZ3" s="308"/>
      <c r="DA3" s="654"/>
      <c r="DB3" s="654"/>
      <c r="DC3" s="654"/>
      <c r="DD3" s="654"/>
      <c r="DE3" s="309"/>
      <c r="DF3" s="312"/>
      <c r="DG3" s="313"/>
      <c r="DH3" s="309"/>
      <c r="DI3" s="314"/>
    </row>
    <row r="4" spans="1:113" ht="17" thickBot="1">
      <c r="B4" s="52"/>
      <c r="C4" s="52"/>
      <c r="D4" s="52"/>
      <c r="E4" s="59"/>
      <c r="F4" s="573" t="s">
        <v>5</v>
      </c>
      <c r="G4" s="38"/>
      <c r="H4" s="39"/>
      <c r="I4" s="40"/>
      <c r="J4" s="41"/>
      <c r="K4" s="42"/>
      <c r="L4" s="43"/>
      <c r="M4" s="44" t="s">
        <v>9</v>
      </c>
      <c r="N4" s="45" t="s">
        <v>44</v>
      </c>
      <c r="O4" s="46" t="s">
        <v>45</v>
      </c>
      <c r="P4" s="44" t="s">
        <v>46</v>
      </c>
      <c r="Q4" s="47" t="s">
        <v>17</v>
      </c>
      <c r="R4" s="48" t="s">
        <v>47</v>
      </c>
      <c r="S4" s="15">
        <f>S3+$O$2</f>
        <v>7.5</v>
      </c>
      <c r="T4" s="15">
        <f t="shared" ca="1" si="7"/>
        <v>179.22081104351889</v>
      </c>
      <c r="U4" s="15">
        <f t="shared" ca="1" si="8"/>
        <v>176.41321299612869</v>
      </c>
      <c r="V4" s="15">
        <f t="shared" ca="1" si="8"/>
        <v>168.4514278281174</v>
      </c>
      <c r="W4" s="15">
        <f t="shared" ca="1" si="8"/>
        <v>156.61481354121983</v>
      </c>
      <c r="X4" s="15">
        <f t="shared" ca="1" si="8"/>
        <v>142.71649252367482</v>
      </c>
      <c r="Y4" s="15">
        <f t="shared" ca="1" si="8"/>
        <v>128.71013090043681</v>
      </c>
      <c r="Z4" s="15">
        <f t="shared" ca="1" si="8"/>
        <v>116.28712474285335</v>
      </c>
      <c r="AA4" s="15">
        <f t="shared" ca="1" si="8"/>
        <v>106.56389414636458</v>
      </c>
      <c r="AB4" s="15">
        <f t="shared" ca="1" si="8"/>
        <v>99.933493264253102</v>
      </c>
      <c r="AC4" s="15">
        <f t="shared" ca="1" si="8"/>
        <v>96.111022355884842</v>
      </c>
      <c r="AD4" s="15">
        <f t="shared" ca="1" si="8"/>
        <v>94.350405975737431</v>
      </c>
      <c r="AE4" s="15">
        <f t="shared" ca="1" si="8"/>
        <v>93.764890053552421</v>
      </c>
      <c r="AF4" s="15">
        <f t="shared" ca="1" si="8"/>
        <v>93.657174745961441</v>
      </c>
      <c r="AG4" s="15"/>
      <c r="AH4" s="743">
        <f t="shared" ca="1" si="9"/>
        <v>1.0506688704018872</v>
      </c>
      <c r="AI4" s="26">
        <f t="shared" ca="1" si="10"/>
        <v>1.0334443425037878</v>
      </c>
      <c r="AJ4" s="26">
        <f t="shared" ca="1" si="11"/>
        <v>0.98459903472457744</v>
      </c>
      <c r="AK4" s="26">
        <f t="shared" ca="1" si="12"/>
        <v>0.91198176916078866</v>
      </c>
      <c r="AL4" s="26">
        <f t="shared" ca="1" si="13"/>
        <v>0.82671599604701529</v>
      </c>
      <c r="AM4" s="26">
        <f t="shared" ca="1" si="14"/>
        <v>0.74078739713144492</v>
      </c>
      <c r="AN4" s="744">
        <f t="shared" ca="1" si="15"/>
        <v>0.66457263542847889</v>
      </c>
      <c r="AX4" s="14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O4" s="49"/>
      <c r="BP4" s="50"/>
      <c r="BQ4" s="51"/>
      <c r="CG4" s="308"/>
      <c r="CH4" s="654"/>
      <c r="CI4" s="654"/>
      <c r="CJ4" s="654"/>
      <c r="CK4" s="654"/>
      <c r="CL4" s="309"/>
      <c r="CM4" s="312"/>
      <c r="CN4" s="315"/>
      <c r="CO4" s="309"/>
      <c r="CP4" s="316"/>
      <c r="CQ4" s="316"/>
      <c r="CR4" s="316"/>
      <c r="CS4" s="312"/>
      <c r="CT4" s="653"/>
      <c r="CU4" s="653"/>
      <c r="CV4" s="653"/>
      <c r="CW4" s="653"/>
      <c r="CX4" s="653"/>
      <c r="CY4" s="653"/>
      <c r="CZ4" s="308"/>
      <c r="DA4" s="654"/>
      <c r="DB4" s="654"/>
      <c r="DC4" s="654"/>
      <c r="DD4" s="654"/>
      <c r="DE4" s="309"/>
      <c r="DF4" s="312"/>
      <c r="DG4" s="317"/>
      <c r="DH4" s="309"/>
      <c r="DI4" s="316"/>
    </row>
    <row r="5" spans="1:113">
      <c r="A5" s="572"/>
      <c r="B5" s="26"/>
      <c r="C5" s="26"/>
      <c r="D5" s="26"/>
      <c r="E5" s="53"/>
      <c r="F5" s="54">
        <v>1</v>
      </c>
      <c r="G5" s="220">
        <f>Sheet1!U11</f>
        <v>0.5</v>
      </c>
      <c r="H5" s="220">
        <f>Sheet1!V11</f>
        <v>1</v>
      </c>
      <c r="I5" s="220">
        <f>Sheet1!W11</f>
        <v>0</v>
      </c>
      <c r="J5" s="56">
        <f t="shared" ref="J5:L11" ca="1" si="16">G5*$P$35</f>
        <v>188.37631036703152</v>
      </c>
      <c r="K5" s="56">
        <f t="shared" ca="1" si="16"/>
        <v>376.75262073406304</v>
      </c>
      <c r="L5" s="56">
        <f t="shared" ca="1" si="16"/>
        <v>0</v>
      </c>
      <c r="M5" s="55">
        <f t="shared" ref="M5:M11" ca="1" si="17">N353</f>
        <v>0.37675262073406302</v>
      </c>
      <c r="N5" s="56">
        <f t="shared" ref="N5:P11" ca="1" si="18">G5*$P$51</f>
        <v>85.598065644838101</v>
      </c>
      <c r="O5" s="56">
        <f t="shared" ca="1" si="18"/>
        <v>171.1961312896762</v>
      </c>
      <c r="P5" s="56">
        <f t="shared" ca="1" si="18"/>
        <v>0</v>
      </c>
      <c r="Q5" s="57">
        <f t="shared" ref="Q5:Q11" ca="1" si="19">N431</f>
        <v>0.17386194503444857</v>
      </c>
      <c r="R5" s="58">
        <v>2.466805581745465</v>
      </c>
      <c r="S5" s="15">
        <f t="shared" ref="S5:S15" si="20">S4+$O$2</f>
        <v>15</v>
      </c>
      <c r="T5" s="15">
        <f t="shared" ca="1" si="7"/>
        <v>171.2590258755076</v>
      </c>
      <c r="U5" s="15">
        <f t="shared" ca="1" si="8"/>
        <v>168.4514278281174</v>
      </c>
      <c r="V5" s="15">
        <f t="shared" ca="1" si="8"/>
        <v>160.48964266010611</v>
      </c>
      <c r="W5" s="15">
        <f t="shared" ca="1" si="8"/>
        <v>148.65302837320854</v>
      </c>
      <c r="X5" s="15">
        <f t="shared" ca="1" si="8"/>
        <v>134.7547073556635</v>
      </c>
      <c r="Y5" s="15">
        <f t="shared" ca="1" si="8"/>
        <v>120.74834573242552</v>
      </c>
      <c r="Z5" s="15">
        <f t="shared" ca="1" si="8"/>
        <v>108.32533957484206</v>
      </c>
      <c r="AA5" s="15">
        <f t="shared" ca="1" si="8"/>
        <v>98.602108978353286</v>
      </c>
      <c r="AB5" s="15">
        <f t="shared" ca="1" si="8"/>
        <v>91.971708096241812</v>
      </c>
      <c r="AC5" s="15">
        <f t="shared" ca="1" si="8"/>
        <v>88.149237187873538</v>
      </c>
      <c r="AD5" s="15">
        <f t="shared" ca="1" si="8"/>
        <v>86.388620807726141</v>
      </c>
      <c r="AE5" s="15">
        <f t="shared" ca="1" si="8"/>
        <v>85.803104885541146</v>
      </c>
      <c r="AF5" s="15">
        <f t="shared" ca="1" si="8"/>
        <v>85.695389577950152</v>
      </c>
      <c r="AG5" s="15"/>
      <c r="AH5" s="743">
        <f t="shared" ca="1" si="9"/>
        <v>0.97805160483809839</v>
      </c>
      <c r="AI5" s="26">
        <f t="shared" ca="1" si="10"/>
        <v>0.96082707693999891</v>
      </c>
      <c r="AJ5" s="26">
        <f t="shared" ca="1" si="11"/>
        <v>0.91198176916078866</v>
      </c>
      <c r="AK5" s="26">
        <f t="shared" ca="1" si="12"/>
        <v>0.83936450359699966</v>
      </c>
      <c r="AL5" s="26">
        <f t="shared" ca="1" si="13"/>
        <v>0.75409873048322651</v>
      </c>
      <c r="AM5" s="26">
        <f t="shared" ca="1" si="14"/>
        <v>0.66817013156765614</v>
      </c>
      <c r="AN5" s="744">
        <f t="shared" ca="1" si="15"/>
        <v>0.59195536986469</v>
      </c>
      <c r="AX5" s="14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CG5" s="655"/>
      <c r="CH5" s="308"/>
      <c r="CI5" s="308"/>
      <c r="CJ5" s="308"/>
      <c r="CK5" s="308"/>
      <c r="CL5" s="308"/>
      <c r="CM5" s="312"/>
      <c r="CN5" s="317"/>
      <c r="CO5" s="312"/>
      <c r="CP5" s="315"/>
      <c r="CQ5" s="315"/>
      <c r="CR5" s="318"/>
      <c r="CS5" s="312"/>
      <c r="CT5" s="319"/>
      <c r="CU5" s="319"/>
      <c r="CV5" s="319"/>
      <c r="CW5" s="319"/>
      <c r="CX5" s="653"/>
      <c r="CY5" s="309"/>
      <c r="CZ5" s="655"/>
      <c r="DA5" s="308"/>
      <c r="DB5" s="308"/>
      <c r="DC5" s="308"/>
      <c r="DD5" s="308"/>
      <c r="DE5" s="308"/>
      <c r="DF5" s="312"/>
      <c r="DG5" s="317"/>
      <c r="DH5" s="312"/>
      <c r="DI5" s="315"/>
    </row>
    <row r="6" spans="1:113">
      <c r="A6" s="572"/>
      <c r="B6" s="26"/>
      <c r="C6" s="26"/>
      <c r="D6" s="26"/>
      <c r="E6" s="59"/>
      <c r="F6" s="60">
        <v>2</v>
      </c>
      <c r="G6" s="220">
        <f>Sheet1!U12</f>
        <v>0.5</v>
      </c>
      <c r="H6" s="220">
        <f>Sheet1!V12</f>
        <v>0.7</v>
      </c>
      <c r="I6" s="220">
        <f>Sheet1!W12</f>
        <v>0.1</v>
      </c>
      <c r="J6" s="56">
        <f t="shared" ca="1" si="16"/>
        <v>188.37631036703152</v>
      </c>
      <c r="K6" s="56">
        <f t="shared" ca="1" si="16"/>
        <v>263.7268345138441</v>
      </c>
      <c r="L6" s="56">
        <f t="shared" ca="1" si="16"/>
        <v>37.675262073406309</v>
      </c>
      <c r="M6" s="61">
        <f t="shared" ca="1" si="17"/>
        <v>0.40617203372901395</v>
      </c>
      <c r="N6" s="62">
        <f t="shared" ca="1" si="18"/>
        <v>85.598065644838101</v>
      </c>
      <c r="O6" s="62">
        <f t="shared" ca="1" si="18"/>
        <v>119.83729190277333</v>
      </c>
      <c r="P6" s="62">
        <f t="shared" ca="1" si="18"/>
        <v>17.119613128967622</v>
      </c>
      <c r="Q6" s="63">
        <f t="shared" ca="1" si="19"/>
        <v>0.1711961312896762</v>
      </c>
      <c r="R6" s="64">
        <v>2.4122614322199367</v>
      </c>
      <c r="S6" s="15">
        <f t="shared" si="20"/>
        <v>22.5</v>
      </c>
      <c r="T6" s="15">
        <f t="shared" ca="1" si="7"/>
        <v>159.42241158861003</v>
      </c>
      <c r="U6" s="15">
        <f t="shared" ca="1" si="8"/>
        <v>156.61481354121983</v>
      </c>
      <c r="V6" s="15">
        <f t="shared" ca="1" si="8"/>
        <v>148.65302837320854</v>
      </c>
      <c r="W6" s="15">
        <f t="shared" ca="1" si="8"/>
        <v>136.81641408631094</v>
      </c>
      <c r="X6" s="15">
        <f t="shared" ca="1" si="8"/>
        <v>122.91809306876593</v>
      </c>
      <c r="Y6" s="15">
        <f t="shared" ca="1" si="8"/>
        <v>108.91173144552795</v>
      </c>
      <c r="Z6" s="15">
        <f t="shared" ca="1" si="8"/>
        <v>96.488725287944476</v>
      </c>
      <c r="AA6" s="15">
        <f t="shared" ca="1" si="8"/>
        <v>86.7654946914557</v>
      </c>
      <c r="AB6" s="15">
        <f t="shared" ca="1" si="8"/>
        <v>80.135093809344227</v>
      </c>
      <c r="AC6" s="15">
        <f t="shared" ca="1" si="8"/>
        <v>76.312622900975967</v>
      </c>
      <c r="AD6" s="15">
        <f t="shared" ca="1" si="8"/>
        <v>74.552006520828556</v>
      </c>
      <c r="AE6" s="15">
        <f t="shared" ca="1" si="8"/>
        <v>73.96649059864356</v>
      </c>
      <c r="AF6" s="15">
        <f t="shared" ca="1" si="8"/>
        <v>73.858775291052567</v>
      </c>
      <c r="AG6" s="15"/>
      <c r="AH6" s="743">
        <f t="shared" ca="1" si="9"/>
        <v>0.89278583172432524</v>
      </c>
      <c r="AI6" s="26">
        <f t="shared" ca="1" si="10"/>
        <v>0.87556130382622588</v>
      </c>
      <c r="AJ6" s="26">
        <f t="shared" ca="1" si="11"/>
        <v>0.82671599604701529</v>
      </c>
      <c r="AK6" s="26">
        <f t="shared" ca="1" si="12"/>
        <v>0.75409873048322651</v>
      </c>
      <c r="AL6" s="26">
        <f t="shared" ca="1" si="13"/>
        <v>0.66883295736945358</v>
      </c>
      <c r="AM6" s="26">
        <f t="shared" ca="1" si="14"/>
        <v>0.58290435845388289</v>
      </c>
      <c r="AN6" s="744">
        <f t="shared" ca="1" si="15"/>
        <v>0.50668959675091707</v>
      </c>
      <c r="AX6" s="14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CG6" s="656"/>
      <c r="CH6" s="316"/>
      <c r="CI6" s="316"/>
      <c r="CJ6" s="657"/>
      <c r="CK6" s="315"/>
      <c r="CL6" s="315"/>
      <c r="CM6" s="312"/>
      <c r="CN6" s="316"/>
      <c r="CO6" s="312"/>
      <c r="CP6" s="315"/>
      <c r="CQ6" s="315"/>
      <c r="CR6" s="318"/>
      <c r="CS6" s="312"/>
      <c r="CT6" s="319"/>
      <c r="CU6" s="319"/>
      <c r="CV6" s="319"/>
      <c r="CW6" s="319"/>
      <c r="CX6" s="662"/>
      <c r="CY6" s="309"/>
      <c r="CZ6" s="656"/>
      <c r="DA6" s="316"/>
      <c r="DB6" s="316"/>
      <c r="DC6" s="657"/>
      <c r="DD6" s="315"/>
      <c r="DE6" s="315"/>
      <c r="DF6" s="312"/>
      <c r="DG6" s="317"/>
      <c r="DH6" s="312"/>
      <c r="DI6" s="315"/>
    </row>
    <row r="7" spans="1:113">
      <c r="A7" s="572"/>
      <c r="B7" s="26"/>
      <c r="C7" s="26"/>
      <c r="D7" s="26"/>
      <c r="E7" s="59"/>
      <c r="F7" s="60">
        <v>3</v>
      </c>
      <c r="G7" s="220">
        <f>Sheet1!U13</f>
        <v>0.5</v>
      </c>
      <c r="H7" s="220">
        <f>Sheet1!V13</f>
        <v>0.8</v>
      </c>
      <c r="I7" s="220">
        <f>Sheet1!W13</f>
        <v>0.1</v>
      </c>
      <c r="J7" s="56">
        <f t="shared" ca="1" si="16"/>
        <v>188.37631036703152</v>
      </c>
      <c r="K7" s="56">
        <f t="shared" ca="1" si="16"/>
        <v>301.40209658725047</v>
      </c>
      <c r="L7" s="56">
        <f t="shared" ca="1" si="16"/>
        <v>37.675262073406309</v>
      </c>
      <c r="M7" s="65">
        <f t="shared" ca="1" si="17"/>
        <v>0.39995468751910923</v>
      </c>
      <c r="N7" s="62">
        <f t="shared" ca="1" si="18"/>
        <v>85.598065644838101</v>
      </c>
      <c r="O7" s="62">
        <f t="shared" ca="1" si="18"/>
        <v>136.95690503174097</v>
      </c>
      <c r="P7" s="62">
        <f t="shared" ca="1" si="18"/>
        <v>17.119613128967622</v>
      </c>
      <c r="Q7" s="63">
        <f t="shared" ca="1" si="19"/>
        <v>0.17688013757591942</v>
      </c>
      <c r="R7" s="64">
        <v>2.3802959267805801</v>
      </c>
      <c r="S7" s="15">
        <f t="shared" si="20"/>
        <v>30</v>
      </c>
      <c r="T7" s="15">
        <f t="shared" ca="1" si="7"/>
        <v>145.52409057106502</v>
      </c>
      <c r="U7" s="15">
        <f t="shared" ca="1" si="8"/>
        <v>142.71649252367482</v>
      </c>
      <c r="V7" s="15">
        <f t="shared" ca="1" si="8"/>
        <v>134.7547073556635</v>
      </c>
      <c r="W7" s="15">
        <f t="shared" ca="1" si="8"/>
        <v>122.91809306876593</v>
      </c>
      <c r="X7" s="15">
        <f t="shared" ca="1" si="8"/>
        <v>109.01977205122094</v>
      </c>
      <c r="Y7" s="15">
        <f t="shared" ca="1" si="8"/>
        <v>95.013410427982919</v>
      </c>
      <c r="Z7" s="15">
        <f t="shared" ca="1" si="8"/>
        <v>82.590404270399475</v>
      </c>
      <c r="AA7" s="15">
        <f t="shared" ca="1" si="8"/>
        <v>72.867173673910699</v>
      </c>
      <c r="AB7" s="15">
        <f t="shared" ca="1" si="8"/>
        <v>66.236772791799211</v>
      </c>
      <c r="AC7" s="15">
        <f t="shared" ca="1" si="8"/>
        <v>62.414301883430952</v>
      </c>
      <c r="AD7" s="15">
        <f t="shared" ca="1" si="8"/>
        <v>60.653685503283555</v>
      </c>
      <c r="AE7" s="15">
        <f t="shared" ca="1" si="8"/>
        <v>60.068169581098545</v>
      </c>
      <c r="AF7" s="15">
        <f t="shared" ca="1" si="8"/>
        <v>59.960454273507565</v>
      </c>
      <c r="AG7" s="15"/>
      <c r="AH7" s="743">
        <f t="shared" ca="1" si="9"/>
        <v>0.80685723280875465</v>
      </c>
      <c r="AI7" s="26">
        <f t="shared" ca="1" si="10"/>
        <v>0.78963270491065529</v>
      </c>
      <c r="AJ7" s="26">
        <f t="shared" ca="1" si="11"/>
        <v>0.74078739713144492</v>
      </c>
      <c r="AK7" s="26">
        <f t="shared" ca="1" si="12"/>
        <v>0.66817013156765614</v>
      </c>
      <c r="AL7" s="26">
        <f t="shared" ca="1" si="13"/>
        <v>0.58290435845388289</v>
      </c>
      <c r="AM7" s="26">
        <f t="shared" ca="1" si="14"/>
        <v>0.49697575953831236</v>
      </c>
      <c r="AN7" s="744">
        <f t="shared" ca="1" si="15"/>
        <v>0.42076099783534632</v>
      </c>
      <c r="AX7" s="14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CG7" s="309"/>
      <c r="CH7" s="658"/>
      <c r="CI7" s="308"/>
      <c r="CJ7" s="659"/>
      <c r="CK7" s="308"/>
      <c r="CL7" s="310"/>
      <c r="CM7" s="312"/>
      <c r="CN7" s="317"/>
      <c r="CO7" s="312"/>
      <c r="CP7" s="315"/>
      <c r="CQ7" s="315"/>
      <c r="CR7" s="315"/>
      <c r="CS7" s="312"/>
      <c r="CT7" s="320"/>
      <c r="CU7" s="320"/>
      <c r="CV7" s="320"/>
      <c r="CW7" s="320"/>
      <c r="CX7" s="653"/>
      <c r="CY7" s="663"/>
      <c r="CZ7" s="309"/>
      <c r="DA7" s="658"/>
      <c r="DB7" s="308"/>
      <c r="DC7" s="659"/>
      <c r="DD7" s="308"/>
      <c r="DE7" s="310"/>
      <c r="DF7" s="312"/>
      <c r="DG7" s="317"/>
      <c r="DH7" s="312"/>
      <c r="DI7" s="315"/>
    </row>
    <row r="8" spans="1:113">
      <c r="A8" s="572"/>
      <c r="B8" s="26"/>
      <c r="C8" s="26" t="s">
        <v>421</v>
      </c>
      <c r="D8" s="26"/>
      <c r="E8" s="59"/>
      <c r="F8" s="60">
        <v>4</v>
      </c>
      <c r="G8" s="220">
        <f>Sheet1!U14</f>
        <v>0.5</v>
      </c>
      <c r="H8" s="220">
        <f>Sheet1!V14</f>
        <v>0.9</v>
      </c>
      <c r="I8" s="220">
        <f>Sheet1!W14</f>
        <v>0.1</v>
      </c>
      <c r="J8" s="62">
        <f t="shared" ca="1" si="16"/>
        <v>188.37631036703152</v>
      </c>
      <c r="K8" s="62">
        <f t="shared" ca="1" si="16"/>
        <v>339.07735866065673</v>
      </c>
      <c r="L8" s="62">
        <f t="shared" ca="1" si="16"/>
        <v>37.675262073406309</v>
      </c>
      <c r="M8" s="65">
        <f t="shared" ca="1" si="17"/>
        <v>0.38632624679176636</v>
      </c>
      <c r="N8" s="62">
        <f t="shared" ca="1" si="18"/>
        <v>85.598065644838101</v>
      </c>
      <c r="O8" s="62">
        <f t="shared" ca="1" si="18"/>
        <v>154.07651816070859</v>
      </c>
      <c r="P8" s="62">
        <f t="shared" ca="1" si="18"/>
        <v>17.119613128967622</v>
      </c>
      <c r="Q8" s="63">
        <f t="shared" ca="1" si="19"/>
        <v>0.17206691277989158</v>
      </c>
      <c r="R8" s="64">
        <v>2.3802959267805801</v>
      </c>
      <c r="S8" s="15">
        <f t="shared" si="20"/>
        <v>37.5</v>
      </c>
      <c r="T8" s="15">
        <f t="shared" ca="1" si="7"/>
        <v>131.51772894782701</v>
      </c>
      <c r="U8" s="15">
        <f t="shared" ca="1" si="8"/>
        <v>128.71013090043681</v>
      </c>
      <c r="V8" s="15">
        <f t="shared" ca="1" si="8"/>
        <v>120.74834573242552</v>
      </c>
      <c r="W8" s="15">
        <f t="shared" ca="1" si="8"/>
        <v>108.91173144552795</v>
      </c>
      <c r="X8" s="15">
        <f t="shared" ca="1" si="8"/>
        <v>95.013410427982919</v>
      </c>
      <c r="Y8" s="15">
        <f t="shared" ca="1" si="8"/>
        <v>81.007048804744912</v>
      </c>
      <c r="Z8" s="15">
        <f t="shared" ca="1" si="8"/>
        <v>68.584042647161453</v>
      </c>
      <c r="AA8" s="15">
        <f t="shared" ca="1" si="8"/>
        <v>58.860812050672692</v>
      </c>
      <c r="AB8" s="15">
        <f t="shared" ca="1" si="8"/>
        <v>52.230411168561218</v>
      </c>
      <c r="AC8" s="15">
        <f t="shared" ca="1" si="8"/>
        <v>48.407940260192952</v>
      </c>
      <c r="AD8" s="15">
        <f t="shared" ca="1" si="8"/>
        <v>46.647323880045548</v>
      </c>
      <c r="AE8" s="15">
        <f t="shared" ca="1" si="8"/>
        <v>46.061807957860537</v>
      </c>
      <c r="AF8" s="15">
        <f t="shared" ca="1" si="8"/>
        <v>45.954092650269551</v>
      </c>
      <c r="AG8" s="15"/>
      <c r="AH8" s="743">
        <f t="shared" ca="1" si="9"/>
        <v>0.73064247110578862</v>
      </c>
      <c r="AI8" s="26">
        <f t="shared" ca="1" si="10"/>
        <v>0.71341794320768925</v>
      </c>
      <c r="AJ8" s="26">
        <f t="shared" ca="1" si="11"/>
        <v>0.66457263542847889</v>
      </c>
      <c r="AK8" s="26">
        <f t="shared" ca="1" si="12"/>
        <v>0.59195536986469</v>
      </c>
      <c r="AL8" s="26">
        <f t="shared" ca="1" si="13"/>
        <v>0.50668959675091707</v>
      </c>
      <c r="AM8" s="26">
        <f t="shared" ca="1" si="14"/>
        <v>0.42076099783534632</v>
      </c>
      <c r="AN8" s="744">
        <f t="shared" ca="1" si="15"/>
        <v>0.34454623613238045</v>
      </c>
      <c r="AX8" s="14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CG8" s="312"/>
      <c r="CH8" s="319"/>
      <c r="CI8" s="317"/>
      <c r="CJ8" s="26"/>
      <c r="CK8" s="315"/>
      <c r="CL8" s="317"/>
      <c r="CM8" s="308"/>
      <c r="CN8" s="316"/>
      <c r="CO8" s="312"/>
      <c r="CP8" s="315"/>
      <c r="CQ8" s="315"/>
      <c r="CR8" s="315"/>
      <c r="CS8" s="312"/>
      <c r="CT8" s="320"/>
      <c r="CU8" s="320"/>
      <c r="CV8" s="320"/>
      <c r="CW8" s="320"/>
      <c r="CX8" s="662"/>
      <c r="CY8" s="664"/>
      <c r="CZ8" s="312"/>
      <c r="DA8" s="319"/>
      <c r="DB8" s="317"/>
      <c r="DC8" s="26"/>
      <c r="DD8" s="315"/>
      <c r="DE8" s="317"/>
      <c r="DF8" s="308"/>
      <c r="DG8" s="315"/>
      <c r="DH8" s="312"/>
      <c r="DI8" s="315"/>
    </row>
    <row r="9" spans="1:113">
      <c r="A9" s="572"/>
      <c r="B9" s="26"/>
      <c r="C9" s="26"/>
      <c r="D9" s="26"/>
      <c r="E9" s="59"/>
      <c r="F9" s="60">
        <v>5</v>
      </c>
      <c r="G9" s="220">
        <f>Sheet1!U15</f>
        <v>-0.1</v>
      </c>
      <c r="H9" s="220">
        <f>Sheet1!V15</f>
        <v>0.4</v>
      </c>
      <c r="I9" s="220">
        <f>Sheet1!W15</f>
        <v>0.1</v>
      </c>
      <c r="J9" s="62">
        <f t="shared" ca="1" si="16"/>
        <v>-37.675262073406309</v>
      </c>
      <c r="K9" s="62">
        <f t="shared" ca="1" si="16"/>
        <v>150.70104829362523</v>
      </c>
      <c r="L9" s="62">
        <f t="shared" ca="1" si="16"/>
        <v>37.675262073406309</v>
      </c>
      <c r="M9" s="65">
        <f t="shared" ca="1" si="17"/>
        <v>0.61167053306019492</v>
      </c>
      <c r="N9" s="62">
        <f t="shared" ca="1" si="18"/>
        <v>-17.119613128967622</v>
      </c>
      <c r="O9" s="62">
        <f t="shared" ca="1" si="18"/>
        <v>68.478452515870487</v>
      </c>
      <c r="P9" s="62">
        <f t="shared" ca="1" si="18"/>
        <v>17.119613128967622</v>
      </c>
      <c r="Q9" s="63">
        <f t="shared" ca="1" si="19"/>
        <v>0.23221076631769427</v>
      </c>
      <c r="R9" s="64">
        <v>2.3802959267805801</v>
      </c>
      <c r="S9" s="15">
        <f t="shared" si="20"/>
        <v>45</v>
      </c>
      <c r="T9" s="15">
        <f t="shared" ca="1" si="7"/>
        <v>119.09472279024355</v>
      </c>
      <c r="U9" s="15">
        <f t="shared" ca="1" si="8"/>
        <v>116.28712474285335</v>
      </c>
      <c r="V9" s="15">
        <f t="shared" ca="1" si="8"/>
        <v>108.32533957484206</v>
      </c>
      <c r="W9" s="15">
        <f t="shared" ca="1" si="8"/>
        <v>96.488725287944476</v>
      </c>
      <c r="X9" s="15">
        <f t="shared" ca="1" si="8"/>
        <v>82.590404270399475</v>
      </c>
      <c r="Y9" s="15">
        <f t="shared" ca="1" si="8"/>
        <v>68.584042647161453</v>
      </c>
      <c r="Z9" s="15">
        <f t="shared" ca="1" si="8"/>
        <v>56.161036489578009</v>
      </c>
      <c r="AA9" s="15">
        <f t="shared" ca="1" si="8"/>
        <v>46.437805893089234</v>
      </c>
      <c r="AB9" s="15">
        <f t="shared" ca="1" si="8"/>
        <v>39.807405010977753</v>
      </c>
      <c r="AC9" s="15">
        <f t="shared" ca="1" si="8"/>
        <v>35.984934102609486</v>
      </c>
      <c r="AD9" s="15">
        <f t="shared" ca="1" si="8"/>
        <v>34.224317722462096</v>
      </c>
      <c r="AE9" s="15">
        <f t="shared" ca="1" si="8"/>
        <v>33.638801800277079</v>
      </c>
      <c r="AF9" s="15">
        <f t="shared" ca="1" si="8"/>
        <v>33.531086492686107</v>
      </c>
      <c r="AG9" s="15"/>
      <c r="AH9" s="745">
        <f t="shared" ca="1" si="9"/>
        <v>0.67099074965493732</v>
      </c>
      <c r="AI9" s="746">
        <f t="shared" ca="1" si="10"/>
        <v>0.65376622175683785</v>
      </c>
      <c r="AJ9" s="746">
        <f t="shared" ca="1" si="11"/>
        <v>0.60492091397762748</v>
      </c>
      <c r="AK9" s="746">
        <f t="shared" ca="1" si="12"/>
        <v>0.5323036484138387</v>
      </c>
      <c r="AL9" s="746">
        <f t="shared" ca="1" si="13"/>
        <v>0.44703787530006561</v>
      </c>
      <c r="AM9" s="746">
        <f t="shared" ca="1" si="14"/>
        <v>0.36110927638449503</v>
      </c>
      <c r="AN9" s="747">
        <f t="shared" ca="1" si="15"/>
        <v>0.28489451468152904</v>
      </c>
      <c r="AX9" s="14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CG9" s="312"/>
      <c r="CH9" s="319"/>
      <c r="CI9" s="317"/>
      <c r="CJ9" s="26"/>
      <c r="CK9" s="315"/>
      <c r="CL9" s="317"/>
      <c r="CM9" s="312"/>
      <c r="CN9" s="316"/>
      <c r="CO9" s="312"/>
      <c r="CP9" s="319"/>
      <c r="CQ9" s="315"/>
      <c r="CR9" s="315"/>
      <c r="CS9" s="309"/>
      <c r="CT9" s="665"/>
      <c r="CU9" s="665"/>
      <c r="CV9" s="665"/>
      <c r="CW9" s="665"/>
      <c r="CX9" s="653"/>
      <c r="CY9" s="653"/>
      <c r="CZ9" s="312"/>
      <c r="DA9" s="319"/>
      <c r="DB9" s="317"/>
      <c r="DC9" s="26"/>
      <c r="DD9" s="315"/>
      <c r="DE9" s="317"/>
      <c r="DF9" s="312"/>
      <c r="DG9" s="315"/>
      <c r="DH9" s="312"/>
      <c r="DI9" s="319"/>
    </row>
    <row r="10" spans="1:113">
      <c r="A10" s="572"/>
      <c r="B10" s="26"/>
      <c r="C10" s="26"/>
      <c r="D10" s="26"/>
      <c r="E10" s="59"/>
      <c r="F10" s="60">
        <v>6</v>
      </c>
      <c r="G10" s="220">
        <f>Sheet1!U16</f>
        <v>0.2</v>
      </c>
      <c r="H10" s="220">
        <f>Sheet1!V16</f>
        <v>0.4</v>
      </c>
      <c r="I10" s="220">
        <f>Sheet1!W16</f>
        <v>0.3</v>
      </c>
      <c r="J10" s="62">
        <f t="shared" ca="1" si="16"/>
        <v>75.350524146812617</v>
      </c>
      <c r="K10" s="62">
        <f t="shared" ca="1" si="16"/>
        <v>150.70104829362523</v>
      </c>
      <c r="L10" s="62">
        <f t="shared" ca="1" si="16"/>
        <v>113.0257862202189</v>
      </c>
      <c r="M10" s="65">
        <f t="shared" ca="1" si="17"/>
        <v>0.49042901506705194</v>
      </c>
      <c r="N10" s="62">
        <f t="shared" ca="1" si="18"/>
        <v>34.239226257935243</v>
      </c>
      <c r="O10" s="62">
        <f t="shared" ca="1" si="18"/>
        <v>68.478452515870487</v>
      </c>
      <c r="P10" s="62">
        <f t="shared" ca="1" si="18"/>
        <v>51.358839386902858</v>
      </c>
      <c r="Q10" s="63">
        <f t="shared" ca="1" si="19"/>
        <v>0.1783485143994723</v>
      </c>
      <c r="R10" s="64">
        <v>2.3802959267805801</v>
      </c>
      <c r="S10" s="15">
        <f t="shared" si="20"/>
        <v>52.5</v>
      </c>
      <c r="T10" s="15">
        <f t="shared" ca="1" si="7"/>
        <v>109.37149219375478</v>
      </c>
      <c r="U10" s="15">
        <f t="shared" ca="1" si="8"/>
        <v>106.56389414636458</v>
      </c>
      <c r="V10" s="15">
        <f t="shared" ca="1" si="8"/>
        <v>98.602108978353286</v>
      </c>
      <c r="W10" s="15">
        <f t="shared" ca="1" si="8"/>
        <v>86.7654946914557</v>
      </c>
      <c r="X10" s="15">
        <f t="shared" ca="1" si="8"/>
        <v>72.867173673910699</v>
      </c>
      <c r="Y10" s="15">
        <f t="shared" ca="1" si="8"/>
        <v>58.860812050672692</v>
      </c>
      <c r="Z10" s="15">
        <f t="shared" ca="1" si="8"/>
        <v>46.437805893089234</v>
      </c>
      <c r="AA10" s="15">
        <f t="shared" ca="1" si="8"/>
        <v>36.714575296600458</v>
      </c>
      <c r="AB10" s="15">
        <f t="shared" ca="1" si="8"/>
        <v>30.084174414488974</v>
      </c>
      <c r="AC10" s="15">
        <f t="shared" ca="1" si="8"/>
        <v>26.261703506120718</v>
      </c>
      <c r="AD10" s="15">
        <f t="shared" ca="1" si="8"/>
        <v>24.501087125973317</v>
      </c>
      <c r="AE10" s="15">
        <f t="shared" ca="1" si="8"/>
        <v>23.915571203788311</v>
      </c>
      <c r="AF10" s="15">
        <f t="shared" ca="1" si="8"/>
        <v>23.807855896197328</v>
      </c>
      <c r="AX10" s="14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CG10" s="312"/>
      <c r="CH10" s="319"/>
      <c r="CI10" s="317"/>
      <c r="CJ10" s="26"/>
      <c r="CK10" s="315"/>
      <c r="CL10" s="317"/>
      <c r="CM10" s="309"/>
      <c r="CN10" s="309"/>
      <c r="CO10" s="312"/>
      <c r="CP10" s="320"/>
      <c r="CQ10" s="320"/>
      <c r="CR10" s="315"/>
      <c r="CS10" s="312"/>
      <c r="CT10" s="665"/>
      <c r="CU10" s="665"/>
      <c r="CV10" s="665"/>
      <c r="CW10" s="665"/>
      <c r="CX10" s="666"/>
      <c r="CY10" s="309"/>
      <c r="CZ10" s="312"/>
      <c r="DA10" s="319"/>
      <c r="DB10" s="317"/>
      <c r="DC10" s="26"/>
      <c r="DD10" s="315"/>
      <c r="DE10" s="317"/>
      <c r="DF10" s="309"/>
      <c r="DG10" s="309"/>
      <c r="DH10" s="312"/>
      <c r="DI10" s="320"/>
    </row>
    <row r="11" spans="1:113">
      <c r="A11" s="572"/>
      <c r="B11" s="26"/>
      <c r="C11" s="26"/>
      <c r="D11" s="26"/>
      <c r="E11" s="59"/>
      <c r="F11" s="60">
        <v>7</v>
      </c>
      <c r="G11" s="220">
        <f>Sheet1!U17</f>
        <v>0.1</v>
      </c>
      <c r="H11" s="220">
        <f>Sheet1!V17</f>
        <v>-0.6</v>
      </c>
      <c r="I11" s="220">
        <f>Sheet1!W17</f>
        <v>0.2</v>
      </c>
      <c r="J11" s="62">
        <f t="shared" ca="1" si="16"/>
        <v>37.675262073406309</v>
      </c>
      <c r="K11" s="62">
        <f t="shared" ca="1" si="16"/>
        <v>-226.05157244043781</v>
      </c>
      <c r="L11" s="62">
        <f t="shared" ca="1" si="16"/>
        <v>75.350524146812617</v>
      </c>
      <c r="M11" s="65">
        <f t="shared" ca="1" si="17"/>
        <v>0.45644699876523231</v>
      </c>
      <c r="N11" s="62">
        <f t="shared" ca="1" si="18"/>
        <v>17.119613128967622</v>
      </c>
      <c r="O11" s="62">
        <f t="shared" ca="1" si="18"/>
        <v>-102.71767877380572</v>
      </c>
      <c r="P11" s="62">
        <f t="shared" ca="1" si="18"/>
        <v>34.239226257935243</v>
      </c>
      <c r="Q11" s="63">
        <f t="shared" ca="1" si="19"/>
        <v>0.17745918277491271</v>
      </c>
      <c r="R11" s="64">
        <v>2.3802959267805801</v>
      </c>
      <c r="S11" s="15">
        <f t="shared" si="20"/>
        <v>60</v>
      </c>
      <c r="T11" s="15">
        <f t="shared" ca="1" si="7"/>
        <v>102.7410913116433</v>
      </c>
      <c r="U11" s="15">
        <f t="shared" ca="1" si="8"/>
        <v>99.933493264253102</v>
      </c>
      <c r="V11" s="15">
        <f t="shared" ca="1" si="8"/>
        <v>91.971708096241812</v>
      </c>
      <c r="W11" s="15">
        <f t="shared" ca="1" si="8"/>
        <v>80.135093809344227</v>
      </c>
      <c r="X11" s="15">
        <f t="shared" ca="1" si="8"/>
        <v>66.236772791799211</v>
      </c>
      <c r="Y11" s="15">
        <f t="shared" ca="1" si="8"/>
        <v>52.230411168561218</v>
      </c>
      <c r="Z11" s="15">
        <f t="shared" ca="1" si="8"/>
        <v>39.807405010977753</v>
      </c>
      <c r="AA11" s="15">
        <f t="shared" ca="1" si="8"/>
        <v>30.084174414488974</v>
      </c>
      <c r="AB11" s="15">
        <f t="shared" ca="1" si="8"/>
        <v>23.453773532377497</v>
      </c>
      <c r="AC11" s="15">
        <f t="shared" ca="1" si="8"/>
        <v>19.631302624009244</v>
      </c>
      <c r="AD11" s="15">
        <f t="shared" ca="1" si="8"/>
        <v>17.87068624386184</v>
      </c>
      <c r="AE11" s="15">
        <f t="shared" ca="1" si="8"/>
        <v>17.285170321676826</v>
      </c>
      <c r="AF11" s="15">
        <f t="shared" ca="1" si="8"/>
        <v>17.177455014085844</v>
      </c>
      <c r="AX11" s="14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CK11" s="309"/>
      <c r="CL11" s="309"/>
      <c r="CM11" s="312"/>
      <c r="CN11" s="315"/>
      <c r="CO11" s="309"/>
      <c r="CP11" s="309"/>
      <c r="CQ11" s="309"/>
      <c r="CR11" s="309"/>
      <c r="CS11" s="312"/>
      <c r="CT11" s="665"/>
      <c r="CU11" s="665"/>
      <c r="CV11" s="665"/>
      <c r="CW11" s="665"/>
      <c r="CX11" s="311"/>
      <c r="CY11" s="309"/>
      <c r="CZ11" s="309"/>
      <c r="DA11" s="651"/>
      <c r="DB11" s="309"/>
      <c r="DC11" s="652"/>
      <c r="DD11" s="309"/>
      <c r="DE11" s="309"/>
      <c r="DF11" s="312"/>
      <c r="DG11" s="315"/>
      <c r="DH11" s="309"/>
      <c r="DI11" s="309"/>
    </row>
    <row r="12" spans="1:113">
      <c r="A12" s="14"/>
      <c r="B12" s="52"/>
      <c r="C12" s="67"/>
      <c r="D12" s="67"/>
      <c r="E12" s="59"/>
      <c r="F12" s="68"/>
      <c r="G12" s="9"/>
      <c r="H12" s="15"/>
      <c r="I12" s="15"/>
      <c r="J12" s="26"/>
      <c r="K12" s="69" t="s">
        <v>51</v>
      </c>
      <c r="L12" s="70"/>
      <c r="M12" s="71">
        <f ca="1">MATCH(MIN(M5:M11),M5:M11,0)</f>
        <v>1</v>
      </c>
      <c r="N12" s="26"/>
      <c r="O12" s="69" t="s">
        <v>51</v>
      </c>
      <c r="P12" s="72"/>
      <c r="Q12" s="72">
        <f ca="1">MATCH(MIN(Q5:Q11),Q5:Q11,0)</f>
        <v>2</v>
      </c>
      <c r="S12" s="15">
        <f t="shared" si="20"/>
        <v>67.5</v>
      </c>
      <c r="T12" s="15">
        <f t="shared" ca="1" si="7"/>
        <v>98.918620403275028</v>
      </c>
      <c r="U12" s="15">
        <f t="shared" ca="1" si="8"/>
        <v>96.111022355884842</v>
      </c>
      <c r="V12" s="15">
        <f t="shared" ca="1" si="8"/>
        <v>88.149237187873538</v>
      </c>
      <c r="W12" s="15">
        <f t="shared" ca="1" si="8"/>
        <v>76.312622900975967</v>
      </c>
      <c r="X12" s="15">
        <f t="shared" ca="1" si="8"/>
        <v>62.414301883430952</v>
      </c>
      <c r="Y12" s="15">
        <f t="shared" ca="1" si="8"/>
        <v>48.407940260192952</v>
      </c>
      <c r="Z12" s="15">
        <f t="shared" ca="1" si="8"/>
        <v>35.984934102609486</v>
      </c>
      <c r="AA12" s="15">
        <f t="shared" ca="1" si="8"/>
        <v>26.261703506120718</v>
      </c>
      <c r="AB12" s="15">
        <f t="shared" ca="1" si="8"/>
        <v>19.631302624009244</v>
      </c>
      <c r="AC12" s="15">
        <f t="shared" ca="1" si="8"/>
        <v>15.808831715640979</v>
      </c>
      <c r="AD12" s="15">
        <f t="shared" ca="1" si="8"/>
        <v>14.04821533549357</v>
      </c>
      <c r="AE12" s="15">
        <f t="shared" ca="1" si="8"/>
        <v>13.462699413308556</v>
      </c>
      <c r="AF12" s="15">
        <f t="shared" ca="1" si="8"/>
        <v>13.354984105717595</v>
      </c>
      <c r="AX12" s="14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CG12" s="309"/>
      <c r="CH12" s="309"/>
      <c r="CI12" s="309"/>
      <c r="CJ12" s="309"/>
      <c r="CK12" s="309"/>
      <c r="CL12" s="309"/>
      <c r="CM12" s="312"/>
      <c r="CN12" s="317"/>
      <c r="CO12" s="312"/>
      <c r="CP12" s="316"/>
      <c r="CQ12" s="316"/>
      <c r="CR12" s="316"/>
      <c r="CS12" s="312"/>
      <c r="CT12" s="665"/>
      <c r="CU12" s="665"/>
      <c r="CV12" s="665"/>
      <c r="CW12" s="665"/>
      <c r="CX12" s="653"/>
      <c r="CY12" s="309"/>
      <c r="CZ12" s="309"/>
      <c r="DA12" s="309"/>
      <c r="DB12" s="309"/>
      <c r="DC12" s="309"/>
      <c r="DD12" s="309"/>
      <c r="DE12" s="309"/>
      <c r="DF12" s="312"/>
      <c r="DG12" s="317"/>
      <c r="DH12" s="312"/>
      <c r="DI12" s="316"/>
    </row>
    <row r="13" spans="1:113">
      <c r="A13" s="572"/>
      <c r="B13" s="26"/>
      <c r="C13" s="26"/>
      <c r="D13" s="26"/>
      <c r="E13" s="59"/>
      <c r="F13" s="68"/>
      <c r="G13" s="9"/>
      <c r="H13" s="15"/>
      <c r="I13" s="15"/>
      <c r="J13" s="26"/>
      <c r="S13" s="15">
        <f t="shared" si="20"/>
        <v>75</v>
      </c>
      <c r="T13" s="15">
        <f t="shared" ca="1" si="7"/>
        <v>97.158004023127631</v>
      </c>
      <c r="U13" s="15">
        <f t="shared" ca="1" si="8"/>
        <v>94.350405975737431</v>
      </c>
      <c r="V13" s="15">
        <f t="shared" ca="1" si="8"/>
        <v>86.388620807726141</v>
      </c>
      <c r="W13" s="15">
        <f t="shared" ca="1" si="8"/>
        <v>74.552006520828556</v>
      </c>
      <c r="X13" s="15">
        <f t="shared" ca="1" si="8"/>
        <v>60.653685503283555</v>
      </c>
      <c r="Y13" s="15">
        <f t="shared" ca="1" si="8"/>
        <v>46.647323880045548</v>
      </c>
      <c r="Z13" s="15">
        <f t="shared" ca="1" si="8"/>
        <v>34.224317722462096</v>
      </c>
      <c r="AA13" s="15">
        <f t="shared" ca="1" si="8"/>
        <v>24.501087125973317</v>
      </c>
      <c r="AB13" s="15">
        <f t="shared" ca="1" si="8"/>
        <v>17.87068624386184</v>
      </c>
      <c r="AC13" s="15">
        <f t="shared" ca="1" si="8"/>
        <v>14.04821533549357</v>
      </c>
      <c r="AD13" s="15">
        <f t="shared" ca="1" si="8"/>
        <v>12.287598955346168</v>
      </c>
      <c r="AE13" s="15">
        <f t="shared" ca="1" si="8"/>
        <v>11.702083033161168</v>
      </c>
      <c r="AF13" s="15">
        <f t="shared" ca="1" si="8"/>
        <v>11.594367725570178</v>
      </c>
      <c r="AX13" s="14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CG13" s="312"/>
      <c r="CH13" s="315"/>
      <c r="CI13" s="315"/>
      <c r="CJ13" s="315"/>
      <c r="CK13" s="315"/>
      <c r="CL13" s="315"/>
      <c r="CM13" s="312"/>
      <c r="CN13" s="316"/>
      <c r="CO13" s="312"/>
      <c r="CP13" s="315"/>
      <c r="CQ13" s="315"/>
      <c r="CR13" s="315"/>
      <c r="CS13" s="309"/>
      <c r="CT13" s="309"/>
      <c r="CU13" s="309"/>
      <c r="CV13" s="309"/>
      <c r="CW13" s="309"/>
      <c r="CX13" s="648"/>
      <c r="CY13" s="309"/>
      <c r="CZ13" s="312"/>
      <c r="DA13" s="315"/>
      <c r="DB13" s="315"/>
      <c r="DC13" s="315"/>
      <c r="DD13" s="315"/>
      <c r="DE13" s="315"/>
      <c r="DF13" s="312"/>
      <c r="DG13" s="316"/>
      <c r="DH13" s="312"/>
      <c r="DI13" s="315"/>
    </row>
    <row r="14" spans="1:113">
      <c r="A14" s="572"/>
      <c r="B14" s="26"/>
      <c r="C14" s="26"/>
      <c r="D14" s="26"/>
      <c r="E14" s="59"/>
      <c r="F14" s="68"/>
      <c r="G14" s="9"/>
      <c r="H14" s="15"/>
      <c r="I14" s="15"/>
      <c r="J14" s="26"/>
      <c r="K14" s="26"/>
      <c r="L14" s="26"/>
      <c r="M14" s="26"/>
      <c r="N14" s="26"/>
      <c r="S14" s="15">
        <f t="shared" si="20"/>
        <v>82.5</v>
      </c>
      <c r="T14" s="15">
        <f t="shared" ca="1" si="7"/>
        <v>96.572488100942635</v>
      </c>
      <c r="U14" s="15">
        <f t="shared" ca="1" si="8"/>
        <v>93.764890053552421</v>
      </c>
      <c r="V14" s="15">
        <f t="shared" ca="1" si="8"/>
        <v>85.803104885541146</v>
      </c>
      <c r="W14" s="15">
        <f t="shared" ca="1" si="8"/>
        <v>73.96649059864356</v>
      </c>
      <c r="X14" s="15">
        <f t="shared" ca="1" si="8"/>
        <v>60.068169581098545</v>
      </c>
      <c r="Y14" s="15">
        <f t="shared" ca="1" si="8"/>
        <v>46.061807957860537</v>
      </c>
      <c r="Z14" s="15">
        <f t="shared" ca="1" si="8"/>
        <v>33.638801800277079</v>
      </c>
      <c r="AA14" s="15">
        <f t="shared" ca="1" si="8"/>
        <v>23.915571203788311</v>
      </c>
      <c r="AB14" s="15">
        <f t="shared" ca="1" si="8"/>
        <v>17.285170321676826</v>
      </c>
      <c r="AC14" s="15">
        <f t="shared" ca="1" si="8"/>
        <v>13.462699413308556</v>
      </c>
      <c r="AD14" s="15">
        <f t="shared" ca="1" si="8"/>
        <v>11.702083033161168</v>
      </c>
      <c r="AE14" s="15">
        <f t="shared" ca="1" si="8"/>
        <v>11.116567110976153</v>
      </c>
      <c r="AF14" s="15">
        <f t="shared" ca="1" si="8"/>
        <v>11.008851803385177</v>
      </c>
      <c r="AX14" s="14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CG14" s="660"/>
      <c r="CH14" s="650"/>
      <c r="CI14" s="650"/>
      <c r="CJ14" s="650"/>
      <c r="CK14" s="650"/>
      <c r="CL14" s="650"/>
      <c r="CM14" s="312"/>
      <c r="CN14" s="316"/>
      <c r="CO14" s="312"/>
      <c r="CP14" s="316"/>
      <c r="CQ14" s="316"/>
      <c r="CR14" s="316"/>
      <c r="CS14" s="309"/>
      <c r="CT14" s="309"/>
      <c r="CU14" s="309"/>
      <c r="CV14" s="309"/>
      <c r="CW14" s="309"/>
      <c r="CX14" s="311"/>
      <c r="CY14" s="311"/>
      <c r="CZ14" s="660"/>
      <c r="DA14" s="650"/>
      <c r="DB14" s="650"/>
      <c r="DC14" s="650"/>
      <c r="DD14" s="650"/>
      <c r="DE14" s="650"/>
      <c r="DF14" s="312"/>
      <c r="DG14" s="316"/>
      <c r="DH14" s="312"/>
      <c r="DI14" s="316"/>
    </row>
    <row r="15" spans="1:113">
      <c r="A15" s="572"/>
      <c r="B15" s="26"/>
      <c r="C15" s="26"/>
      <c r="D15" s="26"/>
      <c r="E15" s="59"/>
      <c r="F15" s="68"/>
      <c r="G15" s="73"/>
      <c r="H15" s="15"/>
      <c r="I15" s="15"/>
      <c r="J15" s="26"/>
      <c r="K15" s="26"/>
      <c r="L15" s="26"/>
      <c r="M15" s="26"/>
      <c r="N15" s="26"/>
      <c r="S15" s="15">
        <f t="shared" si="20"/>
        <v>90</v>
      </c>
      <c r="T15" s="15">
        <f t="shared" ca="1" si="7"/>
        <v>96.464772793351642</v>
      </c>
      <c r="U15" s="15">
        <f t="shared" ca="1" si="8"/>
        <v>93.657174745961441</v>
      </c>
      <c r="V15" s="15">
        <f t="shared" ca="1" si="8"/>
        <v>85.695389577950152</v>
      </c>
      <c r="W15" s="15">
        <f t="shared" ca="1" si="8"/>
        <v>73.858775291052567</v>
      </c>
      <c r="X15" s="15">
        <f t="shared" ca="1" si="8"/>
        <v>59.960454273507565</v>
      </c>
      <c r="Y15" s="15">
        <f t="shared" ca="1" si="8"/>
        <v>45.954092650269551</v>
      </c>
      <c r="Z15" s="15">
        <f t="shared" ca="1" si="8"/>
        <v>33.531086492686107</v>
      </c>
      <c r="AA15" s="15">
        <f t="shared" ca="1" si="8"/>
        <v>23.807855896197328</v>
      </c>
      <c r="AB15" s="15">
        <f t="shared" ca="1" si="8"/>
        <v>17.177455014085844</v>
      </c>
      <c r="AC15" s="15">
        <f t="shared" ca="1" si="8"/>
        <v>13.354984105717595</v>
      </c>
      <c r="AD15" s="15">
        <f t="shared" ca="1" si="8"/>
        <v>11.594367725570178</v>
      </c>
      <c r="AE15" s="15">
        <f t="shared" ca="1" si="8"/>
        <v>11.008851803385177</v>
      </c>
      <c r="AF15" s="15">
        <f t="shared" ca="1" si="8"/>
        <v>10.901136495794187</v>
      </c>
      <c r="AX15" s="14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CG15" s="309"/>
      <c r="CH15" s="309"/>
      <c r="CI15" s="309"/>
      <c r="CJ15" s="309"/>
      <c r="CK15" s="309"/>
      <c r="CL15" s="312"/>
      <c r="CM15" s="309"/>
      <c r="CN15" s="316"/>
      <c r="CO15" s="312"/>
      <c r="CP15" s="315"/>
      <c r="CQ15" s="315"/>
      <c r="CR15" s="315"/>
      <c r="CS15" s="312"/>
      <c r="CT15" s="653"/>
      <c r="CU15" s="653"/>
      <c r="CV15" s="653"/>
      <c r="CW15" s="653"/>
      <c r="CX15" s="312"/>
      <c r="CY15" s="653"/>
      <c r="CZ15" s="309"/>
      <c r="DA15" s="309"/>
      <c r="DB15" s="309"/>
      <c r="DC15" s="309"/>
      <c r="DD15" s="309"/>
      <c r="DE15" s="312"/>
      <c r="DF15" s="309"/>
      <c r="DG15" s="316"/>
      <c r="DH15" s="312"/>
      <c r="DI15" s="315"/>
    </row>
    <row r="16" spans="1:113">
      <c r="A16" s="572"/>
      <c r="B16" s="26"/>
      <c r="C16" s="26"/>
      <c r="D16" s="26"/>
      <c r="E16" s="59"/>
      <c r="F16" s="68"/>
      <c r="AZ16" s="17"/>
      <c r="BB16" s="17"/>
      <c r="CG16" s="309"/>
      <c r="CH16" s="309"/>
      <c r="CI16" s="309"/>
      <c r="CJ16" s="309"/>
      <c r="CK16" s="309"/>
      <c r="CL16" s="648"/>
      <c r="CM16" s="312"/>
      <c r="CN16" s="649"/>
      <c r="CO16" s="312"/>
      <c r="CP16" s="316"/>
      <c r="CQ16" s="316"/>
      <c r="CR16" s="316"/>
      <c r="CS16" s="312"/>
      <c r="CT16" s="317"/>
      <c r="CU16" s="317"/>
      <c r="CV16" s="317"/>
      <c r="CW16" s="317"/>
      <c r="CX16" s="317"/>
      <c r="CY16" s="317"/>
      <c r="CZ16" s="309"/>
      <c r="DA16" s="309"/>
      <c r="DB16" s="309"/>
      <c r="DC16" s="309"/>
      <c r="DD16" s="309"/>
      <c r="DE16" s="648"/>
      <c r="DF16" s="312"/>
      <c r="DG16" s="649"/>
      <c r="DH16" s="312"/>
      <c r="DI16" s="316"/>
    </row>
    <row r="17" spans="1:113">
      <c r="A17" s="572"/>
      <c r="B17" s="26"/>
      <c r="C17" s="26"/>
      <c r="D17" s="26"/>
      <c r="E17" s="59"/>
      <c r="F17" s="75"/>
      <c r="G17" s="14"/>
      <c r="H17" s="14"/>
      <c r="I17" s="14"/>
      <c r="J17" s="14"/>
      <c r="K17" s="14"/>
      <c r="L17" s="14"/>
      <c r="M17" s="14"/>
      <c r="N17" s="14"/>
      <c r="S17" s="20" t="s">
        <v>52</v>
      </c>
      <c r="T17" s="14">
        <f>T2</f>
        <v>0</v>
      </c>
      <c r="U17" s="14">
        <f t="shared" ref="U17:AF17" si="21">U2</f>
        <v>7.5</v>
      </c>
      <c r="V17" s="14">
        <f t="shared" si="21"/>
        <v>15</v>
      </c>
      <c r="W17" s="14">
        <f t="shared" si="21"/>
        <v>22.5</v>
      </c>
      <c r="X17" s="14">
        <f t="shared" si="21"/>
        <v>30</v>
      </c>
      <c r="Y17" s="14">
        <f t="shared" si="21"/>
        <v>37.5</v>
      </c>
      <c r="Z17" s="14">
        <f t="shared" si="21"/>
        <v>45</v>
      </c>
      <c r="AA17" s="14">
        <f t="shared" si="21"/>
        <v>52.5</v>
      </c>
      <c r="AB17" s="14">
        <f t="shared" si="21"/>
        <v>60</v>
      </c>
      <c r="AC17" s="14">
        <f t="shared" si="21"/>
        <v>67.5</v>
      </c>
      <c r="AD17" s="14">
        <f t="shared" si="21"/>
        <v>75</v>
      </c>
      <c r="AE17" s="14">
        <f t="shared" si="21"/>
        <v>82.5</v>
      </c>
      <c r="AF17" s="14">
        <f t="shared" si="21"/>
        <v>90</v>
      </c>
      <c r="AG17" s="405">
        <f ca="1">INDEX(T18:AF30,Sheet1!$R$17,Sheet1!$R$18)</f>
        <v>30.224302917396731</v>
      </c>
      <c r="AX17" s="9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76"/>
      <c r="BP17" s="26"/>
      <c r="CG17" s="312"/>
      <c r="CH17" s="312"/>
      <c r="CI17" s="312"/>
      <c r="CJ17" s="312"/>
      <c r="CK17" s="312"/>
      <c r="CL17" s="648"/>
      <c r="CM17" s="312"/>
      <c r="CN17" s="649"/>
      <c r="CO17" s="312"/>
      <c r="CP17" s="315"/>
      <c r="CQ17" s="315"/>
      <c r="CR17" s="315"/>
      <c r="CS17" s="312"/>
      <c r="CT17" s="317"/>
      <c r="CU17" s="317"/>
      <c r="CV17" s="317"/>
      <c r="CW17" s="317"/>
      <c r="CX17" s="317"/>
      <c r="CY17" s="317"/>
      <c r="CZ17" s="312"/>
      <c r="DA17" s="312"/>
      <c r="DB17" s="312"/>
      <c r="DC17" s="312"/>
      <c r="DD17" s="312"/>
      <c r="DE17" s="648"/>
      <c r="DF17" s="312"/>
      <c r="DG17" s="649"/>
      <c r="DH17" s="312"/>
      <c r="DI17" s="315"/>
    </row>
    <row r="18" spans="1:113" ht="17" thickBot="1">
      <c r="A18" s="572"/>
      <c r="B18" s="26"/>
      <c r="C18" s="26"/>
      <c r="D18" s="26"/>
      <c r="E18" s="59"/>
      <c r="F18" s="26"/>
      <c r="G18" s="26"/>
      <c r="H18" s="26"/>
      <c r="I18" s="26"/>
      <c r="J18" s="26"/>
      <c r="K18" s="26"/>
      <c r="L18" s="26"/>
      <c r="M18" s="26"/>
      <c r="N18" s="26"/>
      <c r="S18" s="32">
        <f>S3</f>
        <v>0</v>
      </c>
      <c r="T18" s="17">
        <f ca="1">($AB$1-$X$1*(COS(4*T$2/57.3)+COS(4*$S18/57.3))/2)</f>
        <v>6.3761363636363626</v>
      </c>
      <c r="U18" s="17">
        <f t="shared" ref="U18:AF30" ca="1" si="22">($AB$1-$X$1*(COS(4*U$2/57.3)+COS(4*$S18/57.3))/2)</f>
        <v>7.7261928157367059</v>
      </c>
      <c r="V18" s="17">
        <f t="shared" ca="1" si="22"/>
        <v>11.414667700734356</v>
      </c>
      <c r="W18" s="17">
        <f t="shared" ca="1" si="22"/>
        <v>16.453379397505621</v>
      </c>
      <c r="X18" s="17">
        <f t="shared" ca="1" si="22"/>
        <v>21.492403493350185</v>
      </c>
      <c r="Y18" s="17">
        <f t="shared" ca="1" si="22"/>
        <v>25.181731880535949</v>
      </c>
      <c r="Z18" s="17">
        <f t="shared" ca="1" si="22"/>
        <v>26.532954275632395</v>
      </c>
      <c r="AA18" s="17">
        <f t="shared" ca="1" si="22"/>
        <v>25.184063838816378</v>
      </c>
      <c r="AB18" s="17">
        <f t="shared" ca="1" si="22"/>
        <v>21.496442653504722</v>
      </c>
      <c r="AC18" s="17">
        <f t="shared" ca="1" si="22"/>
        <v>16.458043625602514</v>
      </c>
      <c r="AD18" s="17">
        <f t="shared" ca="1" si="22"/>
        <v>11.418707400497144</v>
      </c>
      <c r="AE18" s="17">
        <f t="shared" ca="1" si="22"/>
        <v>7.728525708666858</v>
      </c>
      <c r="AF18" s="17">
        <f t="shared" ca="1" si="22"/>
        <v>6.3761374429249607</v>
      </c>
      <c r="AG18" s="208"/>
      <c r="AX18" s="14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CG18" s="312"/>
      <c r="CH18" s="312"/>
      <c r="CI18" s="312"/>
      <c r="CJ18" s="312"/>
      <c r="CK18" s="312"/>
      <c r="CL18" s="648"/>
      <c r="CM18" s="312"/>
      <c r="CN18" s="649"/>
      <c r="CO18" s="312"/>
      <c r="CP18" s="650"/>
      <c r="CQ18" s="315"/>
      <c r="CR18" s="315"/>
      <c r="CS18" s="312"/>
      <c r="CT18" s="317"/>
      <c r="CU18" s="317"/>
      <c r="CV18" s="317"/>
      <c r="CW18" s="317"/>
      <c r="CX18" s="317"/>
      <c r="CY18" s="317"/>
      <c r="CZ18" s="312"/>
      <c r="DA18" s="312"/>
      <c r="DB18" s="312"/>
      <c r="DC18" s="312"/>
      <c r="DD18" s="312"/>
      <c r="DE18" s="648"/>
      <c r="DF18" s="312"/>
      <c r="DG18" s="649"/>
      <c r="DH18" s="312"/>
      <c r="DI18" s="650"/>
    </row>
    <row r="19" spans="1:113">
      <c r="A19" s="572"/>
      <c r="B19" s="26"/>
      <c r="C19" s="26"/>
      <c r="D19" s="26"/>
      <c r="E19" s="59"/>
      <c r="F19" s="75"/>
      <c r="G19" s="26"/>
      <c r="K19" s="26"/>
      <c r="L19" s="26"/>
      <c r="M19" s="26"/>
      <c r="N19" s="26"/>
      <c r="Q19" s="77" t="s">
        <v>6</v>
      </c>
      <c r="R19" s="78">
        <f ca="1">MATCH(P35,P22:P34,0)</f>
        <v>6</v>
      </c>
      <c r="S19" s="15">
        <f>S18+$O$2</f>
        <v>7.5</v>
      </c>
      <c r="T19" s="17">
        <f t="shared" ref="T19:T30" ca="1" si="23">($AB$1-$X$1*(COS(4*T$2/57.3)+COS(4*$S19/57.3))/2)</f>
        <v>7.7261928157367059</v>
      </c>
      <c r="U19" s="17">
        <f t="shared" ca="1" si="22"/>
        <v>9.0762492678370492</v>
      </c>
      <c r="V19" s="17">
        <f t="shared" ca="1" si="22"/>
        <v>12.764724152834701</v>
      </c>
      <c r="W19" s="17">
        <f t="shared" ca="1" si="22"/>
        <v>17.803435849605968</v>
      </c>
      <c r="X19" s="17">
        <f t="shared" ca="1" si="22"/>
        <v>22.842459945450528</v>
      </c>
      <c r="Y19" s="17">
        <f t="shared" ca="1" si="22"/>
        <v>26.531788332636292</v>
      </c>
      <c r="Z19" s="17">
        <f t="shared" ca="1" si="22"/>
        <v>27.883010727732739</v>
      </c>
      <c r="AA19" s="17">
        <f t="shared" ca="1" si="22"/>
        <v>26.534120290916718</v>
      </c>
      <c r="AB19" s="17">
        <f t="shared" ca="1" si="22"/>
        <v>22.846499105605066</v>
      </c>
      <c r="AC19" s="17">
        <f t="shared" ca="1" si="22"/>
        <v>17.808100077702854</v>
      </c>
      <c r="AD19" s="17">
        <f t="shared" ca="1" si="22"/>
        <v>12.768763852597488</v>
      </c>
      <c r="AE19" s="17">
        <f t="shared" ca="1" si="22"/>
        <v>9.0785821607672013</v>
      </c>
      <c r="AF19" s="17">
        <f t="shared" ca="1" si="22"/>
        <v>7.726193895025304</v>
      </c>
      <c r="CG19" s="312"/>
      <c r="CH19" s="312"/>
      <c r="CI19" s="312"/>
      <c r="CJ19" s="312"/>
      <c r="CK19" s="312"/>
      <c r="CL19" s="648"/>
      <c r="CM19" s="312"/>
      <c r="CN19" s="649"/>
      <c r="CO19" s="312"/>
      <c r="CP19" s="650"/>
      <c r="CQ19" s="315"/>
      <c r="CR19" s="315"/>
      <c r="CS19" s="312"/>
      <c r="CT19" s="317"/>
      <c r="CU19" s="317"/>
      <c r="CV19" s="317"/>
      <c r="CW19" s="317"/>
      <c r="CX19" s="317"/>
      <c r="CY19" s="317"/>
      <c r="CZ19" s="312"/>
      <c r="DA19" s="312"/>
      <c r="DB19" s="312"/>
      <c r="DC19" s="312"/>
      <c r="DD19" s="312"/>
      <c r="DE19" s="648"/>
      <c r="DF19" s="312"/>
      <c r="DG19" s="649"/>
      <c r="DH19" s="312"/>
      <c r="DI19" s="650"/>
    </row>
    <row r="20" spans="1:113" ht="17" thickBot="1">
      <c r="A20" s="14"/>
      <c r="B20" s="52"/>
      <c r="C20" s="79"/>
      <c r="D20" s="52"/>
      <c r="E20" s="26"/>
      <c r="F20" s="26"/>
      <c r="G20" s="26"/>
      <c r="H20" s="26"/>
      <c r="I20" s="80"/>
      <c r="J20" s="81" t="s">
        <v>7</v>
      </c>
      <c r="K20" s="82"/>
      <c r="L20" s="12"/>
      <c r="M20" s="26"/>
      <c r="N20" s="26"/>
      <c r="Q20" s="83" t="s">
        <v>8</v>
      </c>
      <c r="R20" s="84">
        <f ca="1">INDEX(R22:R34,R19)</f>
        <v>11</v>
      </c>
      <c r="S20" s="15">
        <f t="shared" ref="S20:S30" si="24">S19+$O$2</f>
        <v>15</v>
      </c>
      <c r="T20" s="17">
        <f t="shared" ca="1" si="23"/>
        <v>11.414667700734356</v>
      </c>
      <c r="U20" s="17">
        <f t="shared" ca="1" si="22"/>
        <v>12.764724152834701</v>
      </c>
      <c r="V20" s="17">
        <f t="shared" ca="1" si="22"/>
        <v>16.453199037832352</v>
      </c>
      <c r="W20" s="17">
        <f t="shared" ca="1" si="22"/>
        <v>21.491910734603618</v>
      </c>
      <c r="X20" s="17">
        <f t="shared" ca="1" si="22"/>
        <v>26.530934830448178</v>
      </c>
      <c r="Y20" s="17">
        <f t="shared" ca="1" si="22"/>
        <v>30.220263217633942</v>
      </c>
      <c r="Z20" s="17">
        <f t="shared" ca="1" si="22"/>
        <v>31.571485612730388</v>
      </c>
      <c r="AA20" s="17">
        <f t="shared" ca="1" si="22"/>
        <v>30.222595175914371</v>
      </c>
      <c r="AB20" s="17">
        <f t="shared" ca="1" si="22"/>
        <v>26.534973990602719</v>
      </c>
      <c r="AC20" s="17">
        <f t="shared" ca="1" si="22"/>
        <v>21.496574962700507</v>
      </c>
      <c r="AD20" s="17">
        <f t="shared" ca="1" si="22"/>
        <v>16.457238737595137</v>
      </c>
      <c r="AE20" s="17">
        <f t="shared" ca="1" si="22"/>
        <v>12.767057045764851</v>
      </c>
      <c r="AF20" s="17">
        <f t="shared" ca="1" si="22"/>
        <v>11.414668780022954</v>
      </c>
      <c r="CG20" s="309"/>
      <c r="CH20" s="309"/>
      <c r="CI20" s="309"/>
      <c r="CJ20" s="309"/>
      <c r="CK20" s="309"/>
      <c r="CL20" s="648"/>
      <c r="CM20" s="312"/>
      <c r="CN20" s="649"/>
      <c r="CO20" s="312"/>
      <c r="CP20" s="650"/>
      <c r="CQ20" s="315"/>
      <c r="CR20" s="315"/>
      <c r="CS20" s="312"/>
      <c r="CT20" s="317"/>
      <c r="CU20" s="317"/>
      <c r="CV20" s="317"/>
      <c r="CW20" s="317"/>
      <c r="CX20" s="317"/>
      <c r="CY20" s="317"/>
      <c r="CZ20" s="309"/>
      <c r="DA20" s="309"/>
      <c r="DB20" s="309"/>
      <c r="DC20" s="309"/>
      <c r="DD20" s="309"/>
      <c r="DE20" s="648"/>
      <c r="DF20" s="312"/>
      <c r="DG20" s="649"/>
      <c r="DH20" s="312"/>
      <c r="DI20" s="650"/>
    </row>
    <row r="21" spans="1:113">
      <c r="A21" s="14"/>
      <c r="B21" s="85" t="s">
        <v>355</v>
      </c>
      <c r="C21" s="86">
        <f>T17</f>
        <v>0</v>
      </c>
      <c r="D21" s="86">
        <f t="shared" ref="D21:O21" si="25">U17</f>
        <v>7.5</v>
      </c>
      <c r="E21" s="86">
        <f t="shared" si="25"/>
        <v>15</v>
      </c>
      <c r="F21" s="86">
        <f t="shared" si="25"/>
        <v>22.5</v>
      </c>
      <c r="G21" s="86">
        <f t="shared" si="25"/>
        <v>30</v>
      </c>
      <c r="H21" s="86">
        <f t="shared" si="25"/>
        <v>37.5</v>
      </c>
      <c r="I21" s="86">
        <f t="shared" si="25"/>
        <v>45</v>
      </c>
      <c r="J21" s="86">
        <f t="shared" si="25"/>
        <v>52.5</v>
      </c>
      <c r="K21" s="86">
        <f t="shared" si="25"/>
        <v>60</v>
      </c>
      <c r="L21" s="86">
        <f t="shared" si="25"/>
        <v>67.5</v>
      </c>
      <c r="M21" s="86">
        <f t="shared" si="25"/>
        <v>75</v>
      </c>
      <c r="N21" s="86">
        <f t="shared" si="25"/>
        <v>82.5</v>
      </c>
      <c r="O21" s="86">
        <f t="shared" si="25"/>
        <v>90</v>
      </c>
      <c r="P21" s="9" t="s">
        <v>10</v>
      </c>
      <c r="R21" s="9" t="s">
        <v>11</v>
      </c>
      <c r="S21" s="15">
        <f t="shared" si="24"/>
        <v>22.5</v>
      </c>
      <c r="T21" s="17">
        <f t="shared" ca="1" si="23"/>
        <v>16.453379397505621</v>
      </c>
      <c r="U21" s="17">
        <f t="shared" ca="1" si="22"/>
        <v>17.803435849605968</v>
      </c>
      <c r="V21" s="17">
        <f t="shared" ca="1" si="22"/>
        <v>21.491910734603618</v>
      </c>
      <c r="W21" s="17">
        <f t="shared" ca="1" si="22"/>
        <v>26.530622431374887</v>
      </c>
      <c r="X21" s="17">
        <f t="shared" ca="1" si="22"/>
        <v>31.569646527219447</v>
      </c>
      <c r="Y21" s="17">
        <f t="shared" ca="1" si="22"/>
        <v>35.258974914405215</v>
      </c>
      <c r="Z21" s="17">
        <f t="shared" ca="1" si="22"/>
        <v>36.610197309501658</v>
      </c>
      <c r="AA21" s="17">
        <f t="shared" ca="1" si="22"/>
        <v>35.261306872685637</v>
      </c>
      <c r="AB21" s="17">
        <f t="shared" ca="1" si="22"/>
        <v>31.573685687373985</v>
      </c>
      <c r="AC21" s="17">
        <f t="shared" ca="1" si="22"/>
        <v>26.535286659471772</v>
      </c>
      <c r="AD21" s="17">
        <f t="shared" ca="1" si="22"/>
        <v>21.495950434366407</v>
      </c>
      <c r="AE21" s="17">
        <f t="shared" ca="1" si="22"/>
        <v>17.805768742536117</v>
      </c>
      <c r="AF21" s="17">
        <f t="shared" ca="1" si="22"/>
        <v>16.453380476794223</v>
      </c>
      <c r="CG21" s="309"/>
      <c r="CH21" s="309"/>
      <c r="CI21" s="309"/>
      <c r="CJ21" s="309"/>
      <c r="CK21" s="309"/>
      <c r="CN21" s="317"/>
      <c r="CO21" s="312"/>
      <c r="CP21" s="650"/>
      <c r="CQ21" s="315"/>
      <c r="CR21" s="315"/>
      <c r="CS21" s="312"/>
      <c r="CT21" s="317"/>
      <c r="CU21" s="317"/>
      <c r="CV21" s="317"/>
      <c r="CW21" s="317"/>
      <c r="CX21" s="317"/>
      <c r="CY21" s="317"/>
      <c r="CZ21" s="309"/>
      <c r="DA21" s="309"/>
      <c r="DB21" s="309"/>
      <c r="DC21" s="309"/>
      <c r="DD21" s="309"/>
      <c r="DE21" s="317"/>
      <c r="DF21" s="309"/>
      <c r="DG21" s="317"/>
      <c r="DH21" s="312"/>
      <c r="DI21" s="650"/>
    </row>
    <row r="22" spans="1:113">
      <c r="A22" s="14"/>
      <c r="B22" s="14">
        <f>S18</f>
        <v>0</v>
      </c>
      <c r="C22" s="329">
        <f t="shared" ref="C22:O34" ca="1" si="26">T349*1000</f>
        <v>42.484478322109666</v>
      </c>
      <c r="D22" s="330">
        <f t="shared" ca="1" si="26"/>
        <v>42.8393783546341</v>
      </c>
      <c r="E22" s="330">
        <f t="shared" ca="1" si="26"/>
        <v>44.531709330131299</v>
      </c>
      <c r="F22" s="330">
        <f t="shared" ca="1" si="26"/>
        <v>49.56997090118859</v>
      </c>
      <c r="G22" s="330">
        <f t="shared" ca="1" si="26"/>
        <v>61.506096826828703</v>
      </c>
      <c r="H22" s="330">
        <f t="shared" ca="1" si="26"/>
        <v>85.099852563549291</v>
      </c>
      <c r="I22" s="510">
        <f t="shared" ca="1" si="26"/>
        <v>124.45514575204291</v>
      </c>
      <c r="J22" s="511">
        <f t="shared" ca="1" si="26"/>
        <v>179.17061068894265</v>
      </c>
      <c r="K22" s="330">
        <f t="shared" ca="1" si="26"/>
        <v>239.82038885490928</v>
      </c>
      <c r="L22" s="330">
        <f t="shared" ca="1" si="26"/>
        <v>290.71794572297915</v>
      </c>
      <c r="M22" s="330">
        <f t="shared" ca="1" si="26"/>
        <v>228.74215045141307</v>
      </c>
      <c r="N22" s="330">
        <f t="shared" ca="1" si="26"/>
        <v>163.52913053121836</v>
      </c>
      <c r="O22" s="331">
        <f t="shared" ca="1" si="26"/>
        <v>137.47925302917946</v>
      </c>
      <c r="P22" s="4">
        <f ca="1">MAX(C22:O22)</f>
        <v>290.71794572297915</v>
      </c>
      <c r="Q22" s="88" t="s">
        <v>12</v>
      </c>
      <c r="R22">
        <f t="shared" ref="R22:R34" ca="1" si="27">MATCH(P22,C22:O22,0)</f>
        <v>10</v>
      </c>
      <c r="S22" s="15">
        <f t="shared" si="24"/>
        <v>30</v>
      </c>
      <c r="T22" s="17">
        <f t="shared" ca="1" si="23"/>
        <v>21.492403493350185</v>
      </c>
      <c r="U22" s="17">
        <f t="shared" ca="1" si="22"/>
        <v>22.842459945450528</v>
      </c>
      <c r="V22" s="17">
        <f t="shared" ca="1" si="22"/>
        <v>26.530934830448178</v>
      </c>
      <c r="W22" s="17">
        <f t="shared" ca="1" si="22"/>
        <v>31.569646527219447</v>
      </c>
      <c r="X22" s="17">
        <f t="shared" ca="1" si="22"/>
        <v>36.608670623064008</v>
      </c>
      <c r="Y22" s="17">
        <f t="shared" ca="1" si="22"/>
        <v>40.297999010249768</v>
      </c>
      <c r="Z22" s="17">
        <f t="shared" ca="1" si="22"/>
        <v>41.649221405346218</v>
      </c>
      <c r="AA22" s="17">
        <f t="shared" ca="1" si="22"/>
        <v>40.300330968530197</v>
      </c>
      <c r="AB22" s="17">
        <f t="shared" ca="1" si="22"/>
        <v>36.612709783218548</v>
      </c>
      <c r="AC22" s="17">
        <f t="shared" ca="1" si="22"/>
        <v>31.574310755316333</v>
      </c>
      <c r="AD22" s="17">
        <f t="shared" ca="1" si="22"/>
        <v>26.534974530210967</v>
      </c>
      <c r="AE22" s="17">
        <f t="shared" ca="1" si="22"/>
        <v>22.84479283838068</v>
      </c>
      <c r="AF22" s="17">
        <f t="shared" ca="1" si="22"/>
        <v>21.492404572638783</v>
      </c>
      <c r="CG22" s="309"/>
      <c r="CH22" s="309"/>
      <c r="CI22" s="309"/>
      <c r="CJ22" s="309"/>
      <c r="CK22" s="309"/>
      <c r="CL22" s="309"/>
      <c r="CM22" s="651"/>
      <c r="CN22" s="317"/>
      <c r="CO22" s="312"/>
      <c r="CP22" s="650"/>
      <c r="CQ22" s="315"/>
      <c r="CR22" s="315"/>
      <c r="CS22" s="308"/>
      <c r="CX22" s="648"/>
      <c r="CY22" s="309"/>
      <c r="CZ22" s="309"/>
      <c r="DA22" s="309"/>
      <c r="DB22" s="309"/>
      <c r="DC22" s="309"/>
      <c r="DD22" s="309"/>
      <c r="DE22" s="317"/>
      <c r="DF22" s="312"/>
      <c r="DG22" s="317"/>
      <c r="DH22" s="312"/>
      <c r="DI22" s="650"/>
    </row>
    <row r="23" spans="1:113">
      <c r="B23" s="14">
        <f t="shared" ref="B23:B34" si="28">S19</f>
        <v>7.5</v>
      </c>
      <c r="C23" s="306">
        <f t="shared" ca="1" si="26"/>
        <v>42.8393783546341</v>
      </c>
      <c r="D23" s="87">
        <f t="shared" ca="1" si="26"/>
        <v>43.111228667574039</v>
      </c>
      <c r="E23" s="87">
        <f t="shared" ca="1" si="26"/>
        <v>44.558141858754837</v>
      </c>
      <c r="F23" s="87">
        <f t="shared" ca="1" si="26"/>
        <v>49.197798612429985</v>
      </c>
      <c r="G23" s="87">
        <f t="shared" ca="1" si="26"/>
        <v>60.640564450551288</v>
      </c>
      <c r="H23" s="87">
        <f t="shared" ca="1" si="26"/>
        <v>83.813284555895763</v>
      </c>
      <c r="I23" s="87">
        <f t="shared" ca="1" si="26"/>
        <v>123.1165048824527</v>
      </c>
      <c r="J23" s="87">
        <f t="shared" ca="1" si="26"/>
        <v>178.4261616976022</v>
      </c>
      <c r="K23" s="87">
        <f t="shared" ca="1" si="26"/>
        <v>240.41626845033488</v>
      </c>
      <c r="L23" s="87">
        <f t="shared" ca="1" si="26"/>
        <v>292.48427978299065</v>
      </c>
      <c r="M23" s="87">
        <f t="shared" ca="1" si="26"/>
        <v>251.28202469371891</v>
      </c>
      <c r="N23" s="87">
        <f t="shared" ca="1" si="26"/>
        <v>188.75728196479065</v>
      </c>
      <c r="O23" s="332">
        <f t="shared" ca="1" si="26"/>
        <v>163.70360776010079</v>
      </c>
      <c r="P23" s="4">
        <f t="shared" ref="P23:P34" ca="1" si="29">MAX(C23:O23)</f>
        <v>292.48427978299065</v>
      </c>
      <c r="R23">
        <f t="shared" ca="1" si="27"/>
        <v>10</v>
      </c>
      <c r="S23" s="15">
        <f t="shared" si="24"/>
        <v>37.5</v>
      </c>
      <c r="T23" s="17">
        <f t="shared" ca="1" si="23"/>
        <v>25.181731880535949</v>
      </c>
      <c r="U23" s="17">
        <f t="shared" ca="1" si="22"/>
        <v>26.531788332636292</v>
      </c>
      <c r="V23" s="17">
        <f t="shared" ca="1" si="22"/>
        <v>30.220263217633942</v>
      </c>
      <c r="W23" s="17">
        <f t="shared" ca="1" si="22"/>
        <v>35.258974914405215</v>
      </c>
      <c r="X23" s="17">
        <f t="shared" ca="1" si="22"/>
        <v>40.297999010249768</v>
      </c>
      <c r="Y23" s="17">
        <f t="shared" ca="1" si="22"/>
        <v>43.987327397435536</v>
      </c>
      <c r="Z23" s="17">
        <f t="shared" ca="1" si="22"/>
        <v>45.338549792531978</v>
      </c>
      <c r="AA23" s="17">
        <f t="shared" ca="1" si="22"/>
        <v>43.989659355715965</v>
      </c>
      <c r="AB23" s="17">
        <f t="shared" ca="1" si="22"/>
        <v>40.302038170404309</v>
      </c>
      <c r="AC23" s="17">
        <f t="shared" ca="1" si="22"/>
        <v>35.2636391425021</v>
      </c>
      <c r="AD23" s="17">
        <f t="shared" ca="1" si="22"/>
        <v>30.224302917396731</v>
      </c>
      <c r="AE23" s="17">
        <f t="shared" ca="1" si="22"/>
        <v>26.534121225566444</v>
      </c>
      <c r="AF23" s="17">
        <f t="shared" ca="1" si="22"/>
        <v>25.181732959824547</v>
      </c>
      <c r="CG23" s="309"/>
      <c r="CH23" s="309"/>
      <c r="CI23" s="309"/>
      <c r="CJ23" s="309"/>
      <c r="CK23" s="309"/>
      <c r="CL23" s="309"/>
      <c r="CM23" s="652"/>
      <c r="CN23" s="316"/>
      <c r="CO23" s="312"/>
      <c r="CP23" s="650"/>
      <c r="CQ23" s="315"/>
      <c r="CR23" s="315"/>
      <c r="CS23" s="312"/>
      <c r="CT23" s="653"/>
      <c r="CU23" s="309"/>
      <c r="CV23" s="653"/>
      <c r="CW23" s="309"/>
      <c r="CX23" s="653"/>
      <c r="CY23" s="311"/>
      <c r="CZ23" s="309"/>
      <c r="DA23" s="309"/>
      <c r="DB23" s="309"/>
      <c r="DC23" s="309"/>
      <c r="DD23" s="309"/>
      <c r="DE23" s="309"/>
      <c r="DF23" s="312"/>
      <c r="DG23" s="316"/>
      <c r="DH23" s="312"/>
      <c r="DI23" s="650"/>
    </row>
    <row r="24" spans="1:113">
      <c r="B24" s="14">
        <f t="shared" si="28"/>
        <v>15</v>
      </c>
      <c r="C24" s="306">
        <f t="shared" ca="1" si="26"/>
        <v>44.531709330131299</v>
      </c>
      <c r="D24" s="87">
        <f t="shared" ca="1" si="26"/>
        <v>44.558141858754837</v>
      </c>
      <c r="E24" s="87">
        <f t="shared" ca="1" si="26"/>
        <v>45.262089471456846</v>
      </c>
      <c r="F24" s="87">
        <f t="shared" ca="1" si="26"/>
        <v>48.672393921940269</v>
      </c>
      <c r="G24" s="87">
        <f t="shared" ca="1" si="26"/>
        <v>58.549596814512512</v>
      </c>
      <c r="H24" s="87">
        <f t="shared" ca="1" si="26"/>
        <v>80.310027782398194</v>
      </c>
      <c r="I24" s="87">
        <f t="shared" ca="1" si="26"/>
        <v>119.29596878682568</v>
      </c>
      <c r="J24" s="87">
        <f t="shared" ca="1" si="26"/>
        <v>176.33133149198633</v>
      </c>
      <c r="K24" s="87">
        <f t="shared" ca="1" si="26"/>
        <v>242.4056897286695</v>
      </c>
      <c r="L24" s="512">
        <f t="shared" ca="1" si="26"/>
        <v>298.16438266060544</v>
      </c>
      <c r="M24" s="87">
        <f t="shared" ca="1" si="26"/>
        <v>309.05134413656373</v>
      </c>
      <c r="N24" s="87">
        <f t="shared" ca="1" si="26"/>
        <v>253.32589290525797</v>
      </c>
      <c r="O24" s="332">
        <f t="shared" ca="1" si="26"/>
        <v>230.8018383138608</v>
      </c>
      <c r="P24" s="4">
        <f t="shared" ca="1" si="29"/>
        <v>309.05134413656373</v>
      </c>
      <c r="R24">
        <f t="shared" ca="1" si="27"/>
        <v>11</v>
      </c>
      <c r="S24" s="15">
        <f t="shared" si="24"/>
        <v>45</v>
      </c>
      <c r="T24" s="17">
        <f t="shared" ca="1" si="23"/>
        <v>26.532954275632395</v>
      </c>
      <c r="U24" s="17">
        <f t="shared" ca="1" si="22"/>
        <v>27.883010727732739</v>
      </c>
      <c r="V24" s="17">
        <f t="shared" ca="1" si="22"/>
        <v>31.571485612730388</v>
      </c>
      <c r="W24" s="17">
        <f t="shared" ca="1" si="22"/>
        <v>36.610197309501658</v>
      </c>
      <c r="X24" s="17">
        <f t="shared" ca="1" si="22"/>
        <v>41.649221405346218</v>
      </c>
      <c r="Y24" s="17">
        <f t="shared" ca="1" si="22"/>
        <v>45.338549792531978</v>
      </c>
      <c r="Z24" s="17">
        <f t="shared" ca="1" si="22"/>
        <v>46.689772187628428</v>
      </c>
      <c r="AA24" s="17">
        <f t="shared" ca="1" si="22"/>
        <v>45.340881750812407</v>
      </c>
      <c r="AB24" s="17">
        <f t="shared" ca="1" si="22"/>
        <v>41.653260565500759</v>
      </c>
      <c r="AC24" s="17">
        <f t="shared" ca="1" si="22"/>
        <v>36.614861537598543</v>
      </c>
      <c r="AD24" s="17">
        <f t="shared" ca="1" si="22"/>
        <v>31.575525312493177</v>
      </c>
      <c r="AE24" s="17">
        <f t="shared" ca="1" si="22"/>
        <v>27.885343620662891</v>
      </c>
      <c r="AF24" s="17">
        <f t="shared" ca="1" si="22"/>
        <v>26.532955354920993</v>
      </c>
      <c r="CG24" s="309"/>
      <c r="CH24" s="309"/>
      <c r="CI24" s="309"/>
      <c r="CJ24" s="309"/>
      <c r="CK24" s="309"/>
      <c r="CL24" s="309"/>
      <c r="CM24" s="312"/>
      <c r="CN24" s="650"/>
      <c r="CO24" s="309"/>
      <c r="CP24" s="309"/>
      <c r="CQ24" s="309"/>
      <c r="CR24" s="309"/>
      <c r="CS24" s="312"/>
      <c r="CT24" s="311"/>
      <c r="CU24" s="309"/>
      <c r="CV24" s="311"/>
      <c r="CW24" s="309"/>
      <c r="CX24" s="317"/>
      <c r="CY24" s="317"/>
      <c r="CZ24" s="309"/>
      <c r="DA24" s="309"/>
      <c r="DB24" s="309"/>
      <c r="DC24" s="309"/>
      <c r="DD24" s="309"/>
      <c r="DE24" s="309"/>
      <c r="DF24" s="312"/>
      <c r="DG24" s="650"/>
      <c r="DH24" s="309"/>
      <c r="DI24" s="309"/>
    </row>
    <row r="25" spans="1:113">
      <c r="B25" s="14">
        <f t="shared" si="28"/>
        <v>22.5</v>
      </c>
      <c r="C25" s="306">
        <f t="shared" ca="1" si="26"/>
        <v>49.56997090118859</v>
      </c>
      <c r="D25" s="87">
        <f t="shared" ca="1" si="26"/>
        <v>49.197798612429985</v>
      </c>
      <c r="E25" s="87">
        <f t="shared" ca="1" si="26"/>
        <v>48.672393921940269</v>
      </c>
      <c r="F25" s="87">
        <f t="shared" ca="1" si="26"/>
        <v>49.97744954144607</v>
      </c>
      <c r="G25" s="87">
        <f t="shared" ca="1" si="26"/>
        <v>57.020786886277818</v>
      </c>
      <c r="H25" s="87">
        <f t="shared" ca="1" si="26"/>
        <v>75.960605173747638</v>
      </c>
      <c r="I25" s="87">
        <f t="shared" ca="1" si="26"/>
        <v>113.8511584017664</v>
      </c>
      <c r="J25" s="87">
        <f t="shared" ca="1" si="26"/>
        <v>173.58695140324053</v>
      </c>
      <c r="K25" s="513">
        <f t="shared" ca="1" si="26"/>
        <v>246.67115619706536</v>
      </c>
      <c r="L25" s="514">
        <f t="shared" ca="1" si="26"/>
        <v>309.12657823706189</v>
      </c>
      <c r="M25" s="87">
        <f t="shared" ca="1" si="26"/>
        <v>344.73456021493928</v>
      </c>
      <c r="N25" s="87">
        <f t="shared" ca="1" si="26"/>
        <v>332.60278538336047</v>
      </c>
      <c r="O25" s="332">
        <f t="shared" ca="1" si="26"/>
        <v>312.98546042919247</v>
      </c>
      <c r="P25" s="4">
        <f t="shared" ca="1" si="29"/>
        <v>344.73456021493928</v>
      </c>
      <c r="Q25" s="89" t="s">
        <v>13</v>
      </c>
      <c r="R25">
        <f t="shared" ca="1" si="27"/>
        <v>11</v>
      </c>
      <c r="S25" s="15">
        <f t="shared" si="24"/>
        <v>52.5</v>
      </c>
      <c r="T25" s="17">
        <f t="shared" ca="1" si="23"/>
        <v>25.184063838816378</v>
      </c>
      <c r="U25" s="17">
        <f t="shared" ca="1" si="22"/>
        <v>26.534120290916718</v>
      </c>
      <c r="V25" s="17">
        <f t="shared" ca="1" si="22"/>
        <v>30.222595175914371</v>
      </c>
      <c r="W25" s="17">
        <f t="shared" ca="1" si="22"/>
        <v>35.261306872685637</v>
      </c>
      <c r="X25" s="17">
        <f t="shared" ca="1" si="22"/>
        <v>40.300330968530197</v>
      </c>
      <c r="Y25" s="17">
        <f t="shared" ca="1" si="22"/>
        <v>43.989659355715965</v>
      </c>
      <c r="Z25" s="17">
        <f t="shared" ca="1" si="22"/>
        <v>45.340881750812407</v>
      </c>
      <c r="AA25" s="17">
        <f t="shared" ca="1" si="22"/>
        <v>43.991991313996394</v>
      </c>
      <c r="AB25" s="17">
        <f t="shared" ca="1" si="22"/>
        <v>40.304370128684738</v>
      </c>
      <c r="AC25" s="17">
        <f t="shared" ca="1" si="22"/>
        <v>35.265971100782522</v>
      </c>
      <c r="AD25" s="17">
        <f t="shared" ca="1" si="22"/>
        <v>30.226634875677156</v>
      </c>
      <c r="AE25" s="17">
        <f t="shared" ca="1" si="22"/>
        <v>26.53645318384687</v>
      </c>
      <c r="AF25" s="17">
        <f t="shared" ca="1" si="22"/>
        <v>25.184064918104973</v>
      </c>
      <c r="CG25" s="309"/>
      <c r="CH25" s="309"/>
      <c r="CI25" s="309"/>
      <c r="CJ25" s="309"/>
      <c r="CK25" s="309"/>
      <c r="CL25" s="309"/>
      <c r="CM25" s="312"/>
      <c r="CN25" s="321"/>
      <c r="CO25" s="309"/>
      <c r="CP25" s="317"/>
      <c r="CQ25" s="317"/>
      <c r="CR25" s="317"/>
      <c r="CS25" s="312"/>
      <c r="CT25" s="311"/>
      <c r="CU25" s="309"/>
      <c r="CV25" s="311"/>
      <c r="CW25" s="309"/>
      <c r="CX25" s="317"/>
      <c r="CY25" s="317"/>
      <c r="CZ25" s="309"/>
      <c r="DA25" s="309"/>
      <c r="DB25" s="309"/>
      <c r="DC25" s="309"/>
      <c r="DD25" s="309"/>
      <c r="DE25" s="309"/>
      <c r="DF25" s="312"/>
      <c r="DG25" s="321"/>
    </row>
    <row r="26" spans="1:113">
      <c r="B26" s="14">
        <f t="shared" si="28"/>
        <v>30</v>
      </c>
      <c r="C26" s="306">
        <f t="shared" ca="1" si="26"/>
        <v>61.506096826828703</v>
      </c>
      <c r="D26" s="87">
        <f t="shared" ca="1" si="26"/>
        <v>60.640564450551288</v>
      </c>
      <c r="E26" s="87">
        <f t="shared" ca="1" si="26"/>
        <v>58.549596814512512</v>
      </c>
      <c r="F26" s="87">
        <f t="shared" ca="1" si="26"/>
        <v>57.020786886277818</v>
      </c>
      <c r="G26" s="87">
        <f t="shared" ca="1" si="26"/>
        <v>59.91698041555599</v>
      </c>
      <c r="H26" s="87">
        <f t="shared" ca="1" si="26"/>
        <v>74.15870264252068</v>
      </c>
      <c r="I26" s="87">
        <f t="shared" ca="1" si="26"/>
        <v>109.33690088500074</v>
      </c>
      <c r="J26" s="515">
        <f t="shared" ca="1" si="26"/>
        <v>172.39395011507287</v>
      </c>
      <c r="K26" s="514">
        <f t="shared" ca="1" si="26"/>
        <v>256.0623629069994</v>
      </c>
      <c r="L26" s="87">
        <f t="shared" ca="1" si="26"/>
        <v>328.3762196425489</v>
      </c>
      <c r="M26" s="87">
        <f t="shared" ca="1" si="26"/>
        <v>362.47194366158806</v>
      </c>
      <c r="N26" s="87">
        <f t="shared" ca="1" si="26"/>
        <v>372.05896049651551</v>
      </c>
      <c r="O26" s="332">
        <f t="shared" ca="1" si="26"/>
        <v>373.5450009194484</v>
      </c>
      <c r="P26" s="4">
        <f t="shared" ca="1" si="29"/>
        <v>373.5450009194484</v>
      </c>
      <c r="Q26" s="90" t="s">
        <v>14</v>
      </c>
      <c r="R26">
        <f t="shared" ca="1" si="27"/>
        <v>13</v>
      </c>
      <c r="S26" s="15">
        <f t="shared" si="24"/>
        <v>60</v>
      </c>
      <c r="T26" s="17">
        <f t="shared" ca="1" si="23"/>
        <v>21.496442653504722</v>
      </c>
      <c r="U26" s="17">
        <f t="shared" ca="1" si="22"/>
        <v>22.846499105605066</v>
      </c>
      <c r="V26" s="17">
        <f t="shared" ca="1" si="22"/>
        <v>26.534973990602719</v>
      </c>
      <c r="W26" s="17">
        <f t="shared" ca="1" si="22"/>
        <v>31.573685687373985</v>
      </c>
      <c r="X26" s="17">
        <f t="shared" ca="1" si="22"/>
        <v>36.612709783218548</v>
      </c>
      <c r="Y26" s="17">
        <f t="shared" ca="1" si="22"/>
        <v>40.302038170404309</v>
      </c>
      <c r="Z26" s="17">
        <f t="shared" ca="1" si="22"/>
        <v>41.653260565500759</v>
      </c>
      <c r="AA26" s="17">
        <f t="shared" ca="1" si="22"/>
        <v>40.304370128684738</v>
      </c>
      <c r="AB26" s="17">
        <f t="shared" ca="1" si="22"/>
        <v>36.616748943373082</v>
      </c>
      <c r="AC26" s="17">
        <f t="shared" ca="1" si="22"/>
        <v>31.578349915470874</v>
      </c>
      <c r="AD26" s="17">
        <f t="shared" ca="1" si="22"/>
        <v>26.539013690365504</v>
      </c>
      <c r="AE26" s="17">
        <f t="shared" ca="1" si="22"/>
        <v>22.848831998535218</v>
      </c>
      <c r="AF26" s="17">
        <f t="shared" ca="1" si="22"/>
        <v>21.49644373279332</v>
      </c>
      <c r="CG26" s="309"/>
      <c r="CH26" s="309"/>
      <c r="CI26" s="309"/>
      <c r="CJ26" s="309"/>
      <c r="CK26" s="309"/>
      <c r="CL26" s="309"/>
      <c r="CM26" s="312"/>
      <c r="CN26" s="321"/>
      <c r="CO26" s="315"/>
      <c r="CP26" s="315"/>
      <c r="CQ26" s="315"/>
      <c r="CR26" s="317"/>
      <c r="CS26" s="312"/>
      <c r="CT26" s="311"/>
      <c r="CU26" s="309"/>
      <c r="CV26" s="311"/>
      <c r="CW26" s="309"/>
      <c r="CX26" s="317"/>
      <c r="CY26" s="317"/>
      <c r="CZ26" s="309"/>
      <c r="DF26" s="312"/>
      <c r="DG26" s="321"/>
    </row>
    <row r="27" spans="1:113">
      <c r="A27" s="14"/>
      <c r="B27" s="14">
        <f t="shared" si="28"/>
        <v>37.5</v>
      </c>
      <c r="C27" s="306">
        <f t="shared" ca="1" si="26"/>
        <v>85.099852563549291</v>
      </c>
      <c r="D27" s="87">
        <f t="shared" ca="1" si="26"/>
        <v>83.813284555895763</v>
      </c>
      <c r="E27" s="87">
        <f t="shared" ca="1" si="26"/>
        <v>80.310027782398194</v>
      </c>
      <c r="F27" s="87">
        <f t="shared" ca="1" si="26"/>
        <v>75.960605173747638</v>
      </c>
      <c r="G27" s="87">
        <f t="shared" ca="1" si="26"/>
        <v>74.15870264252068</v>
      </c>
      <c r="H27" s="87">
        <f t="shared" ca="1" si="26"/>
        <v>82.127676095701489</v>
      </c>
      <c r="I27" s="87">
        <f t="shared" ca="1" si="26"/>
        <v>112.45978806268222</v>
      </c>
      <c r="J27" s="87">
        <f t="shared" ca="1" si="26"/>
        <v>179.2660784937471</v>
      </c>
      <c r="K27" s="87">
        <f t="shared" ca="1" si="26"/>
        <v>272.57140199134682</v>
      </c>
      <c r="L27" s="87">
        <f t="shared" ca="1" si="26"/>
        <v>359.22583935205586</v>
      </c>
      <c r="M27" s="87">
        <f t="shared" ca="1" si="26"/>
        <v>376.75262073406304</v>
      </c>
      <c r="N27" s="87">
        <f t="shared" ca="1" si="26"/>
        <v>372.1109512741719</v>
      </c>
      <c r="O27" s="332">
        <f t="shared" ca="1" si="26"/>
        <v>368.08790070745948</v>
      </c>
      <c r="P27" s="4">
        <f t="shared" ca="1" si="29"/>
        <v>376.75262073406304</v>
      </c>
      <c r="R27">
        <f t="shared" ca="1" si="27"/>
        <v>11</v>
      </c>
      <c r="S27" s="15">
        <f t="shared" si="24"/>
        <v>67.5</v>
      </c>
      <c r="T27" s="17">
        <f t="shared" ca="1" si="23"/>
        <v>16.458043625602514</v>
      </c>
      <c r="U27" s="17">
        <f t="shared" ca="1" si="22"/>
        <v>17.808100077702854</v>
      </c>
      <c r="V27" s="17">
        <f t="shared" ca="1" si="22"/>
        <v>21.496574962700507</v>
      </c>
      <c r="W27" s="17">
        <f t="shared" ca="1" si="22"/>
        <v>26.535286659471772</v>
      </c>
      <c r="X27" s="17">
        <f t="shared" ca="1" si="22"/>
        <v>31.574310755316333</v>
      </c>
      <c r="Y27" s="17">
        <f t="shared" ca="1" si="22"/>
        <v>35.2636391425021</v>
      </c>
      <c r="Z27" s="17">
        <f t="shared" ca="1" si="22"/>
        <v>36.614861537598543</v>
      </c>
      <c r="AA27" s="17">
        <f t="shared" ca="1" si="22"/>
        <v>35.265971100782522</v>
      </c>
      <c r="AB27" s="17">
        <f t="shared" ca="1" si="22"/>
        <v>31.578349915470874</v>
      </c>
      <c r="AC27" s="17">
        <f t="shared" ca="1" si="22"/>
        <v>26.539950887568661</v>
      </c>
      <c r="AD27" s="17">
        <f t="shared" ca="1" si="22"/>
        <v>21.500614662463292</v>
      </c>
      <c r="AE27" s="17">
        <f t="shared" ca="1" si="22"/>
        <v>17.810432970633006</v>
      </c>
      <c r="AF27" s="17">
        <f t="shared" ca="1" si="22"/>
        <v>16.458044704891108</v>
      </c>
      <c r="CG27" s="309"/>
      <c r="CH27" s="309"/>
      <c r="CI27" s="309"/>
      <c r="CJ27" s="309"/>
      <c r="CK27" s="309"/>
      <c r="CL27" s="309"/>
      <c r="CM27" s="312"/>
      <c r="CN27" s="321"/>
      <c r="CO27" s="316"/>
      <c r="CP27" s="317"/>
      <c r="CQ27" s="317"/>
      <c r="CR27" s="259"/>
      <c r="CS27" s="312"/>
      <c r="CT27" s="311"/>
      <c r="CU27" s="309"/>
      <c r="CV27" s="311"/>
      <c r="CW27" s="309"/>
      <c r="CX27" s="317"/>
      <c r="CY27" s="317"/>
      <c r="CZ27" s="309"/>
      <c r="DF27" s="312"/>
      <c r="DG27" s="321"/>
    </row>
    <row r="28" spans="1:113">
      <c r="A28" s="14"/>
      <c r="B28" s="14">
        <f t="shared" si="28"/>
        <v>45</v>
      </c>
      <c r="C28" s="306">
        <f t="shared" ca="1" si="26"/>
        <v>124.45514575204291</v>
      </c>
      <c r="D28" s="87">
        <f t="shared" ca="1" si="26"/>
        <v>123.1165048824527</v>
      </c>
      <c r="E28" s="87">
        <f t="shared" ca="1" si="26"/>
        <v>119.29596878682568</v>
      </c>
      <c r="F28" s="87">
        <f t="shared" ca="1" si="26"/>
        <v>113.8511584017664</v>
      </c>
      <c r="G28" s="87">
        <f t="shared" ca="1" si="26"/>
        <v>109.33690088500074</v>
      </c>
      <c r="H28" s="87">
        <f t="shared" ca="1" si="26"/>
        <v>112.45978806268222</v>
      </c>
      <c r="I28" s="516">
        <f t="shared" ca="1" si="26"/>
        <v>132.97520604277003</v>
      </c>
      <c r="J28" s="516">
        <f t="shared" ca="1" si="26"/>
        <v>152.0722224595475</v>
      </c>
      <c r="K28" s="516">
        <f t="shared" ca="1" si="26"/>
        <v>203.55146706494415</v>
      </c>
      <c r="L28" s="516">
        <f t="shared" ca="1" si="26"/>
        <v>277.94726836173271</v>
      </c>
      <c r="M28" s="516">
        <f t="shared" ca="1" si="26"/>
        <v>311.02108264078811</v>
      </c>
      <c r="N28" s="516">
        <f t="shared" ca="1" si="26"/>
        <v>297.06718527846334</v>
      </c>
      <c r="O28" s="517">
        <f t="shared" ca="1" si="26"/>
        <v>293.0329162826153</v>
      </c>
      <c r="P28" s="4">
        <f t="shared" ca="1" si="29"/>
        <v>311.02108264078811</v>
      </c>
      <c r="R28">
        <f t="shared" ca="1" si="27"/>
        <v>11</v>
      </c>
      <c r="S28" s="15">
        <f t="shared" si="24"/>
        <v>75</v>
      </c>
      <c r="T28" s="17">
        <f t="shared" ca="1" si="23"/>
        <v>11.418707400497144</v>
      </c>
      <c r="U28" s="17">
        <f t="shared" ca="1" si="22"/>
        <v>12.768763852597488</v>
      </c>
      <c r="V28" s="17">
        <f t="shared" ca="1" si="22"/>
        <v>16.457238737595137</v>
      </c>
      <c r="W28" s="17">
        <f t="shared" ca="1" si="22"/>
        <v>21.495950434366407</v>
      </c>
      <c r="X28" s="17">
        <f t="shared" ca="1" si="22"/>
        <v>26.534974530210967</v>
      </c>
      <c r="Y28" s="17">
        <f t="shared" ca="1" si="22"/>
        <v>30.224302917396731</v>
      </c>
      <c r="Z28" s="17">
        <f t="shared" ca="1" si="22"/>
        <v>31.575525312493177</v>
      </c>
      <c r="AA28" s="17">
        <f t="shared" ca="1" si="22"/>
        <v>30.226634875677156</v>
      </c>
      <c r="AB28" s="17">
        <f t="shared" ca="1" si="22"/>
        <v>26.539013690365504</v>
      </c>
      <c r="AC28" s="17">
        <f t="shared" ca="1" si="22"/>
        <v>21.500614662463292</v>
      </c>
      <c r="AD28" s="17">
        <f t="shared" ca="1" si="22"/>
        <v>16.461278437357926</v>
      </c>
      <c r="AE28" s="17">
        <f t="shared" ca="1" si="22"/>
        <v>12.771096745527638</v>
      </c>
      <c r="AF28" s="17">
        <f t="shared" ca="1" si="22"/>
        <v>11.418708479785741</v>
      </c>
      <c r="CG28" s="309"/>
      <c r="CH28" s="309"/>
      <c r="CI28" s="309"/>
      <c r="CJ28" s="309"/>
      <c r="CK28" s="309"/>
      <c r="CL28" s="309"/>
      <c r="CM28" s="312"/>
      <c r="CN28" s="321"/>
      <c r="CO28" s="316"/>
      <c r="CP28" s="317"/>
      <c r="CQ28" s="317"/>
      <c r="CR28" s="317"/>
      <c r="CS28" s="312"/>
      <c r="CT28" s="311"/>
      <c r="CU28" s="309"/>
      <c r="CV28" s="311"/>
      <c r="CW28" s="309"/>
      <c r="CX28" s="317"/>
      <c r="CY28" s="317"/>
      <c r="CZ28" s="309"/>
      <c r="DF28" s="312"/>
      <c r="DG28" s="321"/>
    </row>
    <row r="29" spans="1:113">
      <c r="A29" s="14"/>
      <c r="B29" s="14">
        <f t="shared" si="28"/>
        <v>52.5</v>
      </c>
      <c r="C29" s="306">
        <f t="shared" ca="1" si="26"/>
        <v>179.17061068894265</v>
      </c>
      <c r="D29" s="87">
        <f t="shared" ca="1" si="26"/>
        <v>178.4261616976022</v>
      </c>
      <c r="E29" s="87">
        <f t="shared" ca="1" si="26"/>
        <v>176.33133149198633</v>
      </c>
      <c r="F29" s="87">
        <f t="shared" ca="1" si="26"/>
        <v>173.58695140324053</v>
      </c>
      <c r="G29" s="87">
        <f t="shared" ca="1" si="26"/>
        <v>172.39395011507287</v>
      </c>
      <c r="H29" s="87">
        <f t="shared" ca="1" si="26"/>
        <v>179.2660784937471</v>
      </c>
      <c r="I29" s="516">
        <f t="shared" ca="1" si="26"/>
        <v>152.0722224595475</v>
      </c>
      <c r="J29" s="516">
        <f t="shared" ca="1" si="26"/>
        <v>144.13094904206059</v>
      </c>
      <c r="K29" s="516">
        <f t="shared" ca="1" si="26"/>
        <v>169.69000789651605</v>
      </c>
      <c r="L29" s="516">
        <f t="shared" ca="1" si="26"/>
        <v>219.92745863772123</v>
      </c>
      <c r="M29" s="516">
        <f t="shared" ca="1" si="26"/>
        <v>206.15966851987113</v>
      </c>
      <c r="N29" s="516">
        <f t="shared" ca="1" si="26"/>
        <v>201.73793544988683</v>
      </c>
      <c r="O29" s="517">
        <f t="shared" ca="1" si="26"/>
        <v>200.67834312071469</v>
      </c>
      <c r="P29" s="4">
        <f t="shared" ca="1" si="29"/>
        <v>219.92745863772123</v>
      </c>
      <c r="R29">
        <f t="shared" ca="1" si="27"/>
        <v>10</v>
      </c>
      <c r="S29" s="15">
        <f t="shared" si="24"/>
        <v>82.5</v>
      </c>
      <c r="T29" s="17">
        <f t="shared" ca="1" si="23"/>
        <v>7.728525708666858</v>
      </c>
      <c r="U29" s="17">
        <f t="shared" ca="1" si="22"/>
        <v>9.0785821607672013</v>
      </c>
      <c r="V29" s="17">
        <f t="shared" ca="1" si="22"/>
        <v>12.767057045764851</v>
      </c>
      <c r="W29" s="17">
        <f t="shared" ca="1" si="22"/>
        <v>17.805768742536117</v>
      </c>
      <c r="X29" s="17">
        <f t="shared" ca="1" si="22"/>
        <v>22.84479283838068</v>
      </c>
      <c r="Y29" s="17">
        <f t="shared" ca="1" si="22"/>
        <v>26.534121225566444</v>
      </c>
      <c r="Z29" s="17">
        <f t="shared" ca="1" si="22"/>
        <v>27.885343620662891</v>
      </c>
      <c r="AA29" s="17">
        <f t="shared" ca="1" si="22"/>
        <v>26.53645318384687</v>
      </c>
      <c r="AB29" s="17">
        <f t="shared" ca="1" si="22"/>
        <v>22.848831998535218</v>
      </c>
      <c r="AC29" s="17">
        <f t="shared" ca="1" si="22"/>
        <v>17.810432970633006</v>
      </c>
      <c r="AD29" s="17">
        <f t="shared" ca="1" si="22"/>
        <v>12.771096745527638</v>
      </c>
      <c r="AE29" s="17">
        <f t="shared" ca="1" si="22"/>
        <v>9.0809150536973533</v>
      </c>
      <c r="AF29" s="17">
        <f t="shared" ca="1" si="22"/>
        <v>7.728526787955456</v>
      </c>
      <c r="CG29" s="309"/>
      <c r="CH29" s="309"/>
      <c r="CI29" s="309"/>
      <c r="CJ29" s="309"/>
      <c r="CK29" s="309"/>
      <c r="CL29" s="309"/>
      <c r="CM29" s="312"/>
      <c r="CN29" s="321"/>
      <c r="CO29" s="315"/>
      <c r="CP29" s="315"/>
      <c r="CQ29" s="315"/>
      <c r="CR29" s="317"/>
      <c r="CS29" s="312"/>
      <c r="CT29" s="311"/>
      <c r="CU29" s="309"/>
      <c r="CV29" s="311"/>
      <c r="CW29" s="309"/>
      <c r="CX29" s="317"/>
      <c r="CY29" s="317"/>
      <c r="CZ29" s="309"/>
      <c r="DF29" s="312"/>
      <c r="DG29" s="321"/>
    </row>
    <row r="30" spans="1:113">
      <c r="A30" s="14"/>
      <c r="B30" s="14">
        <f t="shared" si="28"/>
        <v>60</v>
      </c>
      <c r="C30" s="306">
        <f t="shared" ca="1" si="26"/>
        <v>239.82038885490928</v>
      </c>
      <c r="D30" s="87">
        <f t="shared" ca="1" si="26"/>
        <v>240.41626845033488</v>
      </c>
      <c r="E30" s="87">
        <f t="shared" ca="1" si="26"/>
        <v>242.4056897286695</v>
      </c>
      <c r="F30" s="87">
        <f t="shared" ca="1" si="26"/>
        <v>246.67115619706536</v>
      </c>
      <c r="G30" s="87">
        <f t="shared" ca="1" si="26"/>
        <v>256.0623629069994</v>
      </c>
      <c r="H30" s="87">
        <f t="shared" ca="1" si="26"/>
        <v>272.57140199134682</v>
      </c>
      <c r="I30" s="516">
        <f t="shared" ca="1" si="26"/>
        <v>203.55146706494415</v>
      </c>
      <c r="J30" s="516">
        <f t="shared" ca="1" si="26"/>
        <v>169.69000789651605</v>
      </c>
      <c r="K30" s="516">
        <f t="shared" ca="1" si="26"/>
        <v>171.55264080403791</v>
      </c>
      <c r="L30" s="516">
        <f t="shared" ca="1" si="26"/>
        <v>149.23313367989601</v>
      </c>
      <c r="M30" s="516">
        <f t="shared" ca="1" si="26"/>
        <v>140.91956813577789</v>
      </c>
      <c r="N30" s="516">
        <f t="shared" ca="1" si="26"/>
        <v>139.20437987601187</v>
      </c>
      <c r="O30" s="517">
        <f t="shared" ca="1" si="26"/>
        <v>139.02059141261844</v>
      </c>
      <c r="P30" s="4">
        <f t="shared" ca="1" si="29"/>
        <v>272.57140199134682</v>
      </c>
      <c r="R30">
        <f t="shared" ca="1" si="27"/>
        <v>6</v>
      </c>
      <c r="S30" s="15">
        <f t="shared" si="24"/>
        <v>90</v>
      </c>
      <c r="T30" s="17">
        <f t="shared" ca="1" si="23"/>
        <v>6.3761374429249607</v>
      </c>
      <c r="U30" s="17">
        <f t="shared" ca="1" si="22"/>
        <v>7.726193895025304</v>
      </c>
      <c r="V30" s="17">
        <f t="shared" ca="1" si="22"/>
        <v>11.414668780022954</v>
      </c>
      <c r="W30" s="17">
        <f t="shared" ca="1" si="22"/>
        <v>16.453380476794223</v>
      </c>
      <c r="X30" s="17">
        <f t="shared" ca="1" si="22"/>
        <v>21.492404572638783</v>
      </c>
      <c r="Y30" s="17">
        <f t="shared" ca="1" si="22"/>
        <v>25.181732959824547</v>
      </c>
      <c r="Z30" s="17">
        <f t="shared" ca="1" si="22"/>
        <v>26.532955354920993</v>
      </c>
      <c r="AA30" s="17">
        <f t="shared" ca="1" si="22"/>
        <v>25.184064918104973</v>
      </c>
      <c r="AB30" s="17">
        <f t="shared" ca="1" si="22"/>
        <v>21.49644373279332</v>
      </c>
      <c r="AC30" s="17">
        <f t="shared" ca="1" si="22"/>
        <v>16.458044704891108</v>
      </c>
      <c r="AD30" s="17">
        <f t="shared" ca="1" si="22"/>
        <v>11.418708479785741</v>
      </c>
      <c r="AE30" s="17">
        <f t="shared" ca="1" si="22"/>
        <v>7.728526787955456</v>
      </c>
      <c r="AF30" s="17">
        <f t="shared" ca="1" si="22"/>
        <v>6.3761385222135587</v>
      </c>
    </row>
    <row r="31" spans="1:113">
      <c r="A31" s="14"/>
      <c r="B31" s="14">
        <f t="shared" si="28"/>
        <v>67.5</v>
      </c>
      <c r="C31" s="306">
        <f t="shared" ca="1" si="26"/>
        <v>290.71794572297915</v>
      </c>
      <c r="D31" s="87">
        <f t="shared" ca="1" si="26"/>
        <v>292.48427978299065</v>
      </c>
      <c r="E31" s="87">
        <f t="shared" ca="1" si="26"/>
        <v>298.16438266060544</v>
      </c>
      <c r="F31" s="87">
        <f t="shared" ca="1" si="26"/>
        <v>309.12657823706189</v>
      </c>
      <c r="G31" s="87">
        <f t="shared" ca="1" si="26"/>
        <v>328.3762196425489</v>
      </c>
      <c r="H31" s="87">
        <f t="shared" ca="1" si="26"/>
        <v>359.22583935205586</v>
      </c>
      <c r="I31" s="516">
        <f t="shared" ca="1" si="26"/>
        <v>277.94726836173271</v>
      </c>
      <c r="J31" s="516">
        <f t="shared" ca="1" si="26"/>
        <v>219.92745863772123</v>
      </c>
      <c r="K31" s="516">
        <f t="shared" ca="1" si="26"/>
        <v>149.23313367989601</v>
      </c>
      <c r="L31" s="516">
        <f t="shared" ca="1" si="26"/>
        <v>120.06277106237226</v>
      </c>
      <c r="M31" s="516">
        <f t="shared" ca="1" si="26"/>
        <v>110.08291634773792</v>
      </c>
      <c r="N31" s="516">
        <f t="shared" ca="1" si="26"/>
        <v>107.3303818509652</v>
      </c>
      <c r="O31" s="517">
        <f t="shared" ca="1" si="26"/>
        <v>106.82770456890914</v>
      </c>
      <c r="P31" s="4">
        <f t="shared" ca="1" si="29"/>
        <v>359.22583935205586</v>
      </c>
      <c r="R31">
        <f t="shared" ca="1" si="27"/>
        <v>6</v>
      </c>
    </row>
    <row r="32" spans="1:113">
      <c r="A32" s="14"/>
      <c r="B32" s="14">
        <f t="shared" si="28"/>
        <v>75</v>
      </c>
      <c r="C32" s="306">
        <f t="shared" ca="1" si="26"/>
        <v>228.74215045141307</v>
      </c>
      <c r="D32" s="87">
        <f t="shared" ca="1" si="26"/>
        <v>251.28202469371891</v>
      </c>
      <c r="E32" s="87">
        <f t="shared" ca="1" si="26"/>
        <v>309.05134413656373</v>
      </c>
      <c r="F32" s="87">
        <f t="shared" ca="1" si="26"/>
        <v>344.73456021493928</v>
      </c>
      <c r="G32" s="87">
        <f t="shared" ca="1" si="26"/>
        <v>362.47194366158806</v>
      </c>
      <c r="H32" s="87">
        <f t="shared" ca="1" si="26"/>
        <v>376.75262073406304</v>
      </c>
      <c r="I32" s="516">
        <f t="shared" ca="1" si="26"/>
        <v>311.02108264078811</v>
      </c>
      <c r="J32" s="516">
        <f t="shared" ca="1" si="26"/>
        <v>206.15966851987113</v>
      </c>
      <c r="K32" s="516">
        <f t="shared" ca="1" si="26"/>
        <v>140.91956813577789</v>
      </c>
      <c r="L32" s="516">
        <f t="shared" ca="1" si="26"/>
        <v>110.08291634773792</v>
      </c>
      <c r="M32" s="516">
        <f t="shared" ca="1" si="26"/>
        <v>97.632230221496684</v>
      </c>
      <c r="N32" s="516">
        <f t="shared" ca="1" si="26"/>
        <v>93.220693298937434</v>
      </c>
      <c r="O32" s="517">
        <f t="shared" ca="1" si="26"/>
        <v>92.1323223182265</v>
      </c>
      <c r="P32" s="4">
        <f t="shared" ca="1" si="29"/>
        <v>376.75262073406304</v>
      </c>
      <c r="R32">
        <f t="shared" ca="1" si="27"/>
        <v>6</v>
      </c>
      <c r="S32" s="20" t="s">
        <v>53</v>
      </c>
      <c r="T32" s="14">
        <f>T2</f>
        <v>0</v>
      </c>
      <c r="U32" s="14">
        <f t="shared" ref="U32:AF32" si="30">U2</f>
        <v>7.5</v>
      </c>
      <c r="V32" s="14">
        <f t="shared" si="30"/>
        <v>15</v>
      </c>
      <c r="W32" s="14">
        <f t="shared" si="30"/>
        <v>22.5</v>
      </c>
      <c r="X32" s="14">
        <f t="shared" si="30"/>
        <v>30</v>
      </c>
      <c r="Y32" s="14">
        <f t="shared" si="30"/>
        <v>37.5</v>
      </c>
      <c r="Z32" s="14">
        <f t="shared" si="30"/>
        <v>45</v>
      </c>
      <c r="AA32" s="14">
        <f t="shared" si="30"/>
        <v>52.5</v>
      </c>
      <c r="AB32" s="14">
        <f t="shared" si="30"/>
        <v>60</v>
      </c>
      <c r="AC32" s="14">
        <f t="shared" si="30"/>
        <v>67.5</v>
      </c>
      <c r="AD32" s="14">
        <f t="shared" si="30"/>
        <v>75</v>
      </c>
      <c r="AE32" s="14">
        <f t="shared" si="30"/>
        <v>82.5</v>
      </c>
      <c r="AF32" s="14">
        <f t="shared" si="30"/>
        <v>90</v>
      </c>
      <c r="AG32" s="405">
        <f ca="1">INDEX(T33:AF45,Sheet1!$R$17,Sheet1!$R$18)</f>
        <v>98.585888466979185</v>
      </c>
    </row>
    <row r="33" spans="1:33">
      <c r="A33" s="14"/>
      <c r="B33" s="14">
        <f t="shared" si="28"/>
        <v>82.5</v>
      </c>
      <c r="C33" s="306">
        <f t="shared" ca="1" si="26"/>
        <v>163.52913053121836</v>
      </c>
      <c r="D33" s="87">
        <f t="shared" ca="1" si="26"/>
        <v>188.75728196479065</v>
      </c>
      <c r="E33" s="87">
        <f t="shared" ca="1" si="26"/>
        <v>253.32589290525797</v>
      </c>
      <c r="F33" s="87">
        <f t="shared" ca="1" si="26"/>
        <v>332.60278538336047</v>
      </c>
      <c r="G33" s="87">
        <f t="shared" ca="1" si="26"/>
        <v>372.05896049651551</v>
      </c>
      <c r="H33" s="87">
        <f t="shared" ca="1" si="26"/>
        <v>372.1109512741719</v>
      </c>
      <c r="I33" s="516">
        <f t="shared" ca="1" si="26"/>
        <v>297.06718527846334</v>
      </c>
      <c r="J33" s="516">
        <f t="shared" ca="1" si="26"/>
        <v>201.73793544988683</v>
      </c>
      <c r="K33" s="516">
        <f t="shared" ca="1" si="26"/>
        <v>139.20437987601187</v>
      </c>
      <c r="L33" s="516">
        <f t="shared" ca="1" si="26"/>
        <v>107.3303818509652</v>
      </c>
      <c r="M33" s="516">
        <f t="shared" ca="1" si="26"/>
        <v>93.220693298937434</v>
      </c>
      <c r="N33" s="516">
        <f t="shared" ca="1" si="26"/>
        <v>87.472944212790352</v>
      </c>
      <c r="O33" s="517">
        <f t="shared" ca="1" si="26"/>
        <v>85.777172921968173</v>
      </c>
      <c r="P33" s="4">
        <f t="shared" ca="1" si="29"/>
        <v>372.1109512741719</v>
      </c>
      <c r="R33">
        <f t="shared" ca="1" si="27"/>
        <v>6</v>
      </c>
      <c r="S33" s="32">
        <f>S18</f>
        <v>0</v>
      </c>
      <c r="T33" s="15">
        <f t="shared" ref="T33:T45" ca="1" si="31">($T$1-$V$1*(COS(2*T$2/57.3)+COS(2*$S33/57.3))/2+$X$1*(COS(4*T$2/57.3)+COS(4*$S33/57.3))/2)</f>
        <v>10.901136363636372</v>
      </c>
      <c r="U33" s="15">
        <f t="shared" ref="U33:AF45" ca="1" si="32">($T$1-$V$1*(COS(2*U$2/57.3)+COS(2*$S33/57.3))/2+$X$1*(COS(4*U$2/57.3)+COS(4*$S33/57.3))/2)</f>
        <v>11.008621506825882</v>
      </c>
      <c r="V33" s="15">
        <f t="shared" ca="1" si="32"/>
        <v>11.593456904841876</v>
      </c>
      <c r="W33" s="15">
        <f t="shared" ca="1" si="32"/>
        <v>13.352647798196921</v>
      </c>
      <c r="X33" s="15">
        <f t="shared" ca="1" si="32"/>
        <v>17.172920624052807</v>
      </c>
      <c r="Y33" s="15">
        <f t="shared" ca="1" si="32"/>
        <v>23.80062547291929</v>
      </c>
      <c r="Z33" s="15">
        <f t="shared" ca="1" si="32"/>
        <v>33.521186840309852</v>
      </c>
      <c r="AA33" s="15">
        <f t="shared" ca="1" si="32"/>
        <v>45.942198310430669</v>
      </c>
      <c r="AB33" s="15">
        <f t="shared" ca="1" si="32"/>
        <v>59.947841563165447</v>
      </c>
      <c r="AC33" s="15">
        <f t="shared" ca="1" si="32"/>
        <v>73.847110527338131</v>
      </c>
      <c r="AD33" s="15">
        <f t="shared" ca="1" si="32"/>
        <v>85.686399357696274</v>
      </c>
      <c r="AE33" s="15">
        <f t="shared" ca="1" si="32"/>
        <v>93.65227866354185</v>
      </c>
      <c r="AF33" s="15">
        <f t="shared" ca="1" si="32"/>
        <v>96.464770502616631</v>
      </c>
      <c r="AG33" s="208"/>
    </row>
    <row r="34" spans="1:33">
      <c r="A34" s="14"/>
      <c r="B34" s="14">
        <f t="shared" si="28"/>
        <v>90</v>
      </c>
      <c r="C34" s="333">
        <f t="shared" ca="1" si="26"/>
        <v>137.47925302917946</v>
      </c>
      <c r="D34" s="334">
        <f t="shared" ca="1" si="26"/>
        <v>163.70360776010079</v>
      </c>
      <c r="E34" s="334">
        <f t="shared" ca="1" si="26"/>
        <v>230.8018383138608</v>
      </c>
      <c r="F34" s="334">
        <f t="shared" ca="1" si="26"/>
        <v>312.98546042919247</v>
      </c>
      <c r="G34" s="334">
        <f t="shared" ca="1" si="26"/>
        <v>373.5450009194484</v>
      </c>
      <c r="H34" s="334">
        <f t="shared" ca="1" si="26"/>
        <v>368.08790070745948</v>
      </c>
      <c r="I34" s="518">
        <f t="shared" ca="1" si="26"/>
        <v>293.0329162826153</v>
      </c>
      <c r="J34" s="518">
        <f t="shared" ca="1" si="26"/>
        <v>200.67834312071469</v>
      </c>
      <c r="K34" s="518">
        <f t="shared" ca="1" si="26"/>
        <v>139.02059141261844</v>
      </c>
      <c r="L34" s="518">
        <f t="shared" ca="1" si="26"/>
        <v>106.82770456890914</v>
      </c>
      <c r="M34" s="518">
        <f t="shared" ca="1" si="26"/>
        <v>92.1323223182265</v>
      </c>
      <c r="N34" s="518">
        <f t="shared" ca="1" si="26"/>
        <v>85.777172921968173</v>
      </c>
      <c r="O34" s="519">
        <f t="shared" ca="1" si="26"/>
        <v>83.699250222027786</v>
      </c>
      <c r="P34" s="4">
        <f t="shared" ca="1" si="29"/>
        <v>373.5450009194484</v>
      </c>
      <c r="R34">
        <f t="shared" ca="1" si="27"/>
        <v>5</v>
      </c>
      <c r="S34" s="32">
        <f>S19</f>
        <v>7.5</v>
      </c>
      <c r="T34" s="15">
        <f t="shared" ca="1" si="31"/>
        <v>11.008621506825882</v>
      </c>
      <c r="U34" s="15">
        <f t="shared" ca="1" si="32"/>
        <v>11.116106650015407</v>
      </c>
      <c r="V34" s="15">
        <f t="shared" ca="1" si="32"/>
        <v>11.700942048031385</v>
      </c>
      <c r="W34" s="15">
        <f t="shared" ca="1" si="32"/>
        <v>13.460132941386432</v>
      </c>
      <c r="X34" s="15">
        <f t="shared" ca="1" si="32"/>
        <v>17.280405767242318</v>
      </c>
      <c r="Y34" s="15">
        <f t="shared" ca="1" si="32"/>
        <v>23.908110616108807</v>
      </c>
      <c r="Z34" s="15">
        <f t="shared" ca="1" si="32"/>
        <v>33.628671983499366</v>
      </c>
      <c r="AA34" s="15">
        <f t="shared" ca="1" si="32"/>
        <v>46.049683453620176</v>
      </c>
      <c r="AB34" s="15">
        <f t="shared" ca="1" si="32"/>
        <v>60.055326706354961</v>
      </c>
      <c r="AC34" s="15">
        <f t="shared" ca="1" si="32"/>
        <v>73.954595670527652</v>
      </c>
      <c r="AD34" s="15">
        <f t="shared" ca="1" si="32"/>
        <v>85.793884500885781</v>
      </c>
      <c r="AE34" s="15">
        <f t="shared" ca="1" si="32"/>
        <v>93.759763806731371</v>
      </c>
      <c r="AF34" s="15">
        <f t="shared" ca="1" si="32"/>
        <v>96.572255645806138</v>
      </c>
    </row>
    <row r="35" spans="1:33">
      <c r="A35" s="14"/>
      <c r="B35" s="12" t="s">
        <v>10</v>
      </c>
      <c r="C35" s="4">
        <f t="shared" ref="C35:O35" ca="1" si="33">MAX(C22:C28)</f>
        <v>124.45514575204291</v>
      </c>
      <c r="D35" s="4">
        <f t="shared" ca="1" si="33"/>
        <v>123.1165048824527</v>
      </c>
      <c r="E35" s="4">
        <f t="shared" ca="1" si="33"/>
        <v>119.29596878682568</v>
      </c>
      <c r="F35" s="4">
        <f t="shared" ca="1" si="33"/>
        <v>113.8511584017664</v>
      </c>
      <c r="G35" s="4">
        <f t="shared" ca="1" si="33"/>
        <v>109.33690088500074</v>
      </c>
      <c r="H35" s="4">
        <f t="shared" ca="1" si="33"/>
        <v>112.45978806268222</v>
      </c>
      <c r="I35" s="4">
        <f t="shared" ca="1" si="33"/>
        <v>132.97520604277003</v>
      </c>
      <c r="J35" s="4">
        <f t="shared" ca="1" si="33"/>
        <v>179.2660784937471</v>
      </c>
      <c r="K35" s="4">
        <f t="shared" ca="1" si="33"/>
        <v>272.57140199134682</v>
      </c>
      <c r="L35" s="4">
        <f t="shared" ca="1" si="33"/>
        <v>359.22583935205586</v>
      </c>
      <c r="M35" s="4">
        <f t="shared" ca="1" si="33"/>
        <v>376.75262073406304</v>
      </c>
      <c r="N35" s="4">
        <f t="shared" ca="1" si="33"/>
        <v>372.1109512741719</v>
      </c>
      <c r="O35" s="4">
        <f t="shared" ca="1" si="33"/>
        <v>373.5450009194484</v>
      </c>
      <c r="P35" s="91">
        <f ca="1">MAX(P22:P34)</f>
        <v>376.75262073406304</v>
      </c>
      <c r="Q35" s="92" t="s">
        <v>356</v>
      </c>
      <c r="R35" s="35"/>
      <c r="S35" s="32">
        <f t="shared" ref="S35:S45" si="34">S20</f>
        <v>15</v>
      </c>
      <c r="T35" s="15">
        <f t="shared" ca="1" si="31"/>
        <v>11.593456904841876</v>
      </c>
      <c r="U35" s="15">
        <f t="shared" ca="1" si="32"/>
        <v>11.700942048031385</v>
      </c>
      <c r="V35" s="15">
        <f t="shared" ca="1" si="32"/>
        <v>12.285777446047376</v>
      </c>
      <c r="W35" s="15">
        <f t="shared" ca="1" si="32"/>
        <v>14.044968339402423</v>
      </c>
      <c r="X35" s="15">
        <f t="shared" ca="1" si="32"/>
        <v>17.865241165258311</v>
      </c>
      <c r="Y35" s="15">
        <f t="shared" ca="1" si="32"/>
        <v>24.49294601412479</v>
      </c>
      <c r="Z35" s="15">
        <f t="shared" ca="1" si="32"/>
        <v>34.213507381515356</v>
      </c>
      <c r="AA35" s="15">
        <f t="shared" ca="1" si="32"/>
        <v>46.634518851636173</v>
      </c>
      <c r="AB35" s="15">
        <f t="shared" ca="1" si="32"/>
        <v>60.640162104370951</v>
      </c>
      <c r="AC35" s="15">
        <f t="shared" ca="1" si="32"/>
        <v>74.539431068543635</v>
      </c>
      <c r="AD35" s="15">
        <f t="shared" ca="1" si="32"/>
        <v>86.378719898901778</v>
      </c>
      <c r="AE35" s="15">
        <f t="shared" ca="1" si="32"/>
        <v>94.344599204747354</v>
      </c>
      <c r="AF35" s="15">
        <f t="shared" ca="1" si="32"/>
        <v>97.157091043822135</v>
      </c>
      <c r="AG35" t="s">
        <v>54</v>
      </c>
    </row>
    <row r="36" spans="1:33">
      <c r="A36" s="14"/>
      <c r="J36" s="88" t="s">
        <v>12</v>
      </c>
      <c r="K36" s="90" t="s">
        <v>14</v>
      </c>
      <c r="L36" s="89" t="s">
        <v>13</v>
      </c>
      <c r="M36" s="9" t="s">
        <v>15</v>
      </c>
      <c r="N36" s="93">
        <f ca="1">L25/P35</f>
        <v>0.82050279473772769</v>
      </c>
      <c r="Q36" t="s">
        <v>16</v>
      </c>
      <c r="R36" s="94">
        <f ca="1">0.62*N36</f>
        <v>0.50871173273739112</v>
      </c>
      <c r="S36" s="32">
        <f t="shared" si="34"/>
        <v>22.5</v>
      </c>
      <c r="T36" s="15">
        <f t="shared" ca="1" si="31"/>
        <v>13.352647798196921</v>
      </c>
      <c r="U36" s="15">
        <f t="shared" ca="1" si="32"/>
        <v>13.460132941386432</v>
      </c>
      <c r="V36" s="15">
        <f t="shared" ca="1" si="32"/>
        <v>14.044968339402423</v>
      </c>
      <c r="W36" s="15">
        <f t="shared" ca="1" si="32"/>
        <v>15.804159232757469</v>
      </c>
      <c r="X36" s="15">
        <f t="shared" ca="1" si="32"/>
        <v>19.624432058613362</v>
      </c>
      <c r="Y36" s="15">
        <f t="shared" ca="1" si="32"/>
        <v>26.252136907479837</v>
      </c>
      <c r="Z36" s="15">
        <f t="shared" ca="1" si="32"/>
        <v>35.972698274870403</v>
      </c>
      <c r="AA36" s="15">
        <f t="shared" ca="1" si="32"/>
        <v>48.393709744991213</v>
      </c>
      <c r="AB36" s="15">
        <f t="shared" ca="1" si="32"/>
        <v>62.399352997725998</v>
      </c>
      <c r="AC36" s="15">
        <f t="shared" ca="1" si="32"/>
        <v>76.298621961898689</v>
      </c>
      <c r="AD36" s="15">
        <f t="shared" ca="1" si="32"/>
        <v>88.137910792256818</v>
      </c>
      <c r="AE36" s="15">
        <f t="shared" ca="1" si="32"/>
        <v>96.103790098102394</v>
      </c>
      <c r="AF36" s="15">
        <f t="shared" ca="1" si="32"/>
        <v>98.916281937177175</v>
      </c>
    </row>
    <row r="37" spans="1:33">
      <c r="B37" s="85" t="s">
        <v>397</v>
      </c>
      <c r="C37" s="86">
        <f t="shared" ref="C37:O37" si="35">C21</f>
        <v>0</v>
      </c>
      <c r="D37" s="86">
        <f t="shared" si="35"/>
        <v>7.5</v>
      </c>
      <c r="E37" s="86">
        <f t="shared" si="35"/>
        <v>15</v>
      </c>
      <c r="F37" s="86">
        <f t="shared" si="35"/>
        <v>22.5</v>
      </c>
      <c r="G37" s="86">
        <f t="shared" si="35"/>
        <v>30</v>
      </c>
      <c r="H37" s="86">
        <f t="shared" si="35"/>
        <v>37.5</v>
      </c>
      <c r="I37" s="86">
        <f t="shared" si="35"/>
        <v>45</v>
      </c>
      <c r="J37" s="86">
        <f t="shared" si="35"/>
        <v>52.5</v>
      </c>
      <c r="K37" s="86">
        <f t="shared" si="35"/>
        <v>60</v>
      </c>
      <c r="L37" s="86">
        <f t="shared" si="35"/>
        <v>67.5</v>
      </c>
      <c r="M37" s="86">
        <f t="shared" si="35"/>
        <v>75</v>
      </c>
      <c r="N37" s="86">
        <f t="shared" si="35"/>
        <v>82.5</v>
      </c>
      <c r="O37" s="86">
        <f t="shared" si="35"/>
        <v>90</v>
      </c>
      <c r="P37" s="9" t="s">
        <v>10</v>
      </c>
      <c r="S37" s="32">
        <f t="shared" si="34"/>
        <v>30</v>
      </c>
      <c r="T37" s="15">
        <f t="shared" ca="1" si="31"/>
        <v>17.172920624052807</v>
      </c>
      <c r="U37" s="15">
        <f t="shared" ca="1" si="32"/>
        <v>17.280405767242318</v>
      </c>
      <c r="V37" s="15">
        <f t="shared" ca="1" si="32"/>
        <v>17.865241165258311</v>
      </c>
      <c r="W37" s="15">
        <f t="shared" ca="1" si="32"/>
        <v>19.624432058613362</v>
      </c>
      <c r="X37" s="15">
        <f t="shared" ca="1" si="32"/>
        <v>23.444704884469246</v>
      </c>
      <c r="Y37" s="15">
        <f t="shared" ca="1" si="32"/>
        <v>30.072409733335725</v>
      </c>
      <c r="Z37" s="15">
        <f t="shared" ca="1" si="32"/>
        <v>39.792971100726291</v>
      </c>
      <c r="AA37" s="15">
        <f t="shared" ca="1" si="32"/>
        <v>52.213982570847108</v>
      </c>
      <c r="AB37" s="15">
        <f t="shared" ca="1" si="32"/>
        <v>66.219625823581879</v>
      </c>
      <c r="AC37" s="15">
        <f t="shared" ca="1" si="32"/>
        <v>80.11889478775457</v>
      </c>
      <c r="AD37" s="15">
        <f t="shared" ca="1" si="32"/>
        <v>91.958183618112713</v>
      </c>
      <c r="AE37" s="15">
        <f t="shared" ca="1" si="32"/>
        <v>99.924062923958303</v>
      </c>
      <c r="AF37" s="15">
        <f t="shared" ca="1" si="32"/>
        <v>102.73655476303307</v>
      </c>
    </row>
    <row r="38" spans="1:33">
      <c r="A38" s="9"/>
      <c r="B38" s="14">
        <f t="shared" ref="B38:B50" si="36">B22</f>
        <v>0</v>
      </c>
      <c r="C38" s="325">
        <f t="shared" ref="C38:O50" ca="1" si="37">T427*1000</f>
        <v>15.753718846264187</v>
      </c>
      <c r="D38" s="325">
        <f t="shared" ca="1" si="37"/>
        <v>16.60643315841601</v>
      </c>
      <c r="E38" s="325">
        <f t="shared" ca="1" si="37"/>
        <v>19.669744676438263</v>
      </c>
      <c r="F38" s="325">
        <f t="shared" ca="1" si="37"/>
        <v>25.878265871501107</v>
      </c>
      <c r="G38" s="325">
        <f t="shared" ca="1" si="37"/>
        <v>29.633934071900082</v>
      </c>
      <c r="H38" s="325">
        <f t="shared" ca="1" si="37"/>
        <v>44.346010018459211</v>
      </c>
      <c r="I38" s="506">
        <f t="shared" ca="1" si="37"/>
        <v>55.780797360203877</v>
      </c>
      <c r="J38" s="507">
        <f t="shared" ca="1" si="37"/>
        <v>71.020051381646567</v>
      </c>
      <c r="K38" s="325">
        <f t="shared" ca="1" si="37"/>
        <v>90.060228816778221</v>
      </c>
      <c r="L38" s="325">
        <f t="shared" ca="1" si="37"/>
        <v>101.68602073643085</v>
      </c>
      <c r="M38" s="325">
        <f t="shared" ca="1" si="37"/>
        <v>71.271794700356509</v>
      </c>
      <c r="N38" s="325">
        <f t="shared" ca="1" si="37"/>
        <v>48.383991538106393</v>
      </c>
      <c r="O38" s="325">
        <f t="shared" ca="1" si="37"/>
        <v>39.951591246274738</v>
      </c>
      <c r="P38" s="4">
        <f ca="1">MAX(C38:O38)</f>
        <v>101.68602073643085</v>
      </c>
      <c r="Q38" s="88" t="s">
        <v>12</v>
      </c>
      <c r="S38" s="32">
        <f t="shared" si="34"/>
        <v>37.5</v>
      </c>
      <c r="T38" s="15">
        <f t="shared" ca="1" si="31"/>
        <v>23.80062547291929</v>
      </c>
      <c r="U38" s="15">
        <f t="shared" ca="1" si="32"/>
        <v>23.908110616108807</v>
      </c>
      <c r="V38" s="15">
        <f t="shared" ca="1" si="32"/>
        <v>24.49294601412479</v>
      </c>
      <c r="W38" s="17">
        <f t="shared" ca="1" si="32"/>
        <v>26.252136907479837</v>
      </c>
      <c r="X38" s="15">
        <f t="shared" ca="1" si="32"/>
        <v>30.072409733335725</v>
      </c>
      <c r="Y38" s="15">
        <f t="shared" ca="1" si="32"/>
        <v>36.700114582202204</v>
      </c>
      <c r="Z38" s="15">
        <f t="shared" ca="1" si="32"/>
        <v>46.420675949592777</v>
      </c>
      <c r="AA38" s="15">
        <f t="shared" ca="1" si="32"/>
        <v>58.84168741971358</v>
      </c>
      <c r="AB38" s="15">
        <f t="shared" ca="1" si="32"/>
        <v>72.847330672448365</v>
      </c>
      <c r="AC38" s="15">
        <f t="shared" ca="1" si="32"/>
        <v>86.746599636621042</v>
      </c>
      <c r="AD38" s="15">
        <f t="shared" ca="1" si="32"/>
        <v>98.585888466979185</v>
      </c>
      <c r="AE38" s="15">
        <f t="shared" ca="1" si="32"/>
        <v>106.55176777282477</v>
      </c>
      <c r="AF38" s="15">
        <f t="shared" ca="1" si="32"/>
        <v>109.36425961189956</v>
      </c>
    </row>
    <row r="39" spans="1:33">
      <c r="A39" s="14"/>
      <c r="B39" s="14">
        <f t="shared" si="36"/>
        <v>7.5</v>
      </c>
      <c r="C39" s="325">
        <f t="shared" ca="1" si="37"/>
        <v>16.60643315841601</v>
      </c>
      <c r="D39" s="325">
        <f t="shared" ca="1" si="37"/>
        <v>17.528391298116649</v>
      </c>
      <c r="E39" s="325">
        <f t="shared" ca="1" si="37"/>
        <v>20.841490866585417</v>
      </c>
      <c r="F39" s="325">
        <f t="shared" ca="1" si="37"/>
        <v>22.591857956559863</v>
      </c>
      <c r="G39" s="325">
        <f t="shared" ca="1" si="37"/>
        <v>26.680228690513179</v>
      </c>
      <c r="H39" s="325">
        <f t="shared" ca="1" si="37"/>
        <v>45.885236274741068</v>
      </c>
      <c r="I39" s="325">
        <f t="shared" ca="1" si="37"/>
        <v>56.786972563638592</v>
      </c>
      <c r="J39" s="325">
        <f t="shared" ca="1" si="37"/>
        <v>71.702394315393718</v>
      </c>
      <c r="K39" s="325">
        <f t="shared" ca="1" si="37"/>
        <v>90.644308850114271</v>
      </c>
      <c r="L39" s="325">
        <f t="shared" ca="1" si="37"/>
        <v>109.67124532608891</v>
      </c>
      <c r="M39" s="325">
        <f t="shared" ca="1" si="37"/>
        <v>79.560451846770874</v>
      </c>
      <c r="N39" s="325">
        <f t="shared" ca="1" si="37"/>
        <v>56.766970482501669</v>
      </c>
      <c r="O39" s="325">
        <f t="shared" ca="1" si="37"/>
        <v>48.358253865039082</v>
      </c>
      <c r="P39" s="4">
        <f t="shared" ref="P39:P50" ca="1" si="38">MAX(C39:O39)</f>
        <v>109.67124532608891</v>
      </c>
      <c r="S39" s="32">
        <f t="shared" si="34"/>
        <v>45</v>
      </c>
      <c r="T39" s="15">
        <f t="shared" ca="1" si="31"/>
        <v>33.521186840309852</v>
      </c>
      <c r="U39" s="15">
        <f t="shared" ca="1" si="32"/>
        <v>33.628671983499366</v>
      </c>
      <c r="V39" s="15">
        <f t="shared" ca="1" si="32"/>
        <v>34.213507381515356</v>
      </c>
      <c r="W39" s="15">
        <f t="shared" ca="1" si="32"/>
        <v>35.972698274870403</v>
      </c>
      <c r="X39" s="15">
        <f t="shared" ca="1" si="32"/>
        <v>39.792971100726291</v>
      </c>
      <c r="Y39" s="15">
        <f t="shared" ca="1" si="32"/>
        <v>46.420675949592777</v>
      </c>
      <c r="Z39" s="15">
        <f t="shared" ca="1" si="32"/>
        <v>56.141237316983336</v>
      </c>
      <c r="AA39" s="15">
        <f t="shared" ca="1" si="32"/>
        <v>68.562248787104153</v>
      </c>
      <c r="AB39" s="15">
        <f t="shared" ca="1" si="32"/>
        <v>82.567892039838938</v>
      </c>
      <c r="AC39" s="15">
        <f t="shared" ca="1" si="32"/>
        <v>96.467161004011615</v>
      </c>
      <c r="AD39" s="15">
        <f t="shared" ca="1" si="32"/>
        <v>108.30644983436974</v>
      </c>
      <c r="AE39" s="15">
        <f t="shared" ca="1" si="32"/>
        <v>116.27232914021535</v>
      </c>
      <c r="AF39" s="15">
        <f t="shared" ca="1" si="32"/>
        <v>119.08482097929011</v>
      </c>
    </row>
    <row r="40" spans="1:33">
      <c r="A40" s="14"/>
      <c r="B40" s="14">
        <f t="shared" si="36"/>
        <v>15</v>
      </c>
      <c r="C40" s="325">
        <f t="shared" ca="1" si="37"/>
        <v>19.669744676438263</v>
      </c>
      <c r="D40" s="325">
        <f t="shared" ca="1" si="37"/>
        <v>20.841490866585417</v>
      </c>
      <c r="E40" s="325">
        <f t="shared" ca="1" si="37"/>
        <v>20.820535052170595</v>
      </c>
      <c r="F40" s="325">
        <f t="shared" ca="1" si="37"/>
        <v>17.434691790697929</v>
      </c>
      <c r="G40" s="325">
        <f t="shared" ca="1" si="37"/>
        <v>21.416592288632845</v>
      </c>
      <c r="H40" s="325">
        <f t="shared" ca="1" si="37"/>
        <v>39.05322016353707</v>
      </c>
      <c r="I40" s="325">
        <f t="shared" ca="1" si="37"/>
        <v>60.157807464451665</v>
      </c>
      <c r="J40" s="325">
        <f t="shared" ca="1" si="37"/>
        <v>73.962830831122034</v>
      </c>
      <c r="K40" s="325">
        <f t="shared" ca="1" si="37"/>
        <v>92.612125510898622</v>
      </c>
      <c r="L40" s="508">
        <f t="shared" ca="1" si="37"/>
        <v>113.91273872901245</v>
      </c>
      <c r="M40" s="325">
        <f t="shared" ca="1" si="37"/>
        <v>101.91243631856941</v>
      </c>
      <c r="N40" s="325">
        <f t="shared" ca="1" si="37"/>
        <v>79.445570239578103</v>
      </c>
      <c r="O40" s="325">
        <f t="shared" ca="1" si="37"/>
        <v>71.123566222333181</v>
      </c>
      <c r="P40" s="4">
        <f t="shared" ca="1" si="38"/>
        <v>113.91273872901245</v>
      </c>
      <c r="S40" s="32">
        <f t="shared" si="34"/>
        <v>52.5</v>
      </c>
      <c r="T40" s="15">
        <f t="shared" ca="1" si="31"/>
        <v>45.942198310430669</v>
      </c>
      <c r="U40" s="15">
        <f t="shared" ca="1" si="32"/>
        <v>46.049683453620176</v>
      </c>
      <c r="V40" s="15">
        <f t="shared" ca="1" si="32"/>
        <v>46.634518851636173</v>
      </c>
      <c r="W40" s="15">
        <f t="shared" ca="1" si="32"/>
        <v>48.393709744991213</v>
      </c>
      <c r="X40" s="15">
        <f t="shared" ca="1" si="32"/>
        <v>52.213982570847108</v>
      </c>
      <c r="Y40" s="15">
        <f t="shared" ca="1" si="32"/>
        <v>58.84168741971358</v>
      </c>
      <c r="Z40" s="15">
        <f t="shared" ca="1" si="32"/>
        <v>68.562248787104153</v>
      </c>
      <c r="AA40" s="15">
        <f t="shared" ca="1" si="32"/>
        <v>80.98326025722497</v>
      </c>
      <c r="AB40" s="15">
        <f t="shared" ca="1" si="32"/>
        <v>94.988903509959741</v>
      </c>
      <c r="AC40" s="15">
        <f t="shared" ca="1" si="32"/>
        <v>108.88817247413242</v>
      </c>
      <c r="AD40" s="15">
        <f t="shared" ca="1" si="32"/>
        <v>120.72746130449056</v>
      </c>
      <c r="AE40" s="15">
        <f t="shared" ca="1" si="32"/>
        <v>128.69334061033612</v>
      </c>
      <c r="AF40" s="15">
        <f t="shared" ca="1" si="32"/>
        <v>131.50583244941092</v>
      </c>
    </row>
    <row r="41" spans="1:33">
      <c r="A41" s="14"/>
      <c r="B41" s="14">
        <f t="shared" si="36"/>
        <v>22.5</v>
      </c>
      <c r="C41" s="325">
        <f t="shared" ca="1" si="37"/>
        <v>25.878265871501107</v>
      </c>
      <c r="D41" s="325">
        <f t="shared" ca="1" si="37"/>
        <v>22.591857956559863</v>
      </c>
      <c r="E41" s="325">
        <f t="shared" ca="1" si="37"/>
        <v>17.434691790697929</v>
      </c>
      <c r="F41" s="325">
        <f t="shared" ca="1" si="37"/>
        <v>15.346797617164768</v>
      </c>
      <c r="G41" s="325">
        <f t="shared" ca="1" si="37"/>
        <v>18.522804026220104</v>
      </c>
      <c r="H41" s="325">
        <f t="shared" ca="1" si="37"/>
        <v>32.998110348016013</v>
      </c>
      <c r="I41" s="325">
        <f t="shared" ca="1" si="37"/>
        <v>66.544250876884959</v>
      </c>
      <c r="J41" s="325">
        <f t="shared" ca="1" si="37"/>
        <v>78.202088545241267</v>
      </c>
      <c r="K41" s="509">
        <f t="shared" ca="1" si="37"/>
        <v>96.487977566743226</v>
      </c>
      <c r="L41" s="507">
        <f t="shared" ca="1" si="37"/>
        <v>118.52028075569078</v>
      </c>
      <c r="M41" s="325">
        <f t="shared" ca="1" si="37"/>
        <v>131.60824821530548</v>
      </c>
      <c r="N41" s="325">
        <f t="shared" ca="1" si="37"/>
        <v>109.66856309654993</v>
      </c>
      <c r="O41" s="325">
        <f t="shared" ca="1" si="37"/>
        <v>101.4995321710026</v>
      </c>
      <c r="P41" s="4">
        <f t="shared" ca="1" si="38"/>
        <v>131.60824821530548</v>
      </c>
      <c r="Q41" s="89" t="s">
        <v>13</v>
      </c>
      <c r="S41" s="32">
        <f t="shared" si="34"/>
        <v>60</v>
      </c>
      <c r="T41" s="15">
        <f t="shared" ca="1" si="31"/>
        <v>59.947841563165447</v>
      </c>
      <c r="U41" s="15">
        <f t="shared" ca="1" si="32"/>
        <v>60.055326706354961</v>
      </c>
      <c r="V41" s="15">
        <f t="shared" ca="1" si="32"/>
        <v>60.640162104370951</v>
      </c>
      <c r="W41" s="15">
        <f t="shared" ca="1" si="32"/>
        <v>62.399352997725998</v>
      </c>
      <c r="X41" s="15">
        <f t="shared" ca="1" si="32"/>
        <v>66.219625823581879</v>
      </c>
      <c r="Y41" s="15">
        <f t="shared" ca="1" si="32"/>
        <v>72.847330672448365</v>
      </c>
      <c r="Z41" s="15">
        <f t="shared" ca="1" si="32"/>
        <v>82.567892039838938</v>
      </c>
      <c r="AA41" s="15">
        <f t="shared" ca="1" si="32"/>
        <v>94.988903509959741</v>
      </c>
      <c r="AB41" s="15">
        <f t="shared" ca="1" si="32"/>
        <v>108.99454676269453</v>
      </c>
      <c r="AC41" s="15">
        <f t="shared" ca="1" si="32"/>
        <v>122.8938157268672</v>
      </c>
      <c r="AD41" s="15">
        <f t="shared" ca="1" si="32"/>
        <v>134.73310455722535</v>
      </c>
      <c r="AE41" s="15">
        <f t="shared" ca="1" si="32"/>
        <v>142.69898386307094</v>
      </c>
      <c r="AF41" s="15">
        <f t="shared" ca="1" si="32"/>
        <v>145.5114757021457</v>
      </c>
    </row>
    <row r="42" spans="1:33">
      <c r="A42" s="14"/>
      <c r="B42" s="14">
        <f t="shared" si="36"/>
        <v>30</v>
      </c>
      <c r="C42" s="325">
        <f t="shared" ca="1" si="37"/>
        <v>29.633934071900082</v>
      </c>
      <c r="D42" s="325">
        <f t="shared" ca="1" si="37"/>
        <v>26.680228690513179</v>
      </c>
      <c r="E42" s="325">
        <f t="shared" ca="1" si="37"/>
        <v>21.416592288632845</v>
      </c>
      <c r="F42" s="325">
        <f t="shared" ca="1" si="37"/>
        <v>18.522804026220104</v>
      </c>
      <c r="G42" s="325">
        <f t="shared" ca="1" si="37"/>
        <v>20.654435255425948</v>
      </c>
      <c r="H42" s="325">
        <f t="shared" ca="1" si="37"/>
        <v>34.0073115067255</v>
      </c>
      <c r="I42" s="325">
        <f t="shared" ca="1" si="37"/>
        <v>75.163662926768097</v>
      </c>
      <c r="J42" s="506">
        <f t="shared" ca="1" si="37"/>
        <v>84.306393089004644</v>
      </c>
      <c r="K42" s="507">
        <f t="shared" ca="1" si="37"/>
        <v>102.86552850736885</v>
      </c>
      <c r="L42" s="325">
        <f t="shared" ca="1" si="37"/>
        <v>126.93958988920315</v>
      </c>
      <c r="M42" s="325">
        <f t="shared" ca="1" si="37"/>
        <v>151.33940849379678</v>
      </c>
      <c r="N42" s="325">
        <f t="shared" ca="1" si="37"/>
        <v>138.41255319988494</v>
      </c>
      <c r="O42" s="325">
        <f t="shared" ca="1" si="37"/>
        <v>130.3800216807908</v>
      </c>
      <c r="P42" s="4">
        <f t="shared" ca="1" si="38"/>
        <v>151.33940849379678</v>
      </c>
      <c r="Q42" s="90" t="s">
        <v>14</v>
      </c>
      <c r="S42" s="32">
        <f t="shared" si="34"/>
        <v>67.5</v>
      </c>
      <c r="T42" s="15">
        <f t="shared" ca="1" si="31"/>
        <v>73.847110527338131</v>
      </c>
      <c r="U42" s="15">
        <f t="shared" ca="1" si="32"/>
        <v>73.954595670527652</v>
      </c>
      <c r="V42" s="15">
        <f t="shared" ca="1" si="32"/>
        <v>74.539431068543635</v>
      </c>
      <c r="W42" s="15">
        <f t="shared" ca="1" si="32"/>
        <v>76.298621961898689</v>
      </c>
      <c r="X42" s="15">
        <f t="shared" ca="1" si="32"/>
        <v>80.11889478775457</v>
      </c>
      <c r="Y42" s="15">
        <f t="shared" ca="1" si="32"/>
        <v>86.746599636621042</v>
      </c>
      <c r="Z42" s="15">
        <f t="shared" ca="1" si="32"/>
        <v>96.467161004011615</v>
      </c>
      <c r="AA42" s="15">
        <f t="shared" ca="1" si="32"/>
        <v>108.88817247413242</v>
      </c>
      <c r="AB42" s="15">
        <f t="shared" ca="1" si="32"/>
        <v>122.8938157268672</v>
      </c>
      <c r="AC42" s="15">
        <f t="shared" ca="1" si="32"/>
        <v>136.79308469103989</v>
      </c>
      <c r="AD42" s="15">
        <f t="shared" ca="1" si="32"/>
        <v>148.63237352139805</v>
      </c>
      <c r="AE42" s="15">
        <f t="shared" ca="1" si="32"/>
        <v>156.59825282724364</v>
      </c>
      <c r="AF42" s="15">
        <f t="shared" ca="1" si="32"/>
        <v>159.41074466631838</v>
      </c>
    </row>
    <row r="43" spans="1:33">
      <c r="A43" s="14"/>
      <c r="B43" s="14">
        <f t="shared" si="36"/>
        <v>37.5</v>
      </c>
      <c r="C43" s="325">
        <f t="shared" ca="1" si="37"/>
        <v>44.346010018459211</v>
      </c>
      <c r="D43" s="325">
        <f t="shared" ca="1" si="37"/>
        <v>45.885236274741068</v>
      </c>
      <c r="E43" s="325">
        <f t="shared" ca="1" si="37"/>
        <v>39.05322016353707</v>
      </c>
      <c r="F43" s="325">
        <f t="shared" ca="1" si="37"/>
        <v>32.998110348016013</v>
      </c>
      <c r="G43" s="325">
        <f t="shared" ca="1" si="37"/>
        <v>34.0073115067255</v>
      </c>
      <c r="H43" s="325">
        <f t="shared" ca="1" si="37"/>
        <v>50.794687716089236</v>
      </c>
      <c r="I43" s="325">
        <f t="shared" ca="1" si="37"/>
        <v>82.010767430421495</v>
      </c>
      <c r="J43" s="325">
        <f t="shared" ca="1" si="37"/>
        <v>91.409048316094882</v>
      </c>
      <c r="K43" s="325">
        <f t="shared" ca="1" si="37"/>
        <v>112.85583918197744</v>
      </c>
      <c r="L43" s="325">
        <f t="shared" ca="1" si="37"/>
        <v>142.48372573491028</v>
      </c>
      <c r="M43" s="325">
        <f t="shared" ca="1" si="37"/>
        <v>171.1961312896762</v>
      </c>
      <c r="N43" s="325">
        <f t="shared" ca="1" si="37"/>
        <v>156.38376693653433</v>
      </c>
      <c r="O43" s="325">
        <f t="shared" ca="1" si="37"/>
        <v>148.41021413336128</v>
      </c>
      <c r="P43" s="4">
        <f t="shared" ca="1" si="38"/>
        <v>171.1961312896762</v>
      </c>
      <c r="S43" s="32">
        <f t="shared" si="34"/>
        <v>75</v>
      </c>
      <c r="T43" s="15">
        <f t="shared" ca="1" si="31"/>
        <v>85.686399357696274</v>
      </c>
      <c r="U43" s="15">
        <f t="shared" ca="1" si="32"/>
        <v>85.793884500885781</v>
      </c>
      <c r="V43" s="15">
        <f t="shared" ca="1" si="32"/>
        <v>86.378719898901778</v>
      </c>
      <c r="W43" s="15">
        <f t="shared" ca="1" si="32"/>
        <v>88.137910792256818</v>
      </c>
      <c r="X43" s="15">
        <f t="shared" ca="1" si="32"/>
        <v>91.958183618112713</v>
      </c>
      <c r="Y43" s="15">
        <f t="shared" ca="1" si="32"/>
        <v>98.585888466979185</v>
      </c>
      <c r="Z43" s="15">
        <f t="shared" ca="1" si="32"/>
        <v>108.30644983436974</v>
      </c>
      <c r="AA43" s="15">
        <f t="shared" ca="1" si="32"/>
        <v>120.72746130449056</v>
      </c>
      <c r="AB43" s="15">
        <f t="shared" ca="1" si="32"/>
        <v>134.73310455722535</v>
      </c>
      <c r="AC43" s="15">
        <f t="shared" ca="1" si="32"/>
        <v>148.63237352139805</v>
      </c>
      <c r="AD43" s="15">
        <f t="shared" ca="1" si="32"/>
        <v>160.47166235175618</v>
      </c>
      <c r="AE43" s="15">
        <f t="shared" ca="1" si="32"/>
        <v>168.43754165760174</v>
      </c>
      <c r="AF43" s="15">
        <f t="shared" ca="1" si="32"/>
        <v>171.25003349667651</v>
      </c>
    </row>
    <row r="44" spans="1:33">
      <c r="A44" s="14"/>
      <c r="B44" s="14">
        <f t="shared" si="36"/>
        <v>45</v>
      </c>
      <c r="C44" s="325">
        <f t="shared" ca="1" si="37"/>
        <v>55.780797360203877</v>
      </c>
      <c r="D44" s="325">
        <f t="shared" ca="1" si="37"/>
        <v>56.786972563638592</v>
      </c>
      <c r="E44" s="325">
        <f t="shared" ca="1" si="37"/>
        <v>60.157807464451665</v>
      </c>
      <c r="F44" s="325">
        <f t="shared" ca="1" si="37"/>
        <v>66.544250876884959</v>
      </c>
      <c r="G44" s="325">
        <f t="shared" ca="1" si="37"/>
        <v>75.163662926768097</v>
      </c>
      <c r="H44" s="325">
        <f t="shared" ca="1" si="37"/>
        <v>82.010767430421495</v>
      </c>
      <c r="I44" s="325">
        <f t="shared" ca="1" si="37"/>
        <v>87.218262026105975</v>
      </c>
      <c r="J44" s="325">
        <f t="shared" ca="1" si="37"/>
        <v>101.38753728297964</v>
      </c>
      <c r="K44" s="325">
        <f t="shared" ca="1" si="37"/>
        <v>101.17840105023005</v>
      </c>
      <c r="L44" s="325">
        <f t="shared" ca="1" si="37"/>
        <v>114.20052067556406</v>
      </c>
      <c r="M44" s="325">
        <f t="shared" ca="1" si="37"/>
        <v>119.56690532104018</v>
      </c>
      <c r="N44" s="325">
        <f t="shared" ca="1" si="37"/>
        <v>113.09183614239109</v>
      </c>
      <c r="O44" s="325">
        <f t="shared" ca="1" si="37"/>
        <v>111.22213755696647</v>
      </c>
      <c r="P44" s="4">
        <f t="shared" ca="1" si="38"/>
        <v>119.56690532104018</v>
      </c>
      <c r="S44" s="32">
        <f t="shared" si="34"/>
        <v>82.5</v>
      </c>
      <c r="T44" s="15">
        <f t="shared" ca="1" si="31"/>
        <v>93.65227866354185</v>
      </c>
      <c r="U44" s="15">
        <f t="shared" ca="1" si="32"/>
        <v>93.759763806731371</v>
      </c>
      <c r="V44" s="15">
        <f t="shared" ca="1" si="32"/>
        <v>94.344599204747354</v>
      </c>
      <c r="W44" s="15">
        <f t="shared" ca="1" si="32"/>
        <v>96.103790098102394</v>
      </c>
      <c r="X44" s="15">
        <f t="shared" ca="1" si="32"/>
        <v>99.924062923958303</v>
      </c>
      <c r="Y44" s="15">
        <f t="shared" ca="1" si="32"/>
        <v>106.55176777282477</v>
      </c>
      <c r="Z44" s="15">
        <f t="shared" ca="1" si="32"/>
        <v>116.27232914021535</v>
      </c>
      <c r="AA44" s="15">
        <f t="shared" ca="1" si="32"/>
        <v>128.69334061033612</v>
      </c>
      <c r="AB44" s="15">
        <f t="shared" ca="1" si="32"/>
        <v>142.69898386307094</v>
      </c>
      <c r="AC44" s="15">
        <f t="shared" ca="1" si="32"/>
        <v>156.59825282724364</v>
      </c>
      <c r="AD44" s="15">
        <f t="shared" ca="1" si="32"/>
        <v>168.43754165760174</v>
      </c>
      <c r="AE44" s="15">
        <f t="shared" ca="1" si="32"/>
        <v>176.40342096344733</v>
      </c>
      <c r="AF44" s="15">
        <f t="shared" ca="1" si="32"/>
        <v>179.21591280252213</v>
      </c>
    </row>
    <row r="45" spans="1:33">
      <c r="A45" s="14"/>
      <c r="B45" s="14">
        <f t="shared" si="36"/>
        <v>52.5</v>
      </c>
      <c r="C45" s="325">
        <f t="shared" ca="1" si="37"/>
        <v>71.020051381646567</v>
      </c>
      <c r="D45" s="325">
        <f t="shared" ca="1" si="37"/>
        <v>71.702394315393718</v>
      </c>
      <c r="E45" s="325">
        <f t="shared" ca="1" si="37"/>
        <v>73.962830831122034</v>
      </c>
      <c r="F45" s="325">
        <f t="shared" ca="1" si="37"/>
        <v>78.202088545241267</v>
      </c>
      <c r="G45" s="325">
        <f t="shared" ca="1" si="37"/>
        <v>84.306393089004644</v>
      </c>
      <c r="H45" s="325">
        <f t="shared" ca="1" si="37"/>
        <v>91.409048316094882</v>
      </c>
      <c r="I45" s="325">
        <f t="shared" ca="1" si="37"/>
        <v>101.38753728297964</v>
      </c>
      <c r="J45" s="325">
        <f t="shared" ca="1" si="37"/>
        <v>73.943448205963804</v>
      </c>
      <c r="K45" s="325">
        <f t="shared" ca="1" si="37"/>
        <v>71.65346898721539</v>
      </c>
      <c r="L45" s="325">
        <f t="shared" ca="1" si="37"/>
        <v>81.709021782398068</v>
      </c>
      <c r="M45" s="325">
        <f t="shared" ca="1" si="37"/>
        <v>75.190689072292386</v>
      </c>
      <c r="N45" s="325">
        <f t="shared" ca="1" si="37"/>
        <v>72.990837877892531</v>
      </c>
      <c r="O45" s="325">
        <f t="shared" ca="1" si="37"/>
        <v>72.45283178440468</v>
      </c>
      <c r="P45" s="4">
        <f t="shared" ca="1" si="38"/>
        <v>101.38753728297964</v>
      </c>
      <c r="S45" s="32">
        <f t="shared" si="34"/>
        <v>90</v>
      </c>
      <c r="T45" s="15">
        <f t="shared" ca="1" si="31"/>
        <v>96.464770502616631</v>
      </c>
      <c r="U45" s="15">
        <f t="shared" ca="1" si="32"/>
        <v>96.572255645806138</v>
      </c>
      <c r="V45" s="15">
        <f t="shared" ca="1" si="32"/>
        <v>97.157091043822135</v>
      </c>
      <c r="W45" s="15">
        <f t="shared" ca="1" si="32"/>
        <v>98.916281937177175</v>
      </c>
      <c r="X45" s="15">
        <f t="shared" ca="1" si="32"/>
        <v>102.73655476303307</v>
      </c>
      <c r="Y45" s="15">
        <f t="shared" ca="1" si="32"/>
        <v>109.36425961189956</v>
      </c>
      <c r="Z45" s="15">
        <f t="shared" ca="1" si="32"/>
        <v>119.08482097929011</v>
      </c>
      <c r="AA45" s="15">
        <f t="shared" ca="1" si="32"/>
        <v>131.50583244941092</v>
      </c>
      <c r="AB45" s="15">
        <f t="shared" ca="1" si="32"/>
        <v>145.5114757021457</v>
      </c>
      <c r="AC45" s="15">
        <f t="shared" ca="1" si="32"/>
        <v>159.41074466631838</v>
      </c>
      <c r="AD45" s="15">
        <f t="shared" ca="1" si="32"/>
        <v>171.25003349667651</v>
      </c>
      <c r="AE45" s="15">
        <f t="shared" ca="1" si="32"/>
        <v>179.21591280252213</v>
      </c>
      <c r="AF45" s="15">
        <f t="shared" ca="1" si="32"/>
        <v>182.02840464159689</v>
      </c>
    </row>
    <row r="46" spans="1:33">
      <c r="A46" s="14"/>
      <c r="B46" s="14">
        <f t="shared" si="36"/>
        <v>60</v>
      </c>
      <c r="C46" s="325">
        <f t="shared" ca="1" si="37"/>
        <v>90.060228816778221</v>
      </c>
      <c r="D46" s="325">
        <f t="shared" ca="1" si="37"/>
        <v>90.644308850114271</v>
      </c>
      <c r="E46" s="325">
        <f t="shared" ca="1" si="37"/>
        <v>92.612125510898622</v>
      </c>
      <c r="F46" s="325">
        <f t="shared" ca="1" si="37"/>
        <v>96.487977566743226</v>
      </c>
      <c r="G46" s="325">
        <f t="shared" ca="1" si="37"/>
        <v>102.86552850736885</v>
      </c>
      <c r="H46" s="325">
        <f t="shared" ca="1" si="37"/>
        <v>112.85583918197744</v>
      </c>
      <c r="I46" s="325">
        <f t="shared" ca="1" si="37"/>
        <v>101.17840105023005</v>
      </c>
      <c r="J46" s="325">
        <f t="shared" ca="1" si="37"/>
        <v>71.65346898721539</v>
      </c>
      <c r="K46" s="325">
        <f t="shared" ca="1" si="37"/>
        <v>64.871491588212635</v>
      </c>
      <c r="L46" s="325">
        <f t="shared" ca="1" si="37"/>
        <v>53.818922833651527</v>
      </c>
      <c r="M46" s="325">
        <f t="shared" ca="1" si="37"/>
        <v>49.95851952119088</v>
      </c>
      <c r="N46" s="325">
        <f t="shared" ca="1" si="37"/>
        <v>48.991404989934345</v>
      </c>
      <c r="O46" s="325">
        <f t="shared" ca="1" si="37"/>
        <v>48.834326850850339</v>
      </c>
      <c r="P46" s="4">
        <f t="shared" ca="1" si="38"/>
        <v>112.85583918197744</v>
      </c>
    </row>
    <row r="47" spans="1:33">
      <c r="A47" s="14"/>
      <c r="B47" s="14">
        <f t="shared" si="36"/>
        <v>67.5</v>
      </c>
      <c r="C47" s="325">
        <f t="shared" ca="1" si="37"/>
        <v>101.68602073643085</v>
      </c>
      <c r="D47" s="325">
        <f t="shared" ca="1" si="37"/>
        <v>109.67124532608891</v>
      </c>
      <c r="E47" s="325">
        <f t="shared" ca="1" si="37"/>
        <v>113.91273872901245</v>
      </c>
      <c r="F47" s="325">
        <f t="shared" ca="1" si="37"/>
        <v>118.52028075569078</v>
      </c>
      <c r="G47" s="325">
        <f t="shared" ca="1" si="37"/>
        <v>126.93958988920315</v>
      </c>
      <c r="H47" s="325">
        <f t="shared" ca="1" si="37"/>
        <v>142.48372573491028</v>
      </c>
      <c r="I47" s="325">
        <f t="shared" ca="1" si="37"/>
        <v>114.20052067556406</v>
      </c>
      <c r="J47" s="325">
        <f t="shared" ca="1" si="37"/>
        <v>81.709021782398068</v>
      </c>
      <c r="K47" s="325">
        <f t="shared" ca="1" si="37"/>
        <v>53.818922833651527</v>
      </c>
      <c r="L47" s="325">
        <f t="shared" ca="1" si="37"/>
        <v>42.331637639293348</v>
      </c>
      <c r="M47" s="325">
        <f t="shared" ca="1" si="37"/>
        <v>38.323885936370296</v>
      </c>
      <c r="N47" s="325">
        <f t="shared" ca="1" si="37"/>
        <v>37.164627532513471</v>
      </c>
      <c r="O47" s="325">
        <f t="shared" ca="1" si="37"/>
        <v>36.937703210639235</v>
      </c>
      <c r="P47" s="4">
        <f t="shared" ca="1" si="38"/>
        <v>142.48372573491028</v>
      </c>
      <c r="S47" s="20" t="s">
        <v>55</v>
      </c>
      <c r="T47" s="14">
        <f>T17</f>
        <v>0</v>
      </c>
      <c r="U47" s="14">
        <f t="shared" ref="U47:AF47" si="39">U17</f>
        <v>7.5</v>
      </c>
      <c r="V47" s="14">
        <f t="shared" si="39"/>
        <v>15</v>
      </c>
      <c r="W47" s="14">
        <f t="shared" si="39"/>
        <v>22.5</v>
      </c>
      <c r="X47" s="14">
        <f t="shared" si="39"/>
        <v>30</v>
      </c>
      <c r="Y47" s="14">
        <f t="shared" si="39"/>
        <v>37.5</v>
      </c>
      <c r="Z47" s="14">
        <f t="shared" si="39"/>
        <v>45</v>
      </c>
      <c r="AA47" s="14">
        <f t="shared" si="39"/>
        <v>52.5</v>
      </c>
      <c r="AB47" s="14">
        <f t="shared" si="39"/>
        <v>60</v>
      </c>
      <c r="AC47" s="14">
        <f t="shared" si="39"/>
        <v>67.5</v>
      </c>
      <c r="AD47" s="14">
        <f t="shared" si="39"/>
        <v>75</v>
      </c>
      <c r="AE47" s="14">
        <f t="shared" si="39"/>
        <v>82.5</v>
      </c>
      <c r="AF47" s="14">
        <f t="shared" si="39"/>
        <v>90</v>
      </c>
      <c r="AG47" s="405">
        <f ca="1">INDEX(T48:AF60,Sheet1!$R$17,Sheet1!$R$18)</f>
        <v>205.68181818181819</v>
      </c>
    </row>
    <row r="48" spans="1:33">
      <c r="A48" s="14"/>
      <c r="B48" s="14">
        <f t="shared" si="36"/>
        <v>75</v>
      </c>
      <c r="C48" s="325">
        <f t="shared" ca="1" si="37"/>
        <v>71.271794700356509</v>
      </c>
      <c r="D48" s="325">
        <f t="shared" ca="1" si="37"/>
        <v>79.560451846770874</v>
      </c>
      <c r="E48" s="325">
        <f t="shared" ca="1" si="37"/>
        <v>101.91243631856941</v>
      </c>
      <c r="F48" s="325">
        <f t="shared" ca="1" si="37"/>
        <v>131.60824821530548</v>
      </c>
      <c r="G48" s="325">
        <f t="shared" ca="1" si="37"/>
        <v>151.33940849379678</v>
      </c>
      <c r="H48" s="325">
        <f t="shared" ca="1" si="37"/>
        <v>171.1961312896762</v>
      </c>
      <c r="I48" s="325">
        <f t="shared" ca="1" si="37"/>
        <v>119.56690532104018</v>
      </c>
      <c r="J48" s="325">
        <f t="shared" ca="1" si="37"/>
        <v>75.190689072292386</v>
      </c>
      <c r="K48" s="325">
        <f t="shared" ca="1" si="37"/>
        <v>49.95851952119088</v>
      </c>
      <c r="L48" s="325">
        <f t="shared" ca="1" si="37"/>
        <v>38.323885936370296</v>
      </c>
      <c r="M48" s="325">
        <f t="shared" ca="1" si="37"/>
        <v>33.661793333456608</v>
      </c>
      <c r="N48" s="325">
        <f t="shared" ca="1" si="37"/>
        <v>32.001118163266348</v>
      </c>
      <c r="O48" s="325">
        <f t="shared" ca="1" si="37"/>
        <v>31.582516348686898</v>
      </c>
      <c r="P48" s="4">
        <f t="shared" ca="1" si="38"/>
        <v>171.1961312896762</v>
      </c>
      <c r="S48" s="32">
        <f>S18</f>
        <v>0</v>
      </c>
      <c r="T48" s="15">
        <f ca="1">T3+T33+2*T18</f>
        <v>205.68181818181819</v>
      </c>
      <c r="U48" s="15">
        <f t="shared" ref="U48:AF48" ca="1" si="40">U3+U33+2*U18</f>
        <v>205.68181818181819</v>
      </c>
      <c r="V48" s="15">
        <f t="shared" ca="1" si="40"/>
        <v>205.68181818181819</v>
      </c>
      <c r="W48" s="15">
        <f t="shared" ca="1" si="40"/>
        <v>205.68181818181819</v>
      </c>
      <c r="X48" s="15">
        <f t="shared" ca="1" si="40"/>
        <v>205.68181818181819</v>
      </c>
      <c r="Y48" s="15">
        <f t="shared" ca="1" si="40"/>
        <v>205.68181818181819</v>
      </c>
      <c r="Z48" s="15">
        <f t="shared" ca="1" si="40"/>
        <v>205.68181818181819</v>
      </c>
      <c r="AA48" s="15">
        <f t="shared" ca="1" si="40"/>
        <v>205.68181818181819</v>
      </c>
      <c r="AB48" s="15">
        <f t="shared" ca="1" si="40"/>
        <v>205.68181818181819</v>
      </c>
      <c r="AC48" s="15">
        <f t="shared" ca="1" si="40"/>
        <v>205.68181818181819</v>
      </c>
      <c r="AD48" s="15">
        <f t="shared" ca="1" si="40"/>
        <v>205.68181818181819</v>
      </c>
      <c r="AE48" s="15">
        <f t="shared" ca="1" si="40"/>
        <v>205.68181818181819</v>
      </c>
      <c r="AF48" s="15">
        <f t="shared" ca="1" si="40"/>
        <v>205.68181818181819</v>
      </c>
      <c r="AG48" s="208"/>
    </row>
    <row r="49" spans="1:47">
      <c r="A49" s="14"/>
      <c r="B49" s="14">
        <f t="shared" si="36"/>
        <v>82.5</v>
      </c>
      <c r="C49" s="325">
        <f t="shared" ca="1" si="37"/>
        <v>48.383991538106393</v>
      </c>
      <c r="D49" s="325">
        <f t="shared" ca="1" si="37"/>
        <v>56.766970482501669</v>
      </c>
      <c r="E49" s="325">
        <f t="shared" ca="1" si="37"/>
        <v>79.445570239578103</v>
      </c>
      <c r="F49" s="325">
        <f t="shared" ca="1" si="37"/>
        <v>109.66856309654993</v>
      </c>
      <c r="G49" s="325">
        <f t="shared" ca="1" si="37"/>
        <v>138.41255319988494</v>
      </c>
      <c r="H49" s="325">
        <f t="shared" ca="1" si="37"/>
        <v>156.38376693653433</v>
      </c>
      <c r="I49" s="325">
        <f t="shared" ca="1" si="37"/>
        <v>113.09183614239109</v>
      </c>
      <c r="J49" s="325">
        <f t="shared" ca="1" si="37"/>
        <v>72.990837877892531</v>
      </c>
      <c r="K49" s="325">
        <f t="shared" ca="1" si="37"/>
        <v>48.991404989934345</v>
      </c>
      <c r="L49" s="325">
        <f t="shared" ca="1" si="37"/>
        <v>37.164627532513471</v>
      </c>
      <c r="M49" s="325">
        <f t="shared" ca="1" si="37"/>
        <v>32.001118163266348</v>
      </c>
      <c r="N49" s="325">
        <f t="shared" ca="1" si="37"/>
        <v>29.874073619767238</v>
      </c>
      <c r="O49" s="325">
        <f t="shared" ca="1" si="37"/>
        <v>29.218959807993272</v>
      </c>
      <c r="P49" s="4">
        <f t="shared" ca="1" si="38"/>
        <v>156.38376693653433</v>
      </c>
      <c r="S49" s="32">
        <f t="shared" ref="S49:S60" si="41">S19</f>
        <v>7.5</v>
      </c>
      <c r="T49" s="15">
        <f t="shared" ref="T49:AF60" ca="1" si="42">T4+T34+2*T19</f>
        <v>205.68181818181819</v>
      </c>
      <c r="U49" s="15">
        <f t="shared" ca="1" si="42"/>
        <v>205.68181818181819</v>
      </c>
      <c r="V49" s="15">
        <f t="shared" ca="1" si="42"/>
        <v>205.68181818181819</v>
      </c>
      <c r="W49" s="15">
        <f t="shared" ca="1" si="42"/>
        <v>205.68181818181819</v>
      </c>
      <c r="X49" s="15">
        <f t="shared" ca="1" si="42"/>
        <v>205.68181818181819</v>
      </c>
      <c r="Y49" s="15">
        <f t="shared" ca="1" si="42"/>
        <v>205.68181818181822</v>
      </c>
      <c r="Z49" s="15">
        <f t="shared" ca="1" si="42"/>
        <v>205.68181818181819</v>
      </c>
      <c r="AA49" s="15">
        <f t="shared" ca="1" si="42"/>
        <v>205.68181818181819</v>
      </c>
      <c r="AB49" s="15">
        <f t="shared" ca="1" si="42"/>
        <v>205.68181818181819</v>
      </c>
      <c r="AC49" s="15">
        <f t="shared" ca="1" si="42"/>
        <v>205.68181818181819</v>
      </c>
      <c r="AD49" s="15">
        <f t="shared" ca="1" si="42"/>
        <v>205.68181818181819</v>
      </c>
      <c r="AE49" s="15">
        <f t="shared" ca="1" si="42"/>
        <v>205.68181818181819</v>
      </c>
      <c r="AF49" s="15">
        <f t="shared" ca="1" si="42"/>
        <v>205.68181818181819</v>
      </c>
    </row>
    <row r="50" spans="1:47">
      <c r="A50" s="14"/>
      <c r="B50" s="14">
        <f t="shared" si="36"/>
        <v>90</v>
      </c>
      <c r="C50" s="325">
        <f t="shared" ca="1" si="37"/>
        <v>39.951591246274738</v>
      </c>
      <c r="D50" s="325">
        <f t="shared" ca="1" si="37"/>
        <v>48.358253865039082</v>
      </c>
      <c r="E50" s="325">
        <f t="shared" ca="1" si="37"/>
        <v>71.123566222333181</v>
      </c>
      <c r="F50" s="325">
        <f t="shared" ca="1" si="37"/>
        <v>101.4995321710026</v>
      </c>
      <c r="G50" s="325">
        <f t="shared" ca="1" si="37"/>
        <v>130.3800216807908</v>
      </c>
      <c r="H50" s="325">
        <f t="shared" ca="1" si="37"/>
        <v>148.41021413336128</v>
      </c>
      <c r="I50" s="325">
        <f t="shared" ca="1" si="37"/>
        <v>111.22213755696647</v>
      </c>
      <c r="J50" s="325">
        <f t="shared" ca="1" si="37"/>
        <v>72.45283178440468</v>
      </c>
      <c r="K50" s="325">
        <f t="shared" ca="1" si="37"/>
        <v>48.834326850850339</v>
      </c>
      <c r="L50" s="325">
        <f t="shared" ca="1" si="37"/>
        <v>36.937703210639235</v>
      </c>
      <c r="M50" s="325">
        <f t="shared" ca="1" si="37"/>
        <v>31.582516348686898</v>
      </c>
      <c r="N50" s="325">
        <f t="shared" ca="1" si="37"/>
        <v>29.218959807993272</v>
      </c>
      <c r="O50" s="325">
        <f t="shared" ca="1" si="37"/>
        <v>28.399405000321011</v>
      </c>
      <c r="P50" s="4">
        <f t="shared" ca="1" si="38"/>
        <v>148.41021413336128</v>
      </c>
      <c r="S50" s="32">
        <f t="shared" si="41"/>
        <v>15</v>
      </c>
      <c r="T50" s="15">
        <f t="shared" ca="1" si="42"/>
        <v>205.68181818181819</v>
      </c>
      <c r="U50" s="15">
        <f t="shared" ca="1" si="42"/>
        <v>205.68181818181819</v>
      </c>
      <c r="V50" s="15">
        <f t="shared" ca="1" si="42"/>
        <v>205.68181818181819</v>
      </c>
      <c r="W50" s="15">
        <f t="shared" ca="1" si="42"/>
        <v>205.68181818181822</v>
      </c>
      <c r="X50" s="15">
        <f t="shared" ca="1" si="42"/>
        <v>205.68181818181816</v>
      </c>
      <c r="Y50" s="15">
        <f t="shared" ca="1" si="42"/>
        <v>205.68181818181819</v>
      </c>
      <c r="Z50" s="15">
        <f t="shared" ca="1" si="42"/>
        <v>205.68181818181819</v>
      </c>
      <c r="AA50" s="15">
        <f t="shared" ca="1" si="42"/>
        <v>205.68181818181819</v>
      </c>
      <c r="AB50" s="15">
        <f t="shared" ca="1" si="42"/>
        <v>205.68181818181822</v>
      </c>
      <c r="AC50" s="15">
        <f t="shared" ca="1" si="42"/>
        <v>205.68181818181819</v>
      </c>
      <c r="AD50" s="15">
        <f t="shared" ca="1" si="42"/>
        <v>205.68181818181819</v>
      </c>
      <c r="AE50" s="15">
        <f t="shared" ca="1" si="42"/>
        <v>205.68181818181819</v>
      </c>
      <c r="AF50" s="15">
        <f t="shared" ca="1" si="42"/>
        <v>205.68181818181819</v>
      </c>
    </row>
    <row r="51" spans="1:47">
      <c r="A51" s="14"/>
      <c r="B51" s="12" t="s">
        <v>10</v>
      </c>
      <c r="C51" s="4">
        <f t="shared" ref="C51:O51" ca="1" si="43">MAX(C38:C44)</f>
        <v>55.780797360203877</v>
      </c>
      <c r="D51" s="4">
        <f t="shared" ca="1" si="43"/>
        <v>56.786972563638592</v>
      </c>
      <c r="E51" s="4">
        <f t="shared" ca="1" si="43"/>
        <v>60.157807464451665</v>
      </c>
      <c r="F51" s="4">
        <f t="shared" ca="1" si="43"/>
        <v>66.544250876884959</v>
      </c>
      <c r="G51" s="4">
        <f t="shared" ca="1" si="43"/>
        <v>75.163662926768097</v>
      </c>
      <c r="H51" s="4">
        <f t="shared" ca="1" si="43"/>
        <v>82.010767430421495</v>
      </c>
      <c r="I51" s="4">
        <f t="shared" ca="1" si="43"/>
        <v>87.218262026105975</v>
      </c>
      <c r="J51" s="4">
        <f t="shared" ca="1" si="43"/>
        <v>101.38753728297964</v>
      </c>
      <c r="K51" s="4">
        <f t="shared" ca="1" si="43"/>
        <v>112.85583918197744</v>
      </c>
      <c r="L51" s="4">
        <f t="shared" ca="1" si="43"/>
        <v>142.48372573491028</v>
      </c>
      <c r="M51" s="4">
        <f t="shared" ca="1" si="43"/>
        <v>171.1961312896762</v>
      </c>
      <c r="N51" s="4">
        <f t="shared" ca="1" si="43"/>
        <v>156.38376693653433</v>
      </c>
      <c r="O51" s="4">
        <f t="shared" ca="1" si="43"/>
        <v>148.41021413336128</v>
      </c>
      <c r="P51" s="91">
        <f ca="1">MAX(P38:P50)</f>
        <v>171.1961312896762</v>
      </c>
      <c r="Q51" s="92" t="s">
        <v>357</v>
      </c>
      <c r="R51" s="35"/>
      <c r="S51" s="32">
        <f t="shared" si="41"/>
        <v>22.5</v>
      </c>
      <c r="T51" s="15">
        <f t="shared" ca="1" si="42"/>
        <v>205.68181818181819</v>
      </c>
      <c r="U51" s="15">
        <f t="shared" ca="1" si="42"/>
        <v>205.68181818181819</v>
      </c>
      <c r="V51" s="15">
        <f t="shared" ca="1" si="42"/>
        <v>205.68181818181822</v>
      </c>
      <c r="W51" s="15">
        <f t="shared" ca="1" si="42"/>
        <v>205.68181818181819</v>
      </c>
      <c r="X51" s="15">
        <f t="shared" ca="1" si="42"/>
        <v>205.68181818181819</v>
      </c>
      <c r="Y51" s="15">
        <f t="shared" ca="1" si="42"/>
        <v>205.68181818181822</v>
      </c>
      <c r="Z51" s="15">
        <f t="shared" ca="1" si="42"/>
        <v>205.68181818181819</v>
      </c>
      <c r="AA51" s="15">
        <f t="shared" ca="1" si="42"/>
        <v>205.68181818181819</v>
      </c>
      <c r="AB51" s="15">
        <f t="shared" ca="1" si="42"/>
        <v>205.68181818181819</v>
      </c>
      <c r="AC51" s="15">
        <f t="shared" ca="1" si="42"/>
        <v>205.68181818181819</v>
      </c>
      <c r="AD51" s="15">
        <f t="shared" ca="1" si="42"/>
        <v>205.68181818181819</v>
      </c>
      <c r="AE51" s="15">
        <f t="shared" ca="1" si="42"/>
        <v>205.68181818181819</v>
      </c>
      <c r="AF51" s="15">
        <f t="shared" ca="1" si="42"/>
        <v>205.68181818181819</v>
      </c>
    </row>
    <row r="52" spans="1:47">
      <c r="A52" s="14"/>
      <c r="B52" s="26"/>
      <c r="C52" s="26"/>
      <c r="D52" s="26"/>
      <c r="E52" s="26"/>
      <c r="F52" s="26"/>
      <c r="G52" s="26"/>
      <c r="H52" s="26"/>
      <c r="I52" s="26"/>
      <c r="J52" s="88" t="s">
        <v>12</v>
      </c>
      <c r="K52" s="90" t="s">
        <v>14</v>
      </c>
      <c r="L52" s="89" t="s">
        <v>13</v>
      </c>
      <c r="M52" s="26"/>
      <c r="N52" s="26"/>
      <c r="S52" s="32">
        <f t="shared" si="41"/>
        <v>30</v>
      </c>
      <c r="T52" s="15">
        <f t="shared" ca="1" si="42"/>
        <v>205.68181818181819</v>
      </c>
      <c r="U52" s="15">
        <f t="shared" ca="1" si="42"/>
        <v>205.68181818181819</v>
      </c>
      <c r="V52" s="15">
        <f t="shared" ca="1" si="42"/>
        <v>205.68181818181816</v>
      </c>
      <c r="W52" s="15">
        <f t="shared" ca="1" si="42"/>
        <v>205.68181818181819</v>
      </c>
      <c r="X52" s="15">
        <f t="shared" ca="1" si="42"/>
        <v>205.68181818181819</v>
      </c>
      <c r="Y52" s="15">
        <f t="shared" ca="1" si="42"/>
        <v>205.68181818181819</v>
      </c>
      <c r="Z52" s="15">
        <f t="shared" ca="1" si="42"/>
        <v>205.68181818181819</v>
      </c>
      <c r="AA52" s="15">
        <f t="shared" ca="1" si="42"/>
        <v>205.68181818181819</v>
      </c>
      <c r="AB52" s="15">
        <f t="shared" ca="1" si="42"/>
        <v>205.68181818181819</v>
      </c>
      <c r="AC52" s="15">
        <f t="shared" ca="1" si="42"/>
        <v>205.68181818181819</v>
      </c>
      <c r="AD52" s="15">
        <f t="shared" ca="1" si="42"/>
        <v>205.68181818181819</v>
      </c>
      <c r="AE52" s="15">
        <f t="shared" ca="1" si="42"/>
        <v>205.68181818181822</v>
      </c>
      <c r="AF52" s="15">
        <f t="shared" ca="1" si="42"/>
        <v>205.68181818181819</v>
      </c>
    </row>
    <row r="53" spans="1:47">
      <c r="A53" s="14"/>
      <c r="B53" s="100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9"/>
      <c r="S53" s="32">
        <f t="shared" si="41"/>
        <v>37.5</v>
      </c>
      <c r="T53" s="15">
        <f t="shared" ca="1" si="42"/>
        <v>205.68181818181819</v>
      </c>
      <c r="U53" s="15">
        <f t="shared" ca="1" si="42"/>
        <v>205.68181818181822</v>
      </c>
      <c r="V53" s="15">
        <f t="shared" ca="1" si="42"/>
        <v>205.68181818181819</v>
      </c>
      <c r="W53" s="15">
        <f t="shared" ca="1" si="42"/>
        <v>205.68181818181822</v>
      </c>
      <c r="X53" s="15">
        <f t="shared" ca="1" si="42"/>
        <v>205.68181818181819</v>
      </c>
      <c r="Y53" s="15">
        <f t="shared" ca="1" si="42"/>
        <v>205.68181818181819</v>
      </c>
      <c r="Z53" s="15">
        <f t="shared" ca="1" si="42"/>
        <v>205.68181818181819</v>
      </c>
      <c r="AA53" s="15">
        <f t="shared" ca="1" si="42"/>
        <v>205.68181818181819</v>
      </c>
      <c r="AB53" s="15">
        <f t="shared" ca="1" si="42"/>
        <v>205.68181818181819</v>
      </c>
      <c r="AC53" s="15">
        <f t="shared" ca="1" si="42"/>
        <v>205.68181818181819</v>
      </c>
      <c r="AD53" s="15">
        <f t="shared" ca="1" si="42"/>
        <v>205.68181818181819</v>
      </c>
      <c r="AE53" s="15">
        <f t="shared" ca="1" si="42"/>
        <v>205.68181818181819</v>
      </c>
      <c r="AF53" s="15">
        <f t="shared" ca="1" si="42"/>
        <v>205.68181818181819</v>
      </c>
    </row>
    <row r="54" spans="1:47">
      <c r="A54" s="14"/>
      <c r="B54" s="14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4"/>
      <c r="Q54" s="12"/>
      <c r="S54" s="32">
        <f t="shared" si="41"/>
        <v>45</v>
      </c>
      <c r="T54" s="15">
        <f t="shared" ca="1" si="42"/>
        <v>205.68181818181819</v>
      </c>
      <c r="U54" s="15">
        <f t="shared" ca="1" si="42"/>
        <v>205.68181818181819</v>
      </c>
      <c r="V54" s="15">
        <f t="shared" ca="1" si="42"/>
        <v>205.68181818181819</v>
      </c>
      <c r="W54" s="15">
        <f t="shared" ca="1" si="42"/>
        <v>205.68181818181819</v>
      </c>
      <c r="X54" s="15">
        <f t="shared" ca="1" si="42"/>
        <v>205.68181818181819</v>
      </c>
      <c r="Y54" s="15">
        <f t="shared" ca="1" si="42"/>
        <v>205.68181818181819</v>
      </c>
      <c r="Z54" s="15">
        <f t="shared" ca="1" si="42"/>
        <v>205.68181818181819</v>
      </c>
      <c r="AA54" s="15">
        <f t="shared" ca="1" si="42"/>
        <v>205.68181818181819</v>
      </c>
      <c r="AB54" s="15">
        <f t="shared" ca="1" si="42"/>
        <v>205.68181818181822</v>
      </c>
      <c r="AC54" s="15">
        <f t="shared" ca="1" si="42"/>
        <v>205.68181818181819</v>
      </c>
      <c r="AD54" s="15">
        <f t="shared" ca="1" si="42"/>
        <v>205.68181818181819</v>
      </c>
      <c r="AE54" s="15">
        <f t="shared" ca="1" si="42"/>
        <v>205.68181818181822</v>
      </c>
      <c r="AF54" s="15">
        <f t="shared" ca="1" si="42"/>
        <v>205.68181818181819</v>
      </c>
    </row>
    <row r="55" spans="1:47">
      <c r="A55" s="14"/>
      <c r="B55" s="14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4"/>
      <c r="S55" s="32">
        <f t="shared" si="41"/>
        <v>52.5</v>
      </c>
      <c r="T55" s="15">
        <f t="shared" ca="1" si="42"/>
        <v>205.68181818181819</v>
      </c>
      <c r="U55" s="15">
        <f t="shared" ca="1" si="42"/>
        <v>205.68181818181819</v>
      </c>
      <c r="V55" s="15">
        <f t="shared" ca="1" si="42"/>
        <v>205.68181818181819</v>
      </c>
      <c r="W55" s="15">
        <f t="shared" ca="1" si="42"/>
        <v>205.68181818181819</v>
      </c>
      <c r="X55" s="15">
        <f t="shared" ca="1" si="42"/>
        <v>205.68181818181819</v>
      </c>
      <c r="Y55" s="15">
        <f t="shared" ca="1" si="42"/>
        <v>205.68181818181819</v>
      </c>
      <c r="Z55" s="15">
        <f t="shared" ca="1" si="42"/>
        <v>205.68181818181819</v>
      </c>
      <c r="AA55" s="15">
        <f t="shared" ca="1" si="42"/>
        <v>205.68181818181822</v>
      </c>
      <c r="AB55" s="15">
        <f t="shared" ca="1" si="42"/>
        <v>205.68181818181819</v>
      </c>
      <c r="AC55" s="15">
        <f t="shared" ca="1" si="42"/>
        <v>205.68181818181819</v>
      </c>
      <c r="AD55" s="15">
        <f t="shared" ca="1" si="42"/>
        <v>205.68181818181819</v>
      </c>
      <c r="AE55" s="15">
        <f t="shared" ca="1" si="42"/>
        <v>205.68181818181819</v>
      </c>
      <c r="AF55" s="15">
        <f t="shared" ca="1" si="42"/>
        <v>205.68181818181819</v>
      </c>
    </row>
    <row r="56" spans="1:47">
      <c r="A56" s="14"/>
      <c r="B56" s="14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4"/>
      <c r="S56" s="32">
        <f t="shared" si="41"/>
        <v>60</v>
      </c>
      <c r="T56" s="15">
        <f t="shared" ca="1" si="42"/>
        <v>205.68181818181819</v>
      </c>
      <c r="U56" s="15">
        <f t="shared" ca="1" si="42"/>
        <v>205.68181818181819</v>
      </c>
      <c r="V56" s="15">
        <f t="shared" ca="1" si="42"/>
        <v>205.68181818181822</v>
      </c>
      <c r="W56" s="15">
        <f t="shared" ca="1" si="42"/>
        <v>205.68181818181819</v>
      </c>
      <c r="X56" s="15">
        <f t="shared" ca="1" si="42"/>
        <v>205.68181818181819</v>
      </c>
      <c r="Y56" s="15">
        <f t="shared" ca="1" si="42"/>
        <v>205.68181818181819</v>
      </c>
      <c r="Z56" s="15">
        <f t="shared" ca="1" si="42"/>
        <v>205.68181818181822</v>
      </c>
      <c r="AA56" s="15">
        <f t="shared" ca="1" si="42"/>
        <v>205.68181818181819</v>
      </c>
      <c r="AB56" s="15">
        <f t="shared" ca="1" si="42"/>
        <v>205.68181818181819</v>
      </c>
      <c r="AC56" s="15">
        <f t="shared" ca="1" si="42"/>
        <v>205.68181818181819</v>
      </c>
      <c r="AD56" s="15">
        <f t="shared" ca="1" si="42"/>
        <v>205.68181818181822</v>
      </c>
      <c r="AE56" s="15">
        <f t="shared" ca="1" si="42"/>
        <v>205.68181818181819</v>
      </c>
      <c r="AF56" s="15">
        <f t="shared" ca="1" si="42"/>
        <v>205.68181818181819</v>
      </c>
    </row>
    <row r="57" spans="1:47">
      <c r="B57" s="14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4"/>
      <c r="Q57" s="12"/>
      <c r="S57" s="32">
        <f t="shared" si="41"/>
        <v>67.5</v>
      </c>
      <c r="T57" s="15">
        <f t="shared" ca="1" si="42"/>
        <v>205.68181818181819</v>
      </c>
      <c r="U57" s="15">
        <f t="shared" ca="1" si="42"/>
        <v>205.68181818181819</v>
      </c>
      <c r="V57" s="15">
        <f t="shared" ca="1" si="42"/>
        <v>205.68181818181819</v>
      </c>
      <c r="W57" s="15">
        <f t="shared" ca="1" si="42"/>
        <v>205.68181818181819</v>
      </c>
      <c r="X57" s="15">
        <f t="shared" ca="1" si="42"/>
        <v>205.68181818181819</v>
      </c>
      <c r="Y57" s="15">
        <f t="shared" ca="1" si="42"/>
        <v>205.68181818181819</v>
      </c>
      <c r="Z57" s="15">
        <f t="shared" ca="1" si="42"/>
        <v>205.68181818181819</v>
      </c>
      <c r="AA57" s="15">
        <f t="shared" ca="1" si="42"/>
        <v>205.68181818181819</v>
      </c>
      <c r="AB57" s="15">
        <f t="shared" ca="1" si="42"/>
        <v>205.68181818181819</v>
      </c>
      <c r="AC57" s="15">
        <f t="shared" ca="1" si="42"/>
        <v>205.68181818181822</v>
      </c>
      <c r="AD57" s="15">
        <f t="shared" ca="1" si="42"/>
        <v>205.68181818181822</v>
      </c>
      <c r="AE57" s="15">
        <f t="shared" ca="1" si="42"/>
        <v>205.68181818181819</v>
      </c>
      <c r="AF57" s="15">
        <f t="shared" ca="1" si="42"/>
        <v>205.68181818181819</v>
      </c>
    </row>
    <row r="58" spans="1:47">
      <c r="B58" s="14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4"/>
      <c r="Q58" s="12"/>
      <c r="S58" s="32">
        <f t="shared" si="41"/>
        <v>75</v>
      </c>
      <c r="T58" s="15">
        <f t="shared" ca="1" si="42"/>
        <v>205.68181818181819</v>
      </c>
      <c r="U58" s="15">
        <f t="shared" ca="1" si="42"/>
        <v>205.68181818181819</v>
      </c>
      <c r="V58" s="15">
        <f t="shared" ca="1" si="42"/>
        <v>205.68181818181819</v>
      </c>
      <c r="W58" s="15">
        <f t="shared" ca="1" si="42"/>
        <v>205.68181818181819</v>
      </c>
      <c r="X58" s="15">
        <f t="shared" ca="1" si="42"/>
        <v>205.68181818181819</v>
      </c>
      <c r="Y58" s="15">
        <f t="shared" ca="1" si="42"/>
        <v>205.68181818181819</v>
      </c>
      <c r="Z58" s="15">
        <f t="shared" ca="1" si="42"/>
        <v>205.68181818181819</v>
      </c>
      <c r="AA58" s="15">
        <f t="shared" ca="1" si="42"/>
        <v>205.68181818181819</v>
      </c>
      <c r="AB58" s="15">
        <f t="shared" ca="1" si="42"/>
        <v>205.68181818181822</v>
      </c>
      <c r="AC58" s="15">
        <f t="shared" ca="1" si="42"/>
        <v>205.68181818181822</v>
      </c>
      <c r="AD58" s="15">
        <f t="shared" ca="1" si="42"/>
        <v>205.68181818181819</v>
      </c>
      <c r="AE58" s="15">
        <f t="shared" ca="1" si="42"/>
        <v>205.68181818181819</v>
      </c>
      <c r="AF58" s="15">
        <f t="shared" ca="1" si="42"/>
        <v>205.68181818181816</v>
      </c>
    </row>
    <row r="59" spans="1:47">
      <c r="B59" s="14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4"/>
      <c r="S59" s="32">
        <f t="shared" si="41"/>
        <v>82.5</v>
      </c>
      <c r="T59" s="15">
        <f t="shared" ca="1" si="42"/>
        <v>205.68181818181819</v>
      </c>
      <c r="U59" s="15">
        <f t="shared" ca="1" si="42"/>
        <v>205.68181818181819</v>
      </c>
      <c r="V59" s="15">
        <f t="shared" ca="1" si="42"/>
        <v>205.68181818181819</v>
      </c>
      <c r="W59" s="15">
        <f t="shared" ca="1" si="42"/>
        <v>205.68181818181819</v>
      </c>
      <c r="X59" s="15">
        <f t="shared" ca="1" si="42"/>
        <v>205.68181818181822</v>
      </c>
      <c r="Y59" s="15">
        <f t="shared" ca="1" si="42"/>
        <v>205.68181818181819</v>
      </c>
      <c r="Z59" s="15">
        <f t="shared" ca="1" si="42"/>
        <v>205.68181818181822</v>
      </c>
      <c r="AA59" s="15">
        <f t="shared" ca="1" si="42"/>
        <v>205.68181818181819</v>
      </c>
      <c r="AB59" s="15">
        <f t="shared" ca="1" si="42"/>
        <v>205.68181818181819</v>
      </c>
      <c r="AC59" s="15">
        <f t="shared" ca="1" si="42"/>
        <v>205.68181818181819</v>
      </c>
      <c r="AD59" s="15">
        <f t="shared" ca="1" si="42"/>
        <v>205.68181818181819</v>
      </c>
      <c r="AE59" s="15">
        <f t="shared" ca="1" si="42"/>
        <v>205.68181818181819</v>
      </c>
      <c r="AF59" s="15">
        <f t="shared" ca="1" si="42"/>
        <v>205.68181818181822</v>
      </c>
    </row>
    <row r="60" spans="1:47">
      <c r="B60" s="14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4"/>
      <c r="S60" s="32">
        <f t="shared" si="41"/>
        <v>90</v>
      </c>
      <c r="T60" s="15">
        <f t="shared" ca="1" si="42"/>
        <v>205.68181818181819</v>
      </c>
      <c r="U60" s="15">
        <f t="shared" ca="1" si="42"/>
        <v>205.68181818181819</v>
      </c>
      <c r="V60" s="15">
        <f t="shared" ca="1" si="42"/>
        <v>205.68181818181819</v>
      </c>
      <c r="W60" s="15">
        <f t="shared" ca="1" si="42"/>
        <v>205.68181818181819</v>
      </c>
      <c r="X60" s="15">
        <f t="shared" ca="1" si="42"/>
        <v>205.68181818181819</v>
      </c>
      <c r="Y60" s="15">
        <f t="shared" ca="1" si="42"/>
        <v>205.68181818181819</v>
      </c>
      <c r="Z60" s="15">
        <f t="shared" ca="1" si="42"/>
        <v>205.68181818181819</v>
      </c>
      <c r="AA60" s="15">
        <f t="shared" ca="1" si="42"/>
        <v>205.68181818181819</v>
      </c>
      <c r="AB60" s="15">
        <f t="shared" ca="1" si="42"/>
        <v>205.68181818181819</v>
      </c>
      <c r="AC60" s="15">
        <f t="shared" ca="1" si="42"/>
        <v>205.68181818181819</v>
      </c>
      <c r="AD60" s="15">
        <f t="shared" ca="1" si="42"/>
        <v>205.68181818181816</v>
      </c>
      <c r="AE60" s="15">
        <f t="shared" ca="1" si="42"/>
        <v>205.68181818181822</v>
      </c>
      <c r="AF60" s="15">
        <f t="shared" ca="1" si="42"/>
        <v>205.68181818181819</v>
      </c>
    </row>
    <row r="61" spans="1:47">
      <c r="B61" s="14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4"/>
      <c r="AH61" t="s">
        <v>56</v>
      </c>
    </row>
    <row r="62" spans="1:47">
      <c r="B62" s="14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4"/>
      <c r="S62" s="20" t="s">
        <v>57</v>
      </c>
      <c r="T62" s="14">
        <f>T47</f>
        <v>0</v>
      </c>
      <c r="U62" s="14">
        <f t="shared" ref="U62:AF62" si="44">U47</f>
        <v>7.5</v>
      </c>
      <c r="V62" s="14">
        <f t="shared" si="44"/>
        <v>15</v>
      </c>
      <c r="W62" s="14">
        <f t="shared" si="44"/>
        <v>22.5</v>
      </c>
      <c r="X62" s="14">
        <f t="shared" si="44"/>
        <v>30</v>
      </c>
      <c r="Y62" s="14">
        <f t="shared" si="44"/>
        <v>37.5</v>
      </c>
      <c r="Z62" s="14">
        <f t="shared" si="44"/>
        <v>45</v>
      </c>
      <c r="AA62" s="14">
        <f t="shared" si="44"/>
        <v>52.5</v>
      </c>
      <c r="AB62" s="14">
        <f t="shared" si="44"/>
        <v>60</v>
      </c>
      <c r="AC62" s="14">
        <f t="shared" si="44"/>
        <v>67.5</v>
      </c>
      <c r="AD62" s="14">
        <f t="shared" si="44"/>
        <v>75</v>
      </c>
      <c r="AE62" s="14">
        <f t="shared" si="44"/>
        <v>82.5</v>
      </c>
      <c r="AF62" s="14">
        <f t="shared" si="44"/>
        <v>90</v>
      </c>
      <c r="AG62" s="21">
        <f ca="1">INDEX(T63:AF75,Sheet1!$R$17,Sheet1!$R$18)</f>
        <v>27.139075644669457</v>
      </c>
      <c r="AH62" s="20"/>
      <c r="AI62" s="14">
        <v>-6</v>
      </c>
      <c r="AJ62" s="14">
        <v>-5</v>
      </c>
      <c r="AK62" s="14">
        <v>-4</v>
      </c>
      <c r="AL62" s="14">
        <v>-3</v>
      </c>
      <c r="AM62" s="14">
        <v>-2</v>
      </c>
      <c r="AN62" s="14">
        <v>-1</v>
      </c>
      <c r="AO62" s="14">
        <v>0</v>
      </c>
      <c r="AP62" s="14">
        <v>1</v>
      </c>
      <c r="AQ62" s="14">
        <v>2</v>
      </c>
      <c r="AR62" s="14">
        <v>3</v>
      </c>
      <c r="AS62" s="14">
        <v>4</v>
      </c>
      <c r="AT62" s="14">
        <v>5</v>
      </c>
      <c r="AU62" s="14">
        <v>6</v>
      </c>
    </row>
    <row r="63" spans="1:47">
      <c r="B63" s="14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4"/>
      <c r="S63" s="14">
        <f>S48</f>
        <v>0</v>
      </c>
      <c r="T63" s="17">
        <f ca="1">T18-$AB$1+$Z$1</f>
        <v>3.2909090909090892</v>
      </c>
      <c r="U63" s="17">
        <f t="shared" ref="U63:AF63" ca="1" si="45">U18-$AB$1+$Z$1</f>
        <v>4.6409655430094325</v>
      </c>
      <c r="V63" s="17">
        <f t="shared" ca="1" si="45"/>
        <v>8.3294404280070822</v>
      </c>
      <c r="W63" s="17">
        <f t="shared" ca="1" si="45"/>
        <v>13.368152124778348</v>
      </c>
      <c r="X63" s="17">
        <f t="shared" ca="1" si="45"/>
        <v>18.407176220622912</v>
      </c>
      <c r="Y63" s="17">
        <f t="shared" ca="1" si="45"/>
        <v>22.096504607808676</v>
      </c>
      <c r="Z63" s="17">
        <f t="shared" ca="1" si="45"/>
        <v>23.447727002905122</v>
      </c>
      <c r="AA63" s="17">
        <f t="shared" ca="1" si="45"/>
        <v>22.098836566089105</v>
      </c>
      <c r="AB63" s="17">
        <f t="shared" ca="1" si="45"/>
        <v>18.411215380777449</v>
      </c>
      <c r="AC63" s="17">
        <f t="shared" ca="1" si="45"/>
        <v>13.37281635287524</v>
      </c>
      <c r="AD63" s="17">
        <f t="shared" ca="1" si="45"/>
        <v>8.3334801277698709</v>
      </c>
      <c r="AE63" s="17">
        <f t="shared" ca="1" si="45"/>
        <v>4.6432984359395846</v>
      </c>
      <c r="AF63" s="17">
        <f t="shared" ca="1" si="45"/>
        <v>3.2909101701976873</v>
      </c>
      <c r="AG63" s="21"/>
      <c r="AH63" s="14">
        <v>-6</v>
      </c>
      <c r="AI63" s="17">
        <f ca="1">T18-T63</f>
        <v>3.0852272727272734</v>
      </c>
      <c r="AJ63" s="17">
        <f t="shared" ref="AJ63:AU75" ca="1" si="46">U18-U63</f>
        <v>3.0852272727272734</v>
      </c>
      <c r="AK63" s="17">
        <f t="shared" ca="1" si="46"/>
        <v>3.0852272727272734</v>
      </c>
      <c r="AL63" s="17">
        <f t="shared" ca="1" si="46"/>
        <v>3.0852272727272734</v>
      </c>
      <c r="AM63" s="17">
        <f t="shared" ca="1" si="46"/>
        <v>3.0852272727272734</v>
      </c>
      <c r="AN63" s="17">
        <f t="shared" ca="1" si="46"/>
        <v>3.0852272727272734</v>
      </c>
      <c r="AO63" s="17">
        <f t="shared" ca="1" si="46"/>
        <v>3.0852272727272734</v>
      </c>
      <c r="AP63" s="17">
        <f t="shared" ca="1" si="46"/>
        <v>3.0852272727272734</v>
      </c>
      <c r="AQ63" s="17">
        <f t="shared" ca="1" si="46"/>
        <v>3.0852272727272734</v>
      </c>
      <c r="AR63" s="17">
        <f t="shared" ca="1" si="46"/>
        <v>3.0852272727272734</v>
      </c>
      <c r="AS63" s="17">
        <f t="shared" ca="1" si="46"/>
        <v>3.0852272727272734</v>
      </c>
      <c r="AT63" s="17">
        <f t="shared" ca="1" si="46"/>
        <v>3.0852272727272734</v>
      </c>
      <c r="AU63" s="17">
        <f t="shared" ca="1" si="46"/>
        <v>3.0852272727272734</v>
      </c>
    </row>
    <row r="64" spans="1:47">
      <c r="B64" s="14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4"/>
      <c r="S64" s="14">
        <f t="shared" ref="S64:S75" si="47">S49</f>
        <v>7.5</v>
      </c>
      <c r="T64" s="17">
        <f t="shared" ref="T64:AF75" ca="1" si="48">T19-$AB$1+$Z$1</f>
        <v>4.6409655430094325</v>
      </c>
      <c r="U64" s="17">
        <f t="shared" ca="1" si="48"/>
        <v>5.9910219951097758</v>
      </c>
      <c r="V64" s="17">
        <f t="shared" ca="1" si="48"/>
        <v>9.6794968801074273</v>
      </c>
      <c r="W64" s="17">
        <f t="shared" ca="1" si="48"/>
        <v>14.718208576878695</v>
      </c>
      <c r="X64" s="17">
        <f t="shared" ca="1" si="48"/>
        <v>19.757232672723255</v>
      </c>
      <c r="Y64" s="17">
        <f t="shared" ca="1" si="48"/>
        <v>23.446561059909019</v>
      </c>
      <c r="Z64" s="17">
        <f t="shared" ca="1" si="48"/>
        <v>24.797783455005465</v>
      </c>
      <c r="AA64" s="17">
        <f t="shared" ca="1" si="48"/>
        <v>23.448893018189445</v>
      </c>
      <c r="AB64" s="17">
        <f t="shared" ca="1" si="48"/>
        <v>19.761271832877792</v>
      </c>
      <c r="AC64" s="17">
        <f t="shared" ca="1" si="48"/>
        <v>14.72287280497558</v>
      </c>
      <c r="AD64" s="17">
        <f t="shared" ca="1" si="48"/>
        <v>9.6835365798702142</v>
      </c>
      <c r="AE64" s="17">
        <f t="shared" ca="1" si="48"/>
        <v>5.9933548880399279</v>
      </c>
      <c r="AF64" s="17">
        <f t="shared" ca="1" si="48"/>
        <v>4.6409666222980306</v>
      </c>
      <c r="AH64" s="14">
        <v>-5</v>
      </c>
      <c r="AI64" s="17">
        <f t="shared" ref="AI64:AI75" ca="1" si="49">T19-T64</f>
        <v>3.0852272727272734</v>
      </c>
      <c r="AJ64" s="17">
        <f t="shared" ca="1" si="46"/>
        <v>3.0852272727272734</v>
      </c>
      <c r="AK64" s="17">
        <f t="shared" ca="1" si="46"/>
        <v>3.0852272727272734</v>
      </c>
      <c r="AL64" s="17">
        <f t="shared" ca="1" si="46"/>
        <v>3.0852272727272734</v>
      </c>
      <c r="AM64" s="17">
        <f t="shared" ca="1" si="46"/>
        <v>3.0852272727272734</v>
      </c>
      <c r="AN64" s="17">
        <f t="shared" ca="1" si="46"/>
        <v>3.0852272727272734</v>
      </c>
      <c r="AO64" s="17">
        <f t="shared" ca="1" si="46"/>
        <v>3.0852272727272734</v>
      </c>
      <c r="AP64" s="17">
        <f t="shared" ca="1" si="46"/>
        <v>3.0852272727272734</v>
      </c>
      <c r="AQ64" s="17">
        <f t="shared" ca="1" si="46"/>
        <v>3.0852272727272734</v>
      </c>
      <c r="AR64" s="17">
        <f t="shared" ca="1" si="46"/>
        <v>3.0852272727272734</v>
      </c>
      <c r="AS64" s="17">
        <f t="shared" ca="1" si="46"/>
        <v>3.0852272727272734</v>
      </c>
      <c r="AT64" s="17">
        <f t="shared" ca="1" si="46"/>
        <v>3.0852272727272734</v>
      </c>
      <c r="AU64" s="17">
        <f t="shared" ca="1" si="46"/>
        <v>3.0852272727272734</v>
      </c>
    </row>
    <row r="65" spans="1:47">
      <c r="B65" s="14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4"/>
      <c r="S65" s="14">
        <f t="shared" si="47"/>
        <v>15</v>
      </c>
      <c r="T65" s="17">
        <f t="shared" ca="1" si="48"/>
        <v>8.3294404280070822</v>
      </c>
      <c r="U65" s="17">
        <f t="shared" ca="1" si="48"/>
        <v>9.6794968801074273</v>
      </c>
      <c r="V65" s="17">
        <f t="shared" ca="1" si="48"/>
        <v>13.367971765105079</v>
      </c>
      <c r="W65" s="17">
        <f t="shared" ca="1" si="48"/>
        <v>18.406683461876344</v>
      </c>
      <c r="X65" s="17">
        <f t="shared" ca="1" si="48"/>
        <v>23.445707557720905</v>
      </c>
      <c r="Y65" s="17">
        <f t="shared" ca="1" si="48"/>
        <v>27.135035944906669</v>
      </c>
      <c r="Z65" s="17">
        <f t="shared" ca="1" si="48"/>
        <v>28.486258340003115</v>
      </c>
      <c r="AA65" s="17">
        <f t="shared" ca="1" si="48"/>
        <v>27.137367903187098</v>
      </c>
      <c r="AB65" s="17">
        <f t="shared" ca="1" si="48"/>
        <v>23.449746717875446</v>
      </c>
      <c r="AC65" s="17">
        <f t="shared" ca="1" si="48"/>
        <v>18.411347689973233</v>
      </c>
      <c r="AD65" s="17">
        <f t="shared" ca="1" si="48"/>
        <v>13.372011464867864</v>
      </c>
      <c r="AE65" s="17">
        <f t="shared" ca="1" si="48"/>
        <v>9.6818297730375775</v>
      </c>
      <c r="AF65" s="17">
        <f t="shared" ca="1" si="48"/>
        <v>8.3294415072956802</v>
      </c>
      <c r="AH65" s="14">
        <v>-4</v>
      </c>
      <c r="AI65" s="17">
        <f t="shared" ca="1" si="49"/>
        <v>3.0852272727272734</v>
      </c>
      <c r="AJ65" s="17">
        <f t="shared" ca="1" si="46"/>
        <v>3.0852272727272734</v>
      </c>
      <c r="AK65" s="17">
        <f t="shared" ca="1" si="46"/>
        <v>3.0852272727272734</v>
      </c>
      <c r="AL65" s="17">
        <f t="shared" ca="1" si="46"/>
        <v>3.0852272727272734</v>
      </c>
      <c r="AM65" s="17">
        <f t="shared" ca="1" si="46"/>
        <v>3.0852272727272734</v>
      </c>
      <c r="AN65" s="17">
        <f t="shared" ca="1" si="46"/>
        <v>3.0852272727272734</v>
      </c>
      <c r="AO65" s="17">
        <f t="shared" ca="1" si="46"/>
        <v>3.0852272727272734</v>
      </c>
      <c r="AP65" s="17">
        <f t="shared" ca="1" si="46"/>
        <v>3.0852272727272734</v>
      </c>
      <c r="AQ65" s="17">
        <f t="shared" ca="1" si="46"/>
        <v>3.0852272727272734</v>
      </c>
      <c r="AR65" s="17">
        <f t="shared" ca="1" si="46"/>
        <v>3.0852272727272734</v>
      </c>
      <c r="AS65" s="17">
        <f t="shared" ca="1" si="46"/>
        <v>3.0852272727272734</v>
      </c>
      <c r="AT65" s="17">
        <f t="shared" ca="1" si="46"/>
        <v>3.0852272727272734</v>
      </c>
      <c r="AU65" s="17">
        <f t="shared" ca="1" si="46"/>
        <v>3.0852272727272734</v>
      </c>
    </row>
    <row r="66" spans="1:47">
      <c r="B66" s="14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4"/>
      <c r="S66" s="14">
        <f t="shared" si="47"/>
        <v>22.5</v>
      </c>
      <c r="T66" s="17">
        <f t="shared" ca="1" si="48"/>
        <v>13.368152124778348</v>
      </c>
      <c r="U66" s="17">
        <f t="shared" ca="1" si="48"/>
        <v>14.718208576878695</v>
      </c>
      <c r="V66" s="17">
        <f t="shared" ca="1" si="48"/>
        <v>18.406683461876344</v>
      </c>
      <c r="W66" s="17">
        <f t="shared" ca="1" si="48"/>
        <v>23.445395158647614</v>
      </c>
      <c r="X66" s="17">
        <f t="shared" ca="1" si="48"/>
        <v>28.484419254492174</v>
      </c>
      <c r="Y66" s="17">
        <f t="shared" ca="1" si="48"/>
        <v>32.173747641677942</v>
      </c>
      <c r="Z66" s="17">
        <f t="shared" ca="1" si="48"/>
        <v>33.524970036774384</v>
      </c>
      <c r="AA66" s="17">
        <f t="shared" ca="1" si="48"/>
        <v>32.176079599958364</v>
      </c>
      <c r="AB66" s="17">
        <f t="shared" ca="1" si="48"/>
        <v>28.488458414646711</v>
      </c>
      <c r="AC66" s="17">
        <f t="shared" ca="1" si="48"/>
        <v>23.450059386744499</v>
      </c>
      <c r="AD66" s="17">
        <f t="shared" ca="1" si="48"/>
        <v>18.410723161639133</v>
      </c>
      <c r="AE66" s="17">
        <f t="shared" ca="1" si="48"/>
        <v>14.720541469808843</v>
      </c>
      <c r="AF66" s="17">
        <f t="shared" ca="1" si="48"/>
        <v>13.36815320406695</v>
      </c>
      <c r="AH66" s="14">
        <v>-3</v>
      </c>
      <c r="AI66" s="17">
        <f t="shared" ca="1" si="49"/>
        <v>3.0852272727272734</v>
      </c>
      <c r="AJ66" s="17">
        <f t="shared" ca="1" si="46"/>
        <v>3.0852272727272734</v>
      </c>
      <c r="AK66" s="17">
        <f t="shared" ca="1" si="46"/>
        <v>3.0852272727272734</v>
      </c>
      <c r="AL66" s="17">
        <f t="shared" ca="1" si="46"/>
        <v>3.0852272727272734</v>
      </c>
      <c r="AM66" s="17">
        <f t="shared" ca="1" si="46"/>
        <v>3.0852272727272734</v>
      </c>
      <c r="AN66" s="17">
        <f t="shared" ca="1" si="46"/>
        <v>3.0852272727272734</v>
      </c>
      <c r="AO66" s="17">
        <f t="shared" ca="1" si="46"/>
        <v>3.0852272727272734</v>
      </c>
      <c r="AP66" s="17">
        <f t="shared" ca="1" si="46"/>
        <v>3.0852272727272734</v>
      </c>
      <c r="AQ66" s="17">
        <f t="shared" ca="1" si="46"/>
        <v>3.0852272727272734</v>
      </c>
      <c r="AR66" s="17">
        <f t="shared" ca="1" si="46"/>
        <v>3.0852272727272734</v>
      </c>
      <c r="AS66" s="17">
        <f t="shared" ca="1" si="46"/>
        <v>3.0852272727272734</v>
      </c>
      <c r="AT66" s="17">
        <f t="shared" ca="1" si="46"/>
        <v>3.0852272727272734</v>
      </c>
      <c r="AU66" s="17">
        <f t="shared" ca="1" si="46"/>
        <v>3.0852272727272734</v>
      </c>
    </row>
    <row r="67" spans="1:47">
      <c r="B67" s="12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206"/>
      <c r="Q67" s="6"/>
      <c r="R67" s="6"/>
      <c r="S67" s="14">
        <f t="shared" si="47"/>
        <v>30</v>
      </c>
      <c r="T67" s="17">
        <f t="shared" ca="1" si="48"/>
        <v>18.407176220622912</v>
      </c>
      <c r="U67" s="17">
        <f t="shared" ca="1" si="48"/>
        <v>19.757232672723255</v>
      </c>
      <c r="V67" s="17">
        <f t="shared" ca="1" si="48"/>
        <v>23.445707557720905</v>
      </c>
      <c r="W67" s="17">
        <f t="shared" ca="1" si="48"/>
        <v>28.484419254492174</v>
      </c>
      <c r="X67" s="17">
        <f t="shared" ca="1" si="48"/>
        <v>33.523443350336734</v>
      </c>
      <c r="Y67" s="17">
        <f t="shared" ca="1" si="48"/>
        <v>37.212771737522495</v>
      </c>
      <c r="Z67" s="17">
        <f t="shared" ca="1" si="48"/>
        <v>38.563994132618944</v>
      </c>
      <c r="AA67" s="17">
        <f t="shared" ca="1" si="48"/>
        <v>37.215103695802924</v>
      </c>
      <c r="AB67" s="17">
        <f t="shared" ca="1" si="48"/>
        <v>33.527482510491275</v>
      </c>
      <c r="AC67" s="17">
        <f t="shared" ca="1" si="48"/>
        <v>28.489083482589059</v>
      </c>
      <c r="AD67" s="17">
        <f t="shared" ca="1" si="48"/>
        <v>23.449747257483693</v>
      </c>
      <c r="AE67" s="17">
        <f t="shared" ca="1" si="48"/>
        <v>19.759565565653407</v>
      </c>
      <c r="AF67" s="17">
        <f t="shared" ca="1" si="48"/>
        <v>18.40717729991151</v>
      </c>
      <c r="AH67" s="14">
        <v>-2</v>
      </c>
      <c r="AI67" s="17">
        <f t="shared" ca="1" si="49"/>
        <v>3.0852272727272734</v>
      </c>
      <c r="AJ67" s="17">
        <f t="shared" ca="1" si="46"/>
        <v>3.0852272727272734</v>
      </c>
      <c r="AK67" s="17">
        <f t="shared" ca="1" si="46"/>
        <v>3.0852272727272734</v>
      </c>
      <c r="AL67" s="17">
        <f t="shared" ca="1" si="46"/>
        <v>3.0852272727272734</v>
      </c>
      <c r="AM67" s="17">
        <f t="shared" ca="1" si="46"/>
        <v>3.0852272727272734</v>
      </c>
      <c r="AN67" s="17">
        <f t="shared" ca="1" si="46"/>
        <v>3.0852272727272734</v>
      </c>
      <c r="AO67" s="17">
        <f t="shared" ca="1" si="46"/>
        <v>3.0852272727272734</v>
      </c>
      <c r="AP67" s="17">
        <f t="shared" ca="1" si="46"/>
        <v>3.0852272727272734</v>
      </c>
      <c r="AQ67" s="17">
        <f t="shared" ca="1" si="46"/>
        <v>3.0852272727272734</v>
      </c>
      <c r="AR67" s="17">
        <f t="shared" ca="1" si="46"/>
        <v>3.0852272727272734</v>
      </c>
      <c r="AS67" s="17">
        <f t="shared" ca="1" si="46"/>
        <v>3.0852272727272734</v>
      </c>
      <c r="AT67" s="17">
        <f t="shared" ca="1" si="46"/>
        <v>3.0852272727272734</v>
      </c>
      <c r="AU67" s="17">
        <f t="shared" ca="1" si="46"/>
        <v>3.0852272727272734</v>
      </c>
    </row>
    <row r="68" spans="1:47">
      <c r="A68" s="9"/>
      <c r="J68" s="12"/>
      <c r="K68" s="12"/>
      <c r="L68" s="12"/>
      <c r="S68" s="14">
        <f t="shared" si="47"/>
        <v>37.5</v>
      </c>
      <c r="T68" s="17">
        <f t="shared" ca="1" si="48"/>
        <v>22.096504607808676</v>
      </c>
      <c r="U68" s="17">
        <f t="shared" ca="1" si="48"/>
        <v>23.446561059909019</v>
      </c>
      <c r="V68" s="17">
        <f t="shared" ca="1" si="48"/>
        <v>27.135035944906669</v>
      </c>
      <c r="W68" s="17">
        <f t="shared" ca="1" si="48"/>
        <v>32.173747641677942</v>
      </c>
      <c r="X68" s="17">
        <f t="shared" ca="1" si="48"/>
        <v>37.212771737522495</v>
      </c>
      <c r="Y68" s="17">
        <f t="shared" ca="1" si="48"/>
        <v>40.902100124708262</v>
      </c>
      <c r="Z68" s="17">
        <f t="shared" ca="1" si="48"/>
        <v>42.253322519804705</v>
      </c>
      <c r="AA68" s="17">
        <f t="shared" ca="1" si="48"/>
        <v>40.904432082988691</v>
      </c>
      <c r="AB68" s="17">
        <f t="shared" ca="1" si="48"/>
        <v>37.216810897677036</v>
      </c>
      <c r="AC68" s="17">
        <f t="shared" ca="1" si="48"/>
        <v>32.178411869774827</v>
      </c>
      <c r="AD68" s="17">
        <f t="shared" ca="1" si="48"/>
        <v>27.139075644669457</v>
      </c>
      <c r="AE68" s="17">
        <f t="shared" ca="1" si="48"/>
        <v>23.448893952839171</v>
      </c>
      <c r="AF68" s="17">
        <f t="shared" ca="1" si="48"/>
        <v>22.096505687097274</v>
      </c>
      <c r="AH68" s="14">
        <v>-1</v>
      </c>
      <c r="AI68" s="17">
        <f t="shared" ca="1" si="49"/>
        <v>3.0852272727272734</v>
      </c>
      <c r="AJ68" s="17">
        <f t="shared" ca="1" si="46"/>
        <v>3.0852272727272734</v>
      </c>
      <c r="AK68" s="17">
        <f t="shared" ca="1" si="46"/>
        <v>3.0852272727272734</v>
      </c>
      <c r="AL68" s="17">
        <f t="shared" ca="1" si="46"/>
        <v>3.0852272727272734</v>
      </c>
      <c r="AM68" s="17">
        <f t="shared" ca="1" si="46"/>
        <v>3.0852272727272734</v>
      </c>
      <c r="AN68" s="17">
        <f t="shared" ca="1" si="46"/>
        <v>3.0852272727272734</v>
      </c>
      <c r="AO68" s="17">
        <f t="shared" ca="1" si="46"/>
        <v>3.0852272727272734</v>
      </c>
      <c r="AP68" s="17">
        <f t="shared" ca="1" si="46"/>
        <v>3.0852272727272734</v>
      </c>
      <c r="AQ68" s="17">
        <f t="shared" ca="1" si="46"/>
        <v>3.0852272727272734</v>
      </c>
      <c r="AR68" s="17">
        <f t="shared" ca="1" si="46"/>
        <v>3.0852272727272734</v>
      </c>
      <c r="AS68" s="17">
        <f t="shared" ca="1" si="46"/>
        <v>3.0852272727272734</v>
      </c>
      <c r="AT68" s="17">
        <f t="shared" ca="1" si="46"/>
        <v>3.0852272727272734</v>
      </c>
      <c r="AU68" s="17">
        <f t="shared" ca="1" si="46"/>
        <v>3.0852272727272734</v>
      </c>
    </row>
    <row r="69" spans="1:47">
      <c r="A69" s="14"/>
      <c r="B69" s="100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9"/>
      <c r="S69" s="14">
        <f t="shared" si="47"/>
        <v>45</v>
      </c>
      <c r="T69" s="17">
        <f t="shared" ca="1" si="48"/>
        <v>23.447727002905122</v>
      </c>
      <c r="U69" s="17">
        <f t="shared" ca="1" si="48"/>
        <v>24.797783455005465</v>
      </c>
      <c r="V69" s="17">
        <f t="shared" ca="1" si="48"/>
        <v>28.486258340003115</v>
      </c>
      <c r="W69" s="17">
        <f t="shared" ca="1" si="48"/>
        <v>33.524970036774384</v>
      </c>
      <c r="X69" s="17">
        <f t="shared" ca="1" si="48"/>
        <v>38.563994132618944</v>
      </c>
      <c r="Y69" s="17">
        <f t="shared" ca="1" si="48"/>
        <v>42.253322519804705</v>
      </c>
      <c r="Z69" s="17">
        <f t="shared" ca="1" si="48"/>
        <v>43.604544914901155</v>
      </c>
      <c r="AA69" s="17">
        <f t="shared" ca="1" si="48"/>
        <v>42.255654478085134</v>
      </c>
      <c r="AB69" s="17">
        <f t="shared" ca="1" si="48"/>
        <v>38.568033292773485</v>
      </c>
      <c r="AC69" s="17">
        <f t="shared" ca="1" si="48"/>
        <v>33.52963426487127</v>
      </c>
      <c r="AD69" s="17">
        <f t="shared" ca="1" si="48"/>
        <v>28.490298039765904</v>
      </c>
      <c r="AE69" s="17">
        <f t="shared" ca="1" si="48"/>
        <v>24.800116347935617</v>
      </c>
      <c r="AF69" s="17">
        <f t="shared" ca="1" si="48"/>
        <v>23.44772808219372</v>
      </c>
      <c r="AH69" s="14">
        <v>0</v>
      </c>
      <c r="AI69" s="17">
        <f t="shared" ca="1" si="49"/>
        <v>3.0852272727272734</v>
      </c>
      <c r="AJ69" s="17">
        <f t="shared" ca="1" si="46"/>
        <v>3.0852272727272734</v>
      </c>
      <c r="AK69" s="17">
        <f t="shared" ca="1" si="46"/>
        <v>3.0852272727272734</v>
      </c>
      <c r="AL69" s="17">
        <f t="shared" ca="1" si="46"/>
        <v>3.0852272727272734</v>
      </c>
      <c r="AM69" s="17">
        <f t="shared" ca="1" si="46"/>
        <v>3.0852272727272734</v>
      </c>
      <c r="AN69" s="17">
        <f t="shared" ca="1" si="46"/>
        <v>3.0852272727272734</v>
      </c>
      <c r="AO69" s="17">
        <f t="shared" ca="1" si="46"/>
        <v>3.0852272727272734</v>
      </c>
      <c r="AP69" s="17">
        <f t="shared" ca="1" si="46"/>
        <v>3.0852272727272734</v>
      </c>
      <c r="AQ69" s="17">
        <f t="shared" ca="1" si="46"/>
        <v>3.0852272727272734</v>
      </c>
      <c r="AR69" s="17">
        <f t="shared" ca="1" si="46"/>
        <v>3.0852272727272734</v>
      </c>
      <c r="AS69" s="17">
        <f t="shared" ca="1" si="46"/>
        <v>3.0852272727272734</v>
      </c>
      <c r="AT69" s="17">
        <f t="shared" ca="1" si="46"/>
        <v>3.0852272727272734</v>
      </c>
      <c r="AU69" s="17">
        <f t="shared" ca="1" si="46"/>
        <v>3.0852272727272734</v>
      </c>
    </row>
    <row r="70" spans="1:47">
      <c r="A70" s="14"/>
      <c r="B70" s="14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4"/>
      <c r="Q70" s="12"/>
      <c r="S70" s="14">
        <f t="shared" si="47"/>
        <v>52.5</v>
      </c>
      <c r="T70" s="17">
        <f t="shared" ca="1" si="48"/>
        <v>22.098836566089105</v>
      </c>
      <c r="U70" s="17">
        <f t="shared" ca="1" si="48"/>
        <v>23.448893018189445</v>
      </c>
      <c r="V70" s="17">
        <f t="shared" ca="1" si="48"/>
        <v>27.137367903187098</v>
      </c>
      <c r="W70" s="17">
        <f t="shared" ca="1" si="48"/>
        <v>32.176079599958364</v>
      </c>
      <c r="X70" s="17">
        <f t="shared" ca="1" si="48"/>
        <v>37.215103695802924</v>
      </c>
      <c r="Y70" s="17">
        <f t="shared" ca="1" si="48"/>
        <v>40.904432082988691</v>
      </c>
      <c r="Z70" s="17">
        <f t="shared" ca="1" si="48"/>
        <v>42.255654478085134</v>
      </c>
      <c r="AA70" s="17">
        <f t="shared" ca="1" si="48"/>
        <v>40.90676404126912</v>
      </c>
      <c r="AB70" s="17">
        <f t="shared" ca="1" si="48"/>
        <v>37.219142855957465</v>
      </c>
      <c r="AC70" s="17">
        <f t="shared" ca="1" si="48"/>
        <v>32.180743828055249</v>
      </c>
      <c r="AD70" s="17">
        <f t="shared" ca="1" si="48"/>
        <v>27.141407602949883</v>
      </c>
      <c r="AE70" s="17">
        <f t="shared" ca="1" si="48"/>
        <v>23.451225911119597</v>
      </c>
      <c r="AF70" s="17">
        <f t="shared" ca="1" si="48"/>
        <v>22.098837645377699</v>
      </c>
      <c r="AH70" s="14">
        <v>1</v>
      </c>
      <c r="AI70" s="17">
        <f t="shared" ca="1" si="49"/>
        <v>3.0852272727272734</v>
      </c>
      <c r="AJ70" s="17">
        <f t="shared" ca="1" si="46"/>
        <v>3.0852272727272734</v>
      </c>
      <c r="AK70" s="17">
        <f t="shared" ca="1" si="46"/>
        <v>3.0852272727272734</v>
      </c>
      <c r="AL70" s="17">
        <f t="shared" ca="1" si="46"/>
        <v>3.0852272727272734</v>
      </c>
      <c r="AM70" s="17">
        <f t="shared" ca="1" si="46"/>
        <v>3.0852272727272734</v>
      </c>
      <c r="AN70" s="17">
        <f t="shared" ca="1" si="46"/>
        <v>3.0852272727272734</v>
      </c>
      <c r="AO70" s="17">
        <f t="shared" ca="1" si="46"/>
        <v>3.0852272727272734</v>
      </c>
      <c r="AP70" s="17">
        <f t="shared" ca="1" si="46"/>
        <v>3.0852272727272734</v>
      </c>
      <c r="AQ70" s="17">
        <f t="shared" ca="1" si="46"/>
        <v>3.0852272727272734</v>
      </c>
      <c r="AR70" s="17">
        <f t="shared" ca="1" si="46"/>
        <v>3.0852272727272734</v>
      </c>
      <c r="AS70" s="17">
        <f t="shared" ca="1" si="46"/>
        <v>3.0852272727272734</v>
      </c>
      <c r="AT70" s="17">
        <f t="shared" ca="1" si="46"/>
        <v>3.0852272727272734</v>
      </c>
      <c r="AU70" s="17">
        <f t="shared" ca="1" si="46"/>
        <v>3.0852272727272734</v>
      </c>
    </row>
    <row r="71" spans="1:47">
      <c r="A71" s="14"/>
      <c r="B71" s="14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4"/>
      <c r="S71" s="14">
        <f t="shared" si="47"/>
        <v>60</v>
      </c>
      <c r="T71" s="17">
        <f t="shared" ca="1" si="48"/>
        <v>18.411215380777449</v>
      </c>
      <c r="U71" s="17">
        <f t="shared" ca="1" si="48"/>
        <v>19.761271832877792</v>
      </c>
      <c r="V71" s="17">
        <f t="shared" ca="1" si="48"/>
        <v>23.449746717875446</v>
      </c>
      <c r="W71" s="17">
        <f t="shared" ca="1" si="48"/>
        <v>28.488458414646711</v>
      </c>
      <c r="X71" s="17">
        <f t="shared" ca="1" si="48"/>
        <v>33.527482510491275</v>
      </c>
      <c r="Y71" s="17">
        <f t="shared" ca="1" si="48"/>
        <v>37.216810897677036</v>
      </c>
      <c r="Z71" s="17">
        <f t="shared" ca="1" si="48"/>
        <v>38.568033292773485</v>
      </c>
      <c r="AA71" s="17">
        <f t="shared" ca="1" si="48"/>
        <v>37.219142855957465</v>
      </c>
      <c r="AB71" s="17">
        <f t="shared" ca="1" si="48"/>
        <v>33.531521670645809</v>
      </c>
      <c r="AC71" s="17">
        <f t="shared" ca="1" si="48"/>
        <v>28.4931226427436</v>
      </c>
      <c r="AD71" s="17">
        <f t="shared" ca="1" si="48"/>
        <v>23.453786417638231</v>
      </c>
      <c r="AE71" s="17">
        <f t="shared" ca="1" si="48"/>
        <v>19.763604725807944</v>
      </c>
      <c r="AF71" s="17">
        <f t="shared" ca="1" si="48"/>
        <v>18.411216460066047</v>
      </c>
      <c r="AH71" s="14">
        <v>2</v>
      </c>
      <c r="AI71" s="17">
        <f t="shared" ca="1" si="49"/>
        <v>3.0852272727272734</v>
      </c>
      <c r="AJ71" s="17">
        <f t="shared" ca="1" si="46"/>
        <v>3.0852272727272734</v>
      </c>
      <c r="AK71" s="17">
        <f t="shared" ca="1" si="46"/>
        <v>3.0852272727272734</v>
      </c>
      <c r="AL71" s="17">
        <f t="shared" ca="1" si="46"/>
        <v>3.0852272727272734</v>
      </c>
      <c r="AM71" s="17">
        <f t="shared" ca="1" si="46"/>
        <v>3.0852272727272734</v>
      </c>
      <c r="AN71" s="17">
        <f t="shared" ca="1" si="46"/>
        <v>3.0852272727272734</v>
      </c>
      <c r="AO71" s="17">
        <f t="shared" ca="1" si="46"/>
        <v>3.0852272727272734</v>
      </c>
      <c r="AP71" s="17">
        <f t="shared" ca="1" si="46"/>
        <v>3.0852272727272734</v>
      </c>
      <c r="AQ71" s="17">
        <f t="shared" ca="1" si="46"/>
        <v>3.0852272727272734</v>
      </c>
      <c r="AR71" s="17">
        <f t="shared" ca="1" si="46"/>
        <v>3.0852272727272734</v>
      </c>
      <c r="AS71" s="17">
        <f t="shared" ca="1" si="46"/>
        <v>3.0852272727272734</v>
      </c>
      <c r="AT71" s="17">
        <f t="shared" ca="1" si="46"/>
        <v>3.0852272727272734</v>
      </c>
      <c r="AU71" s="17">
        <f t="shared" ca="1" si="46"/>
        <v>3.0852272727272734</v>
      </c>
    </row>
    <row r="72" spans="1:47">
      <c r="A72" s="14"/>
      <c r="B72" s="14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4"/>
      <c r="S72" s="14">
        <f t="shared" si="47"/>
        <v>67.5</v>
      </c>
      <c r="T72" s="17">
        <f t="shared" ca="1" si="48"/>
        <v>13.37281635287524</v>
      </c>
      <c r="U72" s="17">
        <f t="shared" ca="1" si="48"/>
        <v>14.72287280497558</v>
      </c>
      <c r="V72" s="17">
        <f t="shared" ca="1" si="48"/>
        <v>18.411347689973233</v>
      </c>
      <c r="W72" s="17">
        <f t="shared" ca="1" si="48"/>
        <v>23.450059386744499</v>
      </c>
      <c r="X72" s="17">
        <f t="shared" ca="1" si="48"/>
        <v>28.489083482589059</v>
      </c>
      <c r="Y72" s="17">
        <f t="shared" ca="1" si="48"/>
        <v>32.178411869774827</v>
      </c>
      <c r="Z72" s="17">
        <f t="shared" ca="1" si="48"/>
        <v>33.52963426487127</v>
      </c>
      <c r="AA72" s="17">
        <f t="shared" ca="1" si="48"/>
        <v>32.180743828055249</v>
      </c>
      <c r="AB72" s="17">
        <f t="shared" ca="1" si="48"/>
        <v>28.4931226427436</v>
      </c>
      <c r="AC72" s="17">
        <f t="shared" ca="1" si="48"/>
        <v>23.454723614841388</v>
      </c>
      <c r="AD72" s="17">
        <f t="shared" ca="1" si="48"/>
        <v>18.415387389736019</v>
      </c>
      <c r="AE72" s="17">
        <f t="shared" ca="1" si="48"/>
        <v>14.725205697905732</v>
      </c>
      <c r="AF72" s="17">
        <f t="shared" ca="1" si="48"/>
        <v>13.372817432163835</v>
      </c>
      <c r="AH72" s="14">
        <v>3</v>
      </c>
      <c r="AI72" s="17">
        <f t="shared" ca="1" si="49"/>
        <v>3.0852272727272734</v>
      </c>
      <c r="AJ72" s="17">
        <f t="shared" ca="1" si="46"/>
        <v>3.0852272727272734</v>
      </c>
      <c r="AK72" s="17">
        <f t="shared" ca="1" si="46"/>
        <v>3.0852272727272734</v>
      </c>
      <c r="AL72" s="17">
        <f t="shared" ca="1" si="46"/>
        <v>3.0852272727272734</v>
      </c>
      <c r="AM72" s="17">
        <f t="shared" ca="1" si="46"/>
        <v>3.0852272727272734</v>
      </c>
      <c r="AN72" s="17">
        <f t="shared" ca="1" si="46"/>
        <v>3.0852272727272734</v>
      </c>
      <c r="AO72" s="17">
        <f t="shared" ca="1" si="46"/>
        <v>3.0852272727272734</v>
      </c>
      <c r="AP72" s="17">
        <f t="shared" ca="1" si="46"/>
        <v>3.0852272727272734</v>
      </c>
      <c r="AQ72" s="17">
        <f t="shared" ca="1" si="46"/>
        <v>3.0852272727272734</v>
      </c>
      <c r="AR72" s="17">
        <f t="shared" ca="1" si="46"/>
        <v>3.0852272727272734</v>
      </c>
      <c r="AS72" s="17">
        <f t="shared" ca="1" si="46"/>
        <v>3.0852272727272734</v>
      </c>
      <c r="AT72" s="17">
        <f t="shared" ca="1" si="46"/>
        <v>3.0852272727272734</v>
      </c>
      <c r="AU72" s="17">
        <f t="shared" ca="1" si="46"/>
        <v>3.0852272727272734</v>
      </c>
    </row>
    <row r="73" spans="1:47">
      <c r="A73" s="14"/>
      <c r="B73" s="14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4"/>
      <c r="Q73" s="12"/>
      <c r="S73" s="14">
        <f t="shared" si="47"/>
        <v>75</v>
      </c>
      <c r="T73" s="17">
        <f t="shared" ca="1" si="48"/>
        <v>8.3334801277698709</v>
      </c>
      <c r="U73" s="17">
        <f t="shared" ca="1" si="48"/>
        <v>9.6835365798702142</v>
      </c>
      <c r="V73" s="17">
        <f t="shared" ca="1" si="48"/>
        <v>13.372011464867864</v>
      </c>
      <c r="W73" s="17">
        <f t="shared" ca="1" si="48"/>
        <v>18.410723161639133</v>
      </c>
      <c r="X73" s="17">
        <f t="shared" ca="1" si="48"/>
        <v>23.449747257483693</v>
      </c>
      <c r="Y73" s="17">
        <f t="shared" ca="1" si="48"/>
        <v>27.139075644669457</v>
      </c>
      <c r="Z73" s="17">
        <f t="shared" ca="1" si="48"/>
        <v>28.490298039765904</v>
      </c>
      <c r="AA73" s="17">
        <f t="shared" ca="1" si="48"/>
        <v>27.141407602949883</v>
      </c>
      <c r="AB73" s="17">
        <f t="shared" ca="1" si="48"/>
        <v>23.453786417638231</v>
      </c>
      <c r="AC73" s="17">
        <f t="shared" ca="1" si="48"/>
        <v>18.415387389736019</v>
      </c>
      <c r="AD73" s="17">
        <f t="shared" ca="1" si="48"/>
        <v>13.376051164630653</v>
      </c>
      <c r="AE73" s="17">
        <f t="shared" ca="1" si="48"/>
        <v>9.6858694728003645</v>
      </c>
      <c r="AF73" s="17">
        <f t="shared" ca="1" si="48"/>
        <v>8.3334812070584672</v>
      </c>
      <c r="AH73" s="14">
        <v>4</v>
      </c>
      <c r="AI73" s="17">
        <f t="shared" ca="1" si="49"/>
        <v>3.0852272727272734</v>
      </c>
      <c r="AJ73" s="17">
        <f t="shared" ca="1" si="46"/>
        <v>3.0852272727272734</v>
      </c>
      <c r="AK73" s="17">
        <f t="shared" ca="1" si="46"/>
        <v>3.0852272727272734</v>
      </c>
      <c r="AL73" s="17">
        <f t="shared" ca="1" si="46"/>
        <v>3.0852272727272734</v>
      </c>
      <c r="AM73" s="17">
        <f t="shared" ca="1" si="46"/>
        <v>3.0852272727272734</v>
      </c>
      <c r="AN73" s="17">
        <f t="shared" ca="1" si="46"/>
        <v>3.0852272727272734</v>
      </c>
      <c r="AO73" s="17">
        <f t="shared" ca="1" si="46"/>
        <v>3.0852272727272734</v>
      </c>
      <c r="AP73" s="17">
        <f t="shared" ca="1" si="46"/>
        <v>3.0852272727272734</v>
      </c>
      <c r="AQ73" s="17">
        <f t="shared" ca="1" si="46"/>
        <v>3.0852272727272734</v>
      </c>
      <c r="AR73" s="17">
        <f t="shared" ca="1" si="46"/>
        <v>3.0852272727272734</v>
      </c>
      <c r="AS73" s="17">
        <f t="shared" ca="1" si="46"/>
        <v>3.0852272727272734</v>
      </c>
      <c r="AT73" s="17">
        <f t="shared" ca="1" si="46"/>
        <v>3.0852272727272734</v>
      </c>
      <c r="AU73" s="17">
        <f t="shared" ca="1" si="46"/>
        <v>3.0852272727272734</v>
      </c>
    </row>
    <row r="74" spans="1:47">
      <c r="A74" s="14"/>
      <c r="B74" s="14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4"/>
      <c r="Q74" s="12"/>
      <c r="S74" s="14">
        <f t="shared" si="47"/>
        <v>82.5</v>
      </c>
      <c r="T74" s="17">
        <f t="shared" ca="1" si="48"/>
        <v>4.6432984359395846</v>
      </c>
      <c r="U74" s="17">
        <f t="shared" ca="1" si="48"/>
        <v>5.9933548880399279</v>
      </c>
      <c r="V74" s="17">
        <f t="shared" ca="1" si="48"/>
        <v>9.6818297730375775</v>
      </c>
      <c r="W74" s="17">
        <f t="shared" ca="1" si="48"/>
        <v>14.720541469808843</v>
      </c>
      <c r="X74" s="17">
        <f t="shared" ca="1" si="48"/>
        <v>19.759565565653407</v>
      </c>
      <c r="Y74" s="17">
        <f t="shared" ca="1" si="48"/>
        <v>23.448893952839171</v>
      </c>
      <c r="Z74" s="17">
        <f t="shared" ca="1" si="48"/>
        <v>24.800116347935617</v>
      </c>
      <c r="AA74" s="17">
        <f t="shared" ca="1" si="48"/>
        <v>23.451225911119597</v>
      </c>
      <c r="AB74" s="17">
        <f t="shared" ca="1" si="48"/>
        <v>19.763604725807944</v>
      </c>
      <c r="AC74" s="17">
        <f t="shared" ca="1" si="48"/>
        <v>14.725205697905732</v>
      </c>
      <c r="AD74" s="17">
        <f t="shared" ca="1" si="48"/>
        <v>9.6858694728003645</v>
      </c>
      <c r="AE74" s="17">
        <f t="shared" ca="1" si="48"/>
        <v>5.9956877809700799</v>
      </c>
      <c r="AF74" s="17">
        <f t="shared" ca="1" si="48"/>
        <v>4.6432995152281826</v>
      </c>
      <c r="AH74" s="14">
        <v>5</v>
      </c>
      <c r="AI74" s="17">
        <f t="shared" ca="1" si="49"/>
        <v>3.0852272727272734</v>
      </c>
      <c r="AJ74" s="17">
        <f t="shared" ca="1" si="46"/>
        <v>3.0852272727272734</v>
      </c>
      <c r="AK74" s="17">
        <f t="shared" ca="1" si="46"/>
        <v>3.0852272727272734</v>
      </c>
      <c r="AL74" s="17">
        <f t="shared" ca="1" si="46"/>
        <v>3.0852272727272734</v>
      </c>
      <c r="AM74" s="17">
        <f t="shared" ca="1" si="46"/>
        <v>3.0852272727272734</v>
      </c>
      <c r="AN74" s="17">
        <f t="shared" ca="1" si="46"/>
        <v>3.0852272727272734</v>
      </c>
      <c r="AO74" s="17">
        <f t="shared" ca="1" si="46"/>
        <v>3.0852272727272734</v>
      </c>
      <c r="AP74" s="17">
        <f t="shared" ca="1" si="46"/>
        <v>3.0852272727272734</v>
      </c>
      <c r="AQ74" s="17">
        <f t="shared" ca="1" si="46"/>
        <v>3.0852272727272734</v>
      </c>
      <c r="AR74" s="17">
        <f t="shared" ca="1" si="46"/>
        <v>3.0852272727272734</v>
      </c>
      <c r="AS74" s="17">
        <f t="shared" ca="1" si="46"/>
        <v>3.0852272727272734</v>
      </c>
      <c r="AT74" s="17">
        <f t="shared" ca="1" si="46"/>
        <v>3.0852272727272734</v>
      </c>
      <c r="AU74" s="17">
        <f t="shared" ca="1" si="46"/>
        <v>3.0852272727272734</v>
      </c>
    </row>
    <row r="75" spans="1:47">
      <c r="A75" s="14"/>
      <c r="B75" s="14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4"/>
      <c r="S75" s="14">
        <f t="shared" si="47"/>
        <v>90</v>
      </c>
      <c r="T75" s="17">
        <f t="shared" ca="1" si="48"/>
        <v>3.2909101701976873</v>
      </c>
      <c r="U75" s="17">
        <f t="shared" ca="1" si="48"/>
        <v>4.6409666222980306</v>
      </c>
      <c r="V75" s="17">
        <f t="shared" ca="1" si="48"/>
        <v>8.3294415072956802</v>
      </c>
      <c r="W75" s="17">
        <f t="shared" ca="1" si="48"/>
        <v>13.36815320406695</v>
      </c>
      <c r="X75" s="17">
        <f t="shared" ca="1" si="48"/>
        <v>18.40717729991151</v>
      </c>
      <c r="Y75" s="17">
        <f t="shared" ca="1" si="48"/>
        <v>22.096505687097274</v>
      </c>
      <c r="Z75" s="17">
        <f t="shared" ca="1" si="48"/>
        <v>23.44772808219372</v>
      </c>
      <c r="AA75" s="17">
        <f t="shared" ca="1" si="48"/>
        <v>22.098837645377699</v>
      </c>
      <c r="AB75" s="17">
        <f t="shared" ca="1" si="48"/>
        <v>18.411216460066047</v>
      </c>
      <c r="AC75" s="17">
        <f t="shared" ca="1" si="48"/>
        <v>13.372817432163835</v>
      </c>
      <c r="AD75" s="17">
        <f t="shared" ca="1" si="48"/>
        <v>8.3334812070584672</v>
      </c>
      <c r="AE75" s="17">
        <f t="shared" ca="1" si="48"/>
        <v>4.6432995152281826</v>
      </c>
      <c r="AF75" s="17">
        <f t="shared" ca="1" si="48"/>
        <v>3.2909112494862853</v>
      </c>
      <c r="AH75" s="14">
        <v>6</v>
      </c>
      <c r="AI75" s="17">
        <f t="shared" ca="1" si="49"/>
        <v>3.0852272727272734</v>
      </c>
      <c r="AJ75" s="17">
        <f t="shared" ca="1" si="46"/>
        <v>3.0852272727272734</v>
      </c>
      <c r="AK75" s="17">
        <f t="shared" ca="1" si="46"/>
        <v>3.0852272727272734</v>
      </c>
      <c r="AL75" s="17">
        <f t="shared" ca="1" si="46"/>
        <v>3.0852272727272734</v>
      </c>
      <c r="AM75" s="17">
        <f t="shared" ca="1" si="46"/>
        <v>3.0852272727272734</v>
      </c>
      <c r="AN75" s="17">
        <f t="shared" ca="1" si="46"/>
        <v>3.0852272727272734</v>
      </c>
      <c r="AO75" s="17">
        <f t="shared" ca="1" si="46"/>
        <v>3.0852272727272734</v>
      </c>
      <c r="AP75" s="17">
        <f t="shared" ca="1" si="46"/>
        <v>3.0852272727272734</v>
      </c>
      <c r="AQ75" s="17">
        <f t="shared" ca="1" si="46"/>
        <v>3.0852272727272734</v>
      </c>
      <c r="AR75" s="17">
        <f t="shared" ca="1" si="46"/>
        <v>3.0852272727272734</v>
      </c>
      <c r="AS75" s="17">
        <f t="shared" ca="1" si="46"/>
        <v>3.0852272727272734</v>
      </c>
      <c r="AT75" s="17">
        <f t="shared" ca="1" si="46"/>
        <v>3.0852272727272734</v>
      </c>
      <c r="AU75" s="17">
        <f t="shared" ca="1" si="46"/>
        <v>3.0852272727272734</v>
      </c>
    </row>
    <row r="76" spans="1:47">
      <c r="A76" s="14"/>
      <c r="B76" s="14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4"/>
    </row>
    <row r="77" spans="1:47">
      <c r="A77" s="14"/>
      <c r="B77" s="14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4"/>
      <c r="S77" s="20" t="s">
        <v>58</v>
      </c>
      <c r="T77" s="14">
        <f>T62</f>
        <v>0</v>
      </c>
      <c r="U77" s="14">
        <f t="shared" ref="U77:AF77" si="50">U62</f>
        <v>7.5</v>
      </c>
      <c r="V77" s="14">
        <f t="shared" si="50"/>
        <v>15</v>
      </c>
      <c r="W77" s="14">
        <f t="shared" si="50"/>
        <v>22.5</v>
      </c>
      <c r="X77" s="14">
        <f t="shared" si="50"/>
        <v>30</v>
      </c>
      <c r="Y77" s="14">
        <f t="shared" si="50"/>
        <v>37.5</v>
      </c>
      <c r="Z77" s="14">
        <f t="shared" si="50"/>
        <v>45</v>
      </c>
      <c r="AA77" s="14">
        <f t="shared" si="50"/>
        <v>52.5</v>
      </c>
      <c r="AB77" s="14">
        <f t="shared" si="50"/>
        <v>60</v>
      </c>
      <c r="AC77" s="14">
        <f t="shared" si="50"/>
        <v>67.5</v>
      </c>
      <c r="AD77" s="14">
        <f t="shared" si="50"/>
        <v>75</v>
      </c>
      <c r="AE77" s="14">
        <f t="shared" si="50"/>
        <v>82.5</v>
      </c>
      <c r="AF77" s="14">
        <f t="shared" si="50"/>
        <v>90</v>
      </c>
      <c r="AG77" s="21">
        <f ca="1">INDEX(T78:AF90,Sheet1!$R$17,Sheet1!$R$18)</f>
        <v>0.27528357320388247</v>
      </c>
    </row>
    <row r="78" spans="1:47">
      <c r="A78" s="14"/>
      <c r="B78" s="14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4"/>
      <c r="S78" s="14">
        <f>S63</f>
        <v>0</v>
      </c>
      <c r="T78" s="15">
        <f ca="1">T63/T33</f>
        <v>0.30188679245282979</v>
      </c>
      <c r="U78" s="15">
        <f t="shared" ref="U78:AF78" ca="1" si="51">U63/U33</f>
        <v>0.42157553878401649</v>
      </c>
      <c r="V78" s="15">
        <f t="shared" ca="1" si="51"/>
        <v>0.71846046406817499</v>
      </c>
      <c r="W78" s="15">
        <f t="shared" ca="1" si="51"/>
        <v>1.0011611424801843</v>
      </c>
      <c r="X78" s="15">
        <f t="shared" ca="1" si="51"/>
        <v>1.0718722006343742</v>
      </c>
      <c r="Y78" s="15">
        <f t="shared" ca="1" si="51"/>
        <v>0.9284001646490514</v>
      </c>
      <c r="Z78" s="15">
        <f t="shared" ca="1" si="51"/>
        <v>0.6994897619409105</v>
      </c>
      <c r="AA78" s="15">
        <f t="shared" ca="1" si="51"/>
        <v>0.48101391267278143</v>
      </c>
      <c r="AB78" s="15">
        <f t="shared" ca="1" si="51"/>
        <v>0.30712057182872948</v>
      </c>
      <c r="AC78" s="15">
        <f t="shared" ca="1" si="51"/>
        <v>0.18108787544130975</v>
      </c>
      <c r="AD78" s="15">
        <f t="shared" ca="1" si="51"/>
        <v>9.7255576033506944E-2</v>
      </c>
      <c r="AE78" s="15">
        <f t="shared" ca="1" si="51"/>
        <v>4.9580197110005685E-2</v>
      </c>
      <c r="AF78" s="15">
        <f t="shared" ca="1" si="51"/>
        <v>3.4115150567931123E-2</v>
      </c>
      <c r="AG78" s="21"/>
      <c r="AM78" t="s">
        <v>59</v>
      </c>
    </row>
    <row r="79" spans="1:47">
      <c r="A79" s="14"/>
      <c r="B79" s="14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4"/>
      <c r="S79" s="14">
        <f t="shared" ref="S79:S90" si="52">S64</f>
        <v>7.5</v>
      </c>
      <c r="T79" s="15">
        <f t="shared" ref="T79:AF90" ca="1" si="53">T64/T34</f>
        <v>0.42157553878401649</v>
      </c>
      <c r="U79" s="15">
        <f t="shared" ca="1" si="53"/>
        <v>0.53894966859655602</v>
      </c>
      <c r="V79" s="15">
        <f t="shared" ca="1" si="53"/>
        <v>0.82724081876261801</v>
      </c>
      <c r="W79" s="15">
        <f t="shared" ca="1" si="53"/>
        <v>1.0934668060836163</v>
      </c>
      <c r="X79" s="15">
        <f t="shared" ca="1" si="53"/>
        <v>1.1433315246668656</v>
      </c>
      <c r="Y79" s="15">
        <f t="shared" ca="1" si="53"/>
        <v>0.98069485441108817</v>
      </c>
      <c r="Z79" s="15">
        <f t="shared" ca="1" si="53"/>
        <v>0.73740002183770548</v>
      </c>
      <c r="AA79" s="15">
        <f t="shared" ca="1" si="53"/>
        <v>0.50920856039773754</v>
      </c>
      <c r="AB79" s="15">
        <f t="shared" ca="1" si="53"/>
        <v>0.32905110864689852</v>
      </c>
      <c r="AC79" s="15">
        <f t="shared" ca="1" si="53"/>
        <v>0.19907989045828739</v>
      </c>
      <c r="AD79" s="15">
        <f t="shared" ca="1" si="53"/>
        <v>0.11286977663041048</v>
      </c>
      <c r="AE79" s="15">
        <f t="shared" ca="1" si="53"/>
        <v>6.3922461455791793E-2</v>
      </c>
      <c r="AF79" s="15">
        <f t="shared" ca="1" si="53"/>
        <v>4.8056935102763904E-2</v>
      </c>
    </row>
    <row r="80" spans="1:47">
      <c r="A80" s="14"/>
      <c r="B80" s="14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4"/>
      <c r="S80" s="14">
        <f t="shared" si="52"/>
        <v>15</v>
      </c>
      <c r="T80" s="15">
        <f t="shared" ca="1" si="53"/>
        <v>0.71846046406817499</v>
      </c>
      <c r="U80" s="15">
        <f t="shared" ca="1" si="53"/>
        <v>0.82724081876261801</v>
      </c>
      <c r="V80" s="15">
        <f t="shared" ca="1" si="53"/>
        <v>1.0880851312674453</v>
      </c>
      <c r="W80" s="15">
        <f t="shared" ca="1" si="53"/>
        <v>1.3105535745664416</v>
      </c>
      <c r="X80" s="15">
        <f t="shared" ca="1" si="53"/>
        <v>1.3123644590544159</v>
      </c>
      <c r="Y80" s="15">
        <f t="shared" ca="1" si="53"/>
        <v>1.1078714634514859</v>
      </c>
      <c r="Z80" s="15">
        <f t="shared" ca="1" si="53"/>
        <v>0.83260269174839052</v>
      </c>
      <c r="AA80" s="15">
        <f t="shared" ca="1" si="53"/>
        <v>0.58191589773923402</v>
      </c>
      <c r="AB80" s="15">
        <f t="shared" ca="1" si="53"/>
        <v>0.38670323271093604</v>
      </c>
      <c r="AC80" s="15">
        <f t="shared" ca="1" si="53"/>
        <v>0.24700145179593411</v>
      </c>
      <c r="AD80" s="15">
        <f t="shared" ca="1" si="53"/>
        <v>0.15480677973138007</v>
      </c>
      <c r="AE80" s="15">
        <f t="shared" ca="1" si="53"/>
        <v>0.10262198212349176</v>
      </c>
      <c r="AF80" s="15">
        <f t="shared" ca="1" si="53"/>
        <v>8.5731688936000916E-2</v>
      </c>
    </row>
    <row r="81" spans="1:32">
      <c r="A81" s="14"/>
      <c r="B81" s="14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4"/>
      <c r="S81" s="14">
        <f t="shared" si="52"/>
        <v>22.5</v>
      </c>
      <c r="T81" s="15">
        <f t="shared" ca="1" si="53"/>
        <v>1.0011611424801843</v>
      </c>
      <c r="U81" s="15">
        <f t="shared" ca="1" si="53"/>
        <v>1.0934668060836163</v>
      </c>
      <c r="V81" s="15">
        <f t="shared" ca="1" si="53"/>
        <v>1.3105535745664416</v>
      </c>
      <c r="W81" s="15">
        <f t="shared" ca="1" si="53"/>
        <v>1.4834952504181345</v>
      </c>
      <c r="X81" s="15">
        <f t="shared" ca="1" si="53"/>
        <v>1.4514773813283464</v>
      </c>
      <c r="Y81" s="15">
        <f t="shared" ca="1" si="53"/>
        <v>1.2255668083351683</v>
      </c>
      <c r="Z81" s="15">
        <f t="shared" ca="1" si="53"/>
        <v>0.9319559456065063</v>
      </c>
      <c r="AA81" s="15">
        <f t="shared" ca="1" si="53"/>
        <v>0.66488144367334046</v>
      </c>
      <c r="AB81" s="15">
        <f t="shared" ca="1" si="53"/>
        <v>0.45655054172893278</v>
      </c>
      <c r="AC81" s="15">
        <f t="shared" ca="1" si="53"/>
        <v>0.30734577878031372</v>
      </c>
      <c r="AD81" s="15">
        <f t="shared" ca="1" si="53"/>
        <v>0.20888540465899688</v>
      </c>
      <c r="AE81" s="15">
        <f t="shared" ca="1" si="53"/>
        <v>0.15317337073576567</v>
      </c>
      <c r="AF81" s="15">
        <f t="shared" ca="1" si="53"/>
        <v>0.13514613511815185</v>
      </c>
    </row>
    <row r="82" spans="1:32">
      <c r="A82" s="14"/>
      <c r="B82" s="14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4"/>
      <c r="S82" s="14">
        <f t="shared" si="52"/>
        <v>30</v>
      </c>
      <c r="T82" s="15">
        <f t="shared" ca="1" si="53"/>
        <v>1.0718722006343742</v>
      </c>
      <c r="U82" s="15">
        <f t="shared" ca="1" si="53"/>
        <v>1.1433315246668656</v>
      </c>
      <c r="V82" s="15">
        <f t="shared" ca="1" si="53"/>
        <v>1.3123644590544159</v>
      </c>
      <c r="W82" s="15">
        <f t="shared" ca="1" si="53"/>
        <v>1.4514773813283464</v>
      </c>
      <c r="X82" s="15">
        <f t="shared" ca="1" si="53"/>
        <v>1.4298940215086293</v>
      </c>
      <c r="Y82" s="15">
        <f t="shared" ca="1" si="53"/>
        <v>1.2374389703885809</v>
      </c>
      <c r="Z82" s="15">
        <f t="shared" ca="1" si="53"/>
        <v>0.96911572737314622</v>
      </c>
      <c r="AA82" s="15">
        <f t="shared" ca="1" si="53"/>
        <v>0.71274210208553246</v>
      </c>
      <c r="AB82" s="15">
        <f t="shared" ca="1" si="53"/>
        <v>0.50630733854964782</v>
      </c>
      <c r="AC82" s="15">
        <f t="shared" ca="1" si="53"/>
        <v>0.35558507837708403</v>
      </c>
      <c r="AD82" s="15">
        <f t="shared" ca="1" si="53"/>
        <v>0.25500446327720711</v>
      </c>
      <c r="AE82" s="15">
        <f t="shared" ca="1" si="53"/>
        <v>0.19774581804875502</v>
      </c>
      <c r="AF82" s="15">
        <f t="shared" ca="1" si="53"/>
        <v>0.17916872278195986</v>
      </c>
    </row>
    <row r="83" spans="1:32">
      <c r="A83" s="14"/>
      <c r="B83" s="12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206"/>
      <c r="Q83" s="6"/>
      <c r="R83" s="6"/>
      <c r="S83" s="14">
        <f t="shared" si="52"/>
        <v>37.5</v>
      </c>
      <c r="T83" s="15">
        <f t="shared" ca="1" si="53"/>
        <v>0.9284001646490514</v>
      </c>
      <c r="U83" s="15">
        <f t="shared" ca="1" si="53"/>
        <v>0.98069485441108817</v>
      </c>
      <c r="V83" s="15">
        <f t="shared" ca="1" si="53"/>
        <v>1.1078714634514859</v>
      </c>
      <c r="W83" s="15">
        <f t="shared" ca="1" si="53"/>
        <v>1.2255668083351683</v>
      </c>
      <c r="X83" s="15">
        <f t="shared" ca="1" si="53"/>
        <v>1.2374389703885809</v>
      </c>
      <c r="Y83" s="15">
        <f t="shared" ca="1" si="53"/>
        <v>1.1144951614004992</v>
      </c>
      <c r="Z83" s="15">
        <f t="shared" ca="1" si="53"/>
        <v>0.91022635184560186</v>
      </c>
      <c r="AA83" s="15">
        <f t="shared" ca="1" si="53"/>
        <v>0.69516075892284124</v>
      </c>
      <c r="AB83" s="15">
        <f t="shared" ca="1" si="53"/>
        <v>0.51088777796154483</v>
      </c>
      <c r="AC83" s="15">
        <f t="shared" ca="1" si="53"/>
        <v>0.37094724178894906</v>
      </c>
      <c r="AD83" s="15">
        <f t="shared" ca="1" si="53"/>
        <v>0.27528357320388247</v>
      </c>
      <c r="AE83" s="15">
        <f t="shared" ca="1" si="53"/>
        <v>0.22007043564808537</v>
      </c>
      <c r="AF83" s="15">
        <f t="shared" ca="1" si="53"/>
        <v>0.202045035238304</v>
      </c>
    </row>
    <row r="84" spans="1:32">
      <c r="A84" s="14"/>
      <c r="S84" s="14">
        <f t="shared" si="52"/>
        <v>45</v>
      </c>
      <c r="T84" s="15">
        <f t="shared" ca="1" si="53"/>
        <v>0.6994897619409105</v>
      </c>
      <c r="U84" s="15">
        <f t="shared" ca="1" si="53"/>
        <v>0.73740002183770548</v>
      </c>
      <c r="V84" s="15">
        <f t="shared" ca="1" si="53"/>
        <v>0.83260269174839052</v>
      </c>
      <c r="W84" s="15">
        <f t="shared" ca="1" si="53"/>
        <v>0.9319559456065063</v>
      </c>
      <c r="X84" s="15">
        <f t="shared" ca="1" si="53"/>
        <v>0.96911572737314622</v>
      </c>
      <c r="Y84" s="15">
        <f t="shared" ca="1" si="53"/>
        <v>0.91022635184560186</v>
      </c>
      <c r="Z84" s="15">
        <f t="shared" ca="1" si="53"/>
        <v>0.77669369252947162</v>
      </c>
      <c r="AA84" s="15">
        <f t="shared" ca="1" si="53"/>
        <v>0.61631080114211456</v>
      </c>
      <c r="AB84" s="15">
        <f t="shared" ca="1" si="53"/>
        <v>0.46710691456388936</v>
      </c>
      <c r="AC84" s="15">
        <f t="shared" ca="1" si="53"/>
        <v>0.34757563004758613</v>
      </c>
      <c r="AD84" s="15">
        <f t="shared" ca="1" si="53"/>
        <v>0.26305264444855669</v>
      </c>
      <c r="AE84" s="15">
        <f t="shared" ca="1" si="53"/>
        <v>0.21329336507939575</v>
      </c>
      <c r="AF84" s="15">
        <f t="shared" ca="1" si="53"/>
        <v>0.19689938557552589</v>
      </c>
    </row>
    <row r="85" spans="1:32">
      <c r="A85" s="14"/>
      <c r="S85" s="14">
        <f t="shared" si="52"/>
        <v>52.5</v>
      </c>
      <c r="T85" s="15">
        <f t="shared" ca="1" si="53"/>
        <v>0.48101391267278143</v>
      </c>
      <c r="U85" s="15">
        <f t="shared" ca="1" si="53"/>
        <v>0.50920856039773754</v>
      </c>
      <c r="V85" s="15">
        <f t="shared" ca="1" si="53"/>
        <v>0.58191589773923402</v>
      </c>
      <c r="W85" s="15">
        <f t="shared" ca="1" si="53"/>
        <v>0.66488144367334046</v>
      </c>
      <c r="X85" s="15">
        <f t="shared" ca="1" si="53"/>
        <v>0.71274210208553246</v>
      </c>
      <c r="Y85" s="15">
        <f t="shared" ca="1" si="53"/>
        <v>0.69516075892284124</v>
      </c>
      <c r="Z85" s="15">
        <f t="shared" ca="1" si="53"/>
        <v>0.61631080114211456</v>
      </c>
      <c r="AA85" s="15">
        <f t="shared" ca="1" si="53"/>
        <v>0.50512616942486699</v>
      </c>
      <c r="AB85" s="15">
        <f t="shared" ca="1" si="53"/>
        <v>0.39182621843881982</v>
      </c>
      <c r="AC85" s="15">
        <f t="shared" ca="1" si="53"/>
        <v>0.29553938776684069</v>
      </c>
      <c r="AD85" s="15">
        <f t="shared" ca="1" si="53"/>
        <v>0.22481552506513558</v>
      </c>
      <c r="AE85" s="15">
        <f t="shared" ca="1" si="53"/>
        <v>0.18222563653954982</v>
      </c>
      <c r="AF85" s="15">
        <f t="shared" ca="1" si="53"/>
        <v>0.16804454398536978</v>
      </c>
    </row>
    <row r="86" spans="1:32">
      <c r="A86" s="14"/>
      <c r="S86" s="14">
        <f t="shared" si="52"/>
        <v>60</v>
      </c>
      <c r="T86" s="15">
        <f t="shared" ca="1" si="53"/>
        <v>0.30712057182872948</v>
      </c>
      <c r="U86" s="15">
        <f t="shared" ca="1" si="53"/>
        <v>0.32905110864689852</v>
      </c>
      <c r="V86" s="15">
        <f t="shared" ca="1" si="53"/>
        <v>0.38670323271093604</v>
      </c>
      <c r="W86" s="15">
        <f t="shared" ca="1" si="53"/>
        <v>0.45655054172893278</v>
      </c>
      <c r="X86" s="15">
        <f t="shared" ca="1" si="53"/>
        <v>0.50630733854964782</v>
      </c>
      <c r="Y86" s="15">
        <f t="shared" ca="1" si="53"/>
        <v>0.51088777796154483</v>
      </c>
      <c r="Z86" s="15">
        <f t="shared" ca="1" si="53"/>
        <v>0.46710691456388936</v>
      </c>
      <c r="AA86" s="15">
        <f t="shared" ca="1" si="53"/>
        <v>0.39182621843881982</v>
      </c>
      <c r="AB86" s="15">
        <f t="shared" ca="1" si="53"/>
        <v>0.3076440305188059</v>
      </c>
      <c r="AC86" s="15">
        <f t="shared" ca="1" si="53"/>
        <v>0.23185155798294899</v>
      </c>
      <c r="AD86" s="15">
        <f t="shared" ca="1" si="53"/>
        <v>0.17407589986673749</v>
      </c>
      <c r="AE86" s="15">
        <f t="shared" ca="1" si="53"/>
        <v>0.13849856663851526</v>
      </c>
      <c r="AF86" s="15">
        <f t="shared" ca="1" si="53"/>
        <v>0.1265275908393152</v>
      </c>
    </row>
    <row r="87" spans="1:32">
      <c r="A87" s="14"/>
      <c r="S87" s="14">
        <f t="shared" si="52"/>
        <v>67.5</v>
      </c>
      <c r="T87" s="15">
        <f t="shared" ca="1" si="53"/>
        <v>0.18108787544130975</v>
      </c>
      <c r="U87" s="15">
        <f t="shared" ca="1" si="53"/>
        <v>0.19907989045828739</v>
      </c>
      <c r="V87" s="15">
        <f t="shared" ca="1" si="53"/>
        <v>0.24700145179593411</v>
      </c>
      <c r="W87" s="15">
        <f t="shared" ca="1" si="53"/>
        <v>0.30734577878031372</v>
      </c>
      <c r="X87" s="15">
        <f t="shared" ca="1" si="53"/>
        <v>0.35558507837708403</v>
      </c>
      <c r="Y87" s="15">
        <f t="shared" ca="1" si="53"/>
        <v>0.37094724178894906</v>
      </c>
      <c r="Z87" s="15">
        <f t="shared" ca="1" si="53"/>
        <v>0.34757563004758613</v>
      </c>
      <c r="AA87" s="15">
        <f t="shared" ca="1" si="53"/>
        <v>0.29553938776684069</v>
      </c>
      <c r="AB87" s="15">
        <f t="shared" ca="1" si="53"/>
        <v>0.23185155798294899</v>
      </c>
      <c r="AC87" s="15">
        <f t="shared" ca="1" si="53"/>
        <v>0.1714613254596612</v>
      </c>
      <c r="AD87" s="15">
        <f t="shared" ca="1" si="53"/>
        <v>0.12389889869507348</v>
      </c>
      <c r="AE87" s="15">
        <f t="shared" ca="1" si="53"/>
        <v>9.4031736830105711E-2</v>
      </c>
      <c r="AF87" s="15">
        <f t="shared" ca="1" si="53"/>
        <v>8.3889059424169132E-2</v>
      </c>
    </row>
    <row r="88" spans="1:32">
      <c r="S88" s="14">
        <f t="shared" si="52"/>
        <v>75</v>
      </c>
      <c r="T88" s="15">
        <f t="shared" ca="1" si="53"/>
        <v>9.7255576033506944E-2</v>
      </c>
      <c r="U88" s="15">
        <f t="shared" ca="1" si="53"/>
        <v>0.11286977663041048</v>
      </c>
      <c r="V88" s="15">
        <f t="shared" ca="1" si="53"/>
        <v>0.15480677973138007</v>
      </c>
      <c r="W88" s="15">
        <f t="shared" ca="1" si="53"/>
        <v>0.20888540465899688</v>
      </c>
      <c r="X88" s="15">
        <f t="shared" ca="1" si="53"/>
        <v>0.25500446327720711</v>
      </c>
      <c r="Y88" s="15">
        <f t="shared" ca="1" si="53"/>
        <v>0.27528357320388247</v>
      </c>
      <c r="Z88" s="15">
        <f t="shared" ca="1" si="53"/>
        <v>0.26305264444855669</v>
      </c>
      <c r="AA88" s="15">
        <f t="shared" ca="1" si="53"/>
        <v>0.22481552506513558</v>
      </c>
      <c r="AB88" s="15">
        <f t="shared" ca="1" si="53"/>
        <v>0.17407589986673749</v>
      </c>
      <c r="AC88" s="15">
        <f t="shared" ca="1" si="53"/>
        <v>0.12389889869507348</v>
      </c>
      <c r="AD88" s="15">
        <f t="shared" ca="1" si="53"/>
        <v>8.335459961342058E-2</v>
      </c>
      <c r="AE88" s="15">
        <f t="shared" ca="1" si="53"/>
        <v>5.750422012504617E-2</v>
      </c>
      <c r="AF88" s="15">
        <f t="shared" ca="1" si="53"/>
        <v>4.8662654464357795E-2</v>
      </c>
    </row>
    <row r="89" spans="1:32">
      <c r="S89" s="14">
        <f t="shared" si="52"/>
        <v>82.5</v>
      </c>
      <c r="T89" s="15">
        <f t="shared" ca="1" si="53"/>
        <v>4.9580197110005685E-2</v>
      </c>
      <c r="U89" s="15">
        <f t="shared" ca="1" si="53"/>
        <v>6.3922461455791793E-2</v>
      </c>
      <c r="V89" s="15">
        <f t="shared" ca="1" si="53"/>
        <v>0.10262198212349176</v>
      </c>
      <c r="W89" s="15">
        <f t="shared" ca="1" si="53"/>
        <v>0.15317337073576567</v>
      </c>
      <c r="X89" s="15">
        <f t="shared" ca="1" si="53"/>
        <v>0.19774581804875502</v>
      </c>
      <c r="Y89" s="15">
        <f t="shared" ca="1" si="53"/>
        <v>0.22007043564808537</v>
      </c>
      <c r="Z89" s="15">
        <f t="shared" ca="1" si="53"/>
        <v>0.21329336507939575</v>
      </c>
      <c r="AA89" s="15">
        <f t="shared" ca="1" si="53"/>
        <v>0.18222563653954982</v>
      </c>
      <c r="AB89" s="15">
        <f t="shared" ca="1" si="53"/>
        <v>0.13849856663851526</v>
      </c>
      <c r="AC89" s="15">
        <f t="shared" ca="1" si="53"/>
        <v>9.4031736830105711E-2</v>
      </c>
      <c r="AD89" s="15">
        <f t="shared" ca="1" si="53"/>
        <v>5.750422012504617E-2</v>
      </c>
      <c r="AE89" s="15">
        <f t="shared" ca="1" si="53"/>
        <v>3.3988500609704445E-2</v>
      </c>
      <c r="AF89" s="15">
        <f t="shared" ca="1" si="53"/>
        <v>2.590896892255673E-2</v>
      </c>
    </row>
    <row r="90" spans="1:32">
      <c r="S90" s="14">
        <f t="shared" si="52"/>
        <v>90</v>
      </c>
      <c r="T90" s="15">
        <f t="shared" ca="1" si="53"/>
        <v>3.4115150567931123E-2</v>
      </c>
      <c r="U90" s="15">
        <f t="shared" ca="1" si="53"/>
        <v>4.8056935102763904E-2</v>
      </c>
      <c r="V90" s="15">
        <f t="shared" ca="1" si="53"/>
        <v>8.5731688936000916E-2</v>
      </c>
      <c r="W90" s="15">
        <f t="shared" ca="1" si="53"/>
        <v>0.13514613511815185</v>
      </c>
      <c r="X90" s="15">
        <f t="shared" ca="1" si="53"/>
        <v>0.17916872278195986</v>
      </c>
      <c r="Y90" s="15">
        <f t="shared" ca="1" si="53"/>
        <v>0.202045035238304</v>
      </c>
      <c r="Z90" s="15">
        <f t="shared" ca="1" si="53"/>
        <v>0.19689938557552589</v>
      </c>
      <c r="AA90" s="15">
        <f t="shared" ca="1" si="53"/>
        <v>0.16804454398536978</v>
      </c>
      <c r="AB90" s="15">
        <f t="shared" ca="1" si="53"/>
        <v>0.1265275908393152</v>
      </c>
      <c r="AC90" s="15">
        <f t="shared" ca="1" si="53"/>
        <v>8.3889059424169132E-2</v>
      </c>
      <c r="AD90" s="15">
        <f t="shared" ca="1" si="53"/>
        <v>4.8662654464357795E-2</v>
      </c>
      <c r="AE90" s="15">
        <f t="shared" ca="1" si="53"/>
        <v>2.590896892255673E-2</v>
      </c>
      <c r="AF90" s="15">
        <f t="shared" ca="1" si="53"/>
        <v>1.8079108345567793E-2</v>
      </c>
    </row>
    <row r="92" spans="1:32">
      <c r="S92" s="20" t="s">
        <v>60</v>
      </c>
      <c r="T92" s="14">
        <f>T77</f>
        <v>0</v>
      </c>
      <c r="U92" s="14">
        <f t="shared" ref="U92:AF92" si="54">U77</f>
        <v>7.5</v>
      </c>
      <c r="V92" s="14">
        <f t="shared" si="54"/>
        <v>15</v>
      </c>
      <c r="W92" s="14">
        <f t="shared" si="54"/>
        <v>22.5</v>
      </c>
      <c r="X92" s="14">
        <f t="shared" si="54"/>
        <v>30</v>
      </c>
      <c r="Y92" s="14">
        <f t="shared" si="54"/>
        <v>37.5</v>
      </c>
      <c r="Z92" s="14">
        <f t="shared" si="54"/>
        <v>45</v>
      </c>
      <c r="AA92" s="14">
        <f t="shared" si="54"/>
        <v>52.5</v>
      </c>
      <c r="AB92" s="14">
        <f t="shared" si="54"/>
        <v>60</v>
      </c>
      <c r="AC92" s="14">
        <f t="shared" si="54"/>
        <v>67.5</v>
      </c>
      <c r="AD92" s="14">
        <f t="shared" si="54"/>
        <v>75</v>
      </c>
      <c r="AE92" s="14">
        <f t="shared" si="54"/>
        <v>82.5</v>
      </c>
      <c r="AF92" s="14">
        <f t="shared" si="54"/>
        <v>90</v>
      </c>
    </row>
    <row r="93" spans="1:32">
      <c r="S93" s="14">
        <f>S78</f>
        <v>0</v>
      </c>
      <c r="T93" s="26">
        <f ca="1">(T3/T33)^0.5</f>
        <v>4.0863324886194903</v>
      </c>
      <c r="U93" s="26">
        <f t="shared" ref="U93:AF93" ca="1" si="55">(U3/U33)^0.5</f>
        <v>4.0348532986477048</v>
      </c>
      <c r="V93" s="26">
        <f t="shared" ca="1" si="55"/>
        <v>3.8434413542844186</v>
      </c>
      <c r="W93" s="26">
        <f t="shared" ca="1" si="55"/>
        <v>3.4553416120247986</v>
      </c>
      <c r="X93" s="26">
        <f t="shared" ca="1" si="55"/>
        <v>2.9110211826376085</v>
      </c>
      <c r="Y93" s="26">
        <f t="shared" ca="1" si="55"/>
        <v>2.350704102488455</v>
      </c>
      <c r="Z93" s="26">
        <f t="shared" ca="1" si="55"/>
        <v>1.8848924097174187</v>
      </c>
      <c r="AA93" s="26">
        <f t="shared" ca="1" si="55"/>
        <v>1.5429298553805313</v>
      </c>
      <c r="AB93" s="26">
        <f t="shared" ca="1" si="55"/>
        <v>1.3091376461805662</v>
      </c>
      <c r="AC93" s="26">
        <f t="shared" ca="1" si="55"/>
        <v>1.1573701358057134</v>
      </c>
      <c r="AD93" s="26">
        <f t="shared" ca="1" si="55"/>
        <v>1.0648375200234654</v>
      </c>
      <c r="AE93" s="26">
        <f t="shared" ca="1" si="55"/>
        <v>1.0154710251610013</v>
      </c>
      <c r="AF93" s="26">
        <f t="shared" ca="1" si="55"/>
        <v>1.000000011873428</v>
      </c>
    </row>
    <row r="94" spans="1:32">
      <c r="S94" s="14">
        <f t="shared" ref="S94:S105" si="56">S79</f>
        <v>7.5</v>
      </c>
      <c r="T94" s="26">
        <f t="shared" ref="T94:AF99" ca="1" si="57">(U4/T34)^0.5</f>
        <v>4.0031243855434964</v>
      </c>
      <c r="U94" s="26">
        <f t="shared" ca="1" si="57"/>
        <v>3.8927901782460732</v>
      </c>
      <c r="V94" s="26">
        <f t="shared" ca="1" si="57"/>
        <v>3.658524811450103</v>
      </c>
      <c r="W94" s="26">
        <f t="shared" ca="1" si="57"/>
        <v>3.2562100112504093</v>
      </c>
      <c r="X94" s="26">
        <f t="shared" ca="1" si="57"/>
        <v>2.7291625170972083</v>
      </c>
      <c r="Y94" s="26">
        <f t="shared" ca="1" si="57"/>
        <v>2.2054295434445126</v>
      </c>
      <c r="Z94" s="26">
        <f t="shared" ca="1" si="57"/>
        <v>1.780123701618114</v>
      </c>
      <c r="AA94" s="26">
        <f t="shared" ca="1" si="57"/>
        <v>1.473133852957158</v>
      </c>
      <c r="AB94" s="26">
        <f t="shared" ca="1" si="57"/>
        <v>1.2650591481406495</v>
      </c>
      <c r="AC94" s="26">
        <f t="shared" ca="1" si="57"/>
        <v>1.1295079787885265</v>
      </c>
      <c r="AD94" s="26">
        <f t="shared" ca="1" si="57"/>
        <v>1.0454227780208682</v>
      </c>
      <c r="AE94" s="26">
        <f t="shared" ca="1" si="57"/>
        <v>0.99945276558718599</v>
      </c>
      <c r="AF94" s="26">
        <f t="shared" ca="1" si="57"/>
        <v>0</v>
      </c>
    </row>
    <row r="95" spans="1:32">
      <c r="S95" s="14">
        <f t="shared" si="56"/>
        <v>15</v>
      </c>
      <c r="T95" s="26">
        <f t="shared" ca="1" si="57"/>
        <v>3.8118067278504104</v>
      </c>
      <c r="U95" s="26">
        <f t="shared" ca="1" si="57"/>
        <v>3.7035063262213419</v>
      </c>
      <c r="V95" s="26">
        <f t="shared" ca="1" si="57"/>
        <v>3.4784483461167715</v>
      </c>
      <c r="W95" s="26">
        <f t="shared" ca="1" si="57"/>
        <v>3.0975019635093792</v>
      </c>
      <c r="X95" s="26">
        <f t="shared" ca="1" si="57"/>
        <v>2.5997773348054838</v>
      </c>
      <c r="Y95" s="26">
        <f t="shared" ca="1" si="57"/>
        <v>2.1030253945665334</v>
      </c>
      <c r="Z95" s="26">
        <f t="shared" ca="1" si="57"/>
        <v>1.697634931947851</v>
      </c>
      <c r="AA95" s="26">
        <f t="shared" ca="1" si="57"/>
        <v>1.4043435889375198</v>
      </c>
      <c r="AB95" s="26">
        <f t="shared" ca="1" si="57"/>
        <v>1.2056717980418561</v>
      </c>
      <c r="AC95" s="26">
        <f t="shared" ca="1" si="57"/>
        <v>1.0765525487038021</v>
      </c>
      <c r="AD95" s="26">
        <f t="shared" ca="1" si="57"/>
        <v>0.99666250451560978</v>
      </c>
      <c r="AE95" s="26">
        <f t="shared" ca="1" si="57"/>
        <v>0.95305992154238162</v>
      </c>
      <c r="AF95" s="26">
        <f t="shared" ca="1" si="57"/>
        <v>0</v>
      </c>
    </row>
    <row r="96" spans="1:32">
      <c r="S96" s="14">
        <f t="shared" si="56"/>
        <v>22.5</v>
      </c>
      <c r="T96" s="26">
        <f t="shared" ca="1" si="57"/>
        <v>3.4247803417618576</v>
      </c>
      <c r="U96" s="26">
        <f t="shared" ca="1" si="57"/>
        <v>3.3232438208715172</v>
      </c>
      <c r="V96" s="26">
        <f t="shared" ca="1" si="57"/>
        <v>3.1211074439852196</v>
      </c>
      <c r="W96" s="26">
        <f t="shared" ca="1" si="57"/>
        <v>2.7888310729943324</v>
      </c>
      <c r="X96" s="26">
        <f t="shared" ca="1" si="57"/>
        <v>2.3558019815384363</v>
      </c>
      <c r="Y96" s="26">
        <f t="shared" ca="1" si="57"/>
        <v>1.9171493835153168</v>
      </c>
      <c r="Z96" s="26">
        <f t="shared" ca="1" si="57"/>
        <v>1.5530556436019027</v>
      </c>
      <c r="AA96" s="26">
        <f t="shared" ca="1" si="57"/>
        <v>1.2868173777019241</v>
      </c>
      <c r="AB96" s="26">
        <f t="shared" ca="1" si="57"/>
        <v>1.1058803646277646</v>
      </c>
      <c r="AC96" s="26">
        <f t="shared" ca="1" si="57"/>
        <v>0.98848781748154546</v>
      </c>
      <c r="AD96" s="26">
        <f t="shared" ca="1" si="57"/>
        <v>0.91608575703410733</v>
      </c>
      <c r="AE96" s="26">
        <f t="shared" ca="1" si="57"/>
        <v>0.87665919681811255</v>
      </c>
      <c r="AF96" s="26">
        <f t="shared" ca="1" si="57"/>
        <v>0</v>
      </c>
    </row>
    <row r="97" spans="1:32">
      <c r="S97" s="14">
        <f t="shared" si="56"/>
        <v>30</v>
      </c>
      <c r="T97" s="26">
        <f t="shared" ca="1" si="57"/>
        <v>2.8828032339434717</v>
      </c>
      <c r="U97" s="26">
        <f t="shared" ca="1" si="57"/>
        <v>2.7925117204954217</v>
      </c>
      <c r="V97" s="26">
        <f t="shared" ca="1" si="57"/>
        <v>2.6230312546441348</v>
      </c>
      <c r="W97" s="26">
        <f t="shared" ca="1" si="57"/>
        <v>2.3569701714995546</v>
      </c>
      <c r="X97" s="26">
        <f t="shared" ca="1" si="57"/>
        <v>2.0131218765754375</v>
      </c>
      <c r="Y97" s="26">
        <f t="shared" ca="1" si="57"/>
        <v>1.6572219655270553</v>
      </c>
      <c r="Z97" s="26">
        <f t="shared" ca="1" si="57"/>
        <v>1.3532024614935323</v>
      </c>
      <c r="AA97" s="26">
        <f t="shared" ca="1" si="57"/>
        <v>1.1263054155199785</v>
      </c>
      <c r="AB97" s="26">
        <f t="shared" ca="1" si="57"/>
        <v>0.97084231548495903</v>
      </c>
      <c r="AC97" s="26">
        <f t="shared" ca="1" si="57"/>
        <v>0.8700838801856996</v>
      </c>
      <c r="AD97" s="26">
        <f t="shared" ca="1" si="57"/>
        <v>0.8082151869524683</v>
      </c>
      <c r="AE97" s="26">
        <f t="shared" ca="1" si="57"/>
        <v>0.77463553424415876</v>
      </c>
      <c r="AF97" s="26">
        <f t="shared" ca="1" si="57"/>
        <v>0</v>
      </c>
    </row>
    <row r="98" spans="1:32">
      <c r="S98" s="14">
        <f t="shared" si="56"/>
        <v>37.5</v>
      </c>
      <c r="T98" s="26">
        <f t="shared" ca="1" si="57"/>
        <v>2.3254777085710971</v>
      </c>
      <c r="U98" s="26">
        <f t="shared" ca="1" si="57"/>
        <v>2.2473357812662513</v>
      </c>
      <c r="V98" s="26">
        <f t="shared" ca="1" si="57"/>
        <v>2.1087098106126021</v>
      </c>
      <c r="W98" s="26">
        <f t="shared" ca="1" si="57"/>
        <v>1.9024362966216135</v>
      </c>
      <c r="X98" s="26">
        <f t="shared" ca="1" si="57"/>
        <v>1.6412596412646803</v>
      </c>
      <c r="Y98" s="26">
        <f t="shared" ca="1" si="57"/>
        <v>1.3670293228266805</v>
      </c>
      <c r="Z98" s="26">
        <f t="shared" ca="1" si="57"/>
        <v>1.1260492732841847</v>
      </c>
      <c r="AA98" s="26">
        <f t="shared" ca="1" si="57"/>
        <v>0.942148070518947</v>
      </c>
      <c r="AB98" s="26">
        <f t="shared" ca="1" si="57"/>
        <v>0.81517617972651391</v>
      </c>
      <c r="AC98" s="26">
        <f t="shared" ca="1" si="57"/>
        <v>0.73330920543331424</v>
      </c>
      <c r="AD98" s="26">
        <f t="shared" ca="1" si="57"/>
        <v>0.68353870740082467</v>
      </c>
      <c r="AE98" s="26">
        <f t="shared" ca="1" si="57"/>
        <v>0.6567223066563872</v>
      </c>
      <c r="AF98" s="26">
        <f t="shared" ca="1" si="57"/>
        <v>0</v>
      </c>
    </row>
    <row r="99" spans="1:32">
      <c r="S99" s="14">
        <f t="shared" si="56"/>
        <v>45</v>
      </c>
      <c r="T99" s="26">
        <f t="shared" ca="1" si="57"/>
        <v>1.8625422062659425</v>
      </c>
      <c r="U99" s="26">
        <f t="shared" ca="1" si="57"/>
        <v>1.7947756592937589</v>
      </c>
      <c r="V99" s="26">
        <f t="shared" ca="1" si="57"/>
        <v>1.6793432983832264</v>
      </c>
      <c r="W99" s="26">
        <f t="shared" ca="1" si="57"/>
        <v>1.5152290514601472</v>
      </c>
      <c r="X99" s="26">
        <f t="shared" ca="1" si="57"/>
        <v>1.3128295911265186</v>
      </c>
      <c r="Y99" s="26">
        <f t="shared" ca="1" si="57"/>
        <v>1.09992184426034</v>
      </c>
      <c r="Z99" s="26">
        <f t="shared" ca="1" si="57"/>
        <v>0.90948356601398517</v>
      </c>
      <c r="AA99" s="26">
        <f t="shared" ca="1" si="57"/>
        <v>0.76197269158935699</v>
      </c>
      <c r="AB99" s="26">
        <f t="shared" ca="1" si="57"/>
        <v>0.6601684379477244</v>
      </c>
      <c r="AC99" s="26">
        <f t="shared" ca="1" si="57"/>
        <v>0.59563149089064726</v>
      </c>
      <c r="AD99" s="26">
        <f t="shared" ca="1" si="57"/>
        <v>0.55730520450673882</v>
      </c>
      <c r="AE99" s="26">
        <f t="shared" ca="1" si="57"/>
        <v>0.53701402336104342</v>
      </c>
      <c r="AF99" s="26">
        <f t="shared" ca="1" si="57"/>
        <v>0</v>
      </c>
    </row>
    <row r="100" spans="1:32">
      <c r="S100" s="14">
        <f t="shared" si="56"/>
        <v>52.5</v>
      </c>
      <c r="T100" s="26">
        <f t="shared" ref="T100:AF105" ca="1" si="58">(T10/T40)^0.5</f>
        <v>1.5429298553805313</v>
      </c>
      <c r="U100" s="26">
        <f t="shared" ca="1" si="58"/>
        <v>1.5212189142927541</v>
      </c>
      <c r="V100" s="26">
        <f t="shared" ca="1" si="58"/>
        <v>1.4540835184046876</v>
      </c>
      <c r="W100" s="26">
        <f t="shared" ca="1" si="58"/>
        <v>1.3389953411500055</v>
      </c>
      <c r="X100" s="26">
        <f t="shared" ca="1" si="58"/>
        <v>1.1813335888280638</v>
      </c>
      <c r="Y100" s="26">
        <f t="shared" ca="1" si="58"/>
        <v>1.0001624959963415</v>
      </c>
      <c r="Z100" s="26">
        <f t="shared" ca="1" si="58"/>
        <v>0.82298765189771994</v>
      </c>
      <c r="AA100" s="26">
        <f t="shared" ca="1" si="58"/>
        <v>0.67332017247222253</v>
      </c>
      <c r="AB100" s="26">
        <f t="shared" ca="1" si="58"/>
        <v>0.56277216865071811</v>
      </c>
      <c r="AC100" s="26">
        <f t="shared" ca="1" si="58"/>
        <v>0.4911013098674834</v>
      </c>
      <c r="AD100" s="26">
        <f t="shared" ca="1" si="58"/>
        <v>0.45049465567712277</v>
      </c>
      <c r="AE100" s="26">
        <f t="shared" ca="1" si="58"/>
        <v>0.43108443461816504</v>
      </c>
      <c r="AF100" s="26">
        <f t="shared" ca="1" si="58"/>
        <v>0.425488312518217</v>
      </c>
    </row>
    <row r="101" spans="1:32">
      <c r="S101" s="14">
        <f t="shared" si="56"/>
        <v>60</v>
      </c>
      <c r="T101" s="26">
        <f t="shared" ca="1" si="58"/>
        <v>1.3091376461805662</v>
      </c>
      <c r="U101" s="26">
        <f t="shared" ca="1" si="58"/>
        <v>1.2899704667667071</v>
      </c>
      <c r="V101" s="26">
        <f t="shared" ca="1" si="58"/>
        <v>1.2315355399706245</v>
      </c>
      <c r="W101" s="26">
        <f t="shared" ca="1" si="58"/>
        <v>1.1332385285723792</v>
      </c>
      <c r="X101" s="26">
        <f t="shared" ca="1" si="58"/>
        <v>1.0001294620600389</v>
      </c>
      <c r="Y101" s="26">
        <f t="shared" ca="1" si="58"/>
        <v>0.84674940672707999</v>
      </c>
      <c r="Z101" s="26">
        <f t="shared" ca="1" si="58"/>
        <v>0.69434663500662652</v>
      </c>
      <c r="AA101" s="26">
        <f t="shared" ca="1" si="58"/>
        <v>0.56277216865071811</v>
      </c>
      <c r="AB101" s="26">
        <f t="shared" ca="1" si="58"/>
        <v>0.4638782165428017</v>
      </c>
      <c r="AC101" s="26">
        <f t="shared" ca="1" si="58"/>
        <v>0.39967735677765731</v>
      </c>
      <c r="AD101" s="26">
        <f t="shared" ca="1" si="58"/>
        <v>0.36419456171697423</v>
      </c>
      <c r="AE101" s="26">
        <f t="shared" ca="1" si="58"/>
        <v>0.34803778124422907</v>
      </c>
      <c r="AF101" s="26">
        <f t="shared" ca="1" si="58"/>
        <v>0.34358230376226934</v>
      </c>
    </row>
    <row r="102" spans="1:32">
      <c r="S102" s="14">
        <f t="shared" si="56"/>
        <v>67.5</v>
      </c>
      <c r="T102" s="26">
        <f t="shared" ca="1" si="58"/>
        <v>1.1573701358057134</v>
      </c>
      <c r="U102" s="26">
        <f t="shared" ca="1" si="58"/>
        <v>1.1399978046161714</v>
      </c>
      <c r="V102" s="26">
        <f t="shared" ca="1" si="58"/>
        <v>1.0874673895283857</v>
      </c>
      <c r="W102" s="26">
        <f t="shared" ca="1" si="58"/>
        <v>1.0000917467214783</v>
      </c>
      <c r="X102" s="26">
        <f t="shared" ca="1" si="58"/>
        <v>0.88262166545514198</v>
      </c>
      <c r="Y102" s="26">
        <f t="shared" ca="1" si="58"/>
        <v>0.7470197293305687</v>
      </c>
      <c r="Z102" s="26">
        <f t="shared" ca="1" si="58"/>
        <v>0.6107600290393862</v>
      </c>
      <c r="AA102" s="26">
        <f t="shared" ca="1" si="58"/>
        <v>0.4911013098674834</v>
      </c>
      <c r="AB102" s="26">
        <f t="shared" ca="1" si="58"/>
        <v>0.39967735677765731</v>
      </c>
      <c r="AC102" s="26">
        <f t="shared" ca="1" si="58"/>
        <v>0.33995216919809373</v>
      </c>
      <c r="AD102" s="26">
        <f t="shared" ca="1" si="58"/>
        <v>0.30743539849011253</v>
      </c>
      <c r="AE102" s="26">
        <f t="shared" ca="1" si="58"/>
        <v>0.29320584151606571</v>
      </c>
      <c r="AF102" s="26">
        <f t="shared" ca="1" si="58"/>
        <v>0.28944289442451959</v>
      </c>
    </row>
    <row r="103" spans="1:32">
      <c r="S103" s="14">
        <f t="shared" si="56"/>
        <v>75</v>
      </c>
      <c r="T103" s="26">
        <f t="shared" ca="1" si="58"/>
        <v>1.0648375200234654</v>
      </c>
      <c r="U103" s="26">
        <f t="shared" ca="1" si="58"/>
        <v>1.0486817754398015</v>
      </c>
      <c r="V103" s="26">
        <f t="shared" ca="1" si="58"/>
        <v>1.0000573093994476</v>
      </c>
      <c r="W103" s="26">
        <f t="shared" ca="1" si="58"/>
        <v>0.91970445975179416</v>
      </c>
      <c r="X103" s="26">
        <f t="shared" ca="1" si="58"/>
        <v>0.81214468290986286</v>
      </c>
      <c r="Y103" s="26">
        <f t="shared" ca="1" si="58"/>
        <v>0.68786939885167031</v>
      </c>
      <c r="Z103" s="26">
        <f t="shared" ca="1" si="58"/>
        <v>0.56213449892590017</v>
      </c>
      <c r="AA103" s="26">
        <f t="shared" ca="1" si="58"/>
        <v>0.45049465567712277</v>
      </c>
      <c r="AB103" s="26">
        <f t="shared" ca="1" si="58"/>
        <v>0.36419456171697423</v>
      </c>
      <c r="AC103" s="26">
        <f t="shared" ca="1" si="58"/>
        <v>0.30743539849011253</v>
      </c>
      <c r="AD103" s="26">
        <f t="shared" ca="1" si="58"/>
        <v>0.2767160428016755</v>
      </c>
      <c r="AE103" s="26">
        <f t="shared" ca="1" si="58"/>
        <v>0.26357980997087699</v>
      </c>
      <c r="AF103" s="26">
        <f t="shared" ca="1" si="58"/>
        <v>0.26020054542714927</v>
      </c>
    </row>
    <row r="104" spans="1:32">
      <c r="N104" s="9"/>
      <c r="S104" s="14">
        <f t="shared" si="56"/>
        <v>82.5</v>
      </c>
      <c r="T104" s="26">
        <f t="shared" ca="1" si="58"/>
        <v>1.0154710251610013</v>
      </c>
      <c r="U104" s="26">
        <f t="shared" ca="1" si="58"/>
        <v>1.0000273367623083</v>
      </c>
      <c r="V104" s="26">
        <f t="shared" ca="1" si="58"/>
        <v>0.9536587104846288</v>
      </c>
      <c r="W104" s="26">
        <f t="shared" ca="1" si="58"/>
        <v>0.87729822184131612</v>
      </c>
      <c r="X104" s="26">
        <f t="shared" ca="1" si="58"/>
        <v>0.77533101483804912</v>
      </c>
      <c r="Y104" s="26">
        <f t="shared" ca="1" si="58"/>
        <v>0.65749152694814239</v>
      </c>
      <c r="Z104" s="26">
        <f t="shared" ca="1" si="58"/>
        <v>0.5378758840428286</v>
      </c>
      <c r="AA104" s="26">
        <f t="shared" ca="1" si="58"/>
        <v>0.43108443461816504</v>
      </c>
      <c r="AB104" s="26">
        <f t="shared" ca="1" si="58"/>
        <v>0.34803778124422907</v>
      </c>
      <c r="AC104" s="26">
        <f t="shared" ca="1" si="58"/>
        <v>0.29320584151606571</v>
      </c>
      <c r="AD104" s="26">
        <f t="shared" ca="1" si="58"/>
        <v>0.26357980997087699</v>
      </c>
      <c r="AE104" s="26">
        <f t="shared" ca="1" si="58"/>
        <v>0.25103359498594707</v>
      </c>
      <c r="AF104" s="26">
        <f t="shared" ca="1" si="58"/>
        <v>0.24784646468085256</v>
      </c>
    </row>
    <row r="105" spans="1:32">
      <c r="A105" s="534"/>
      <c r="B105" s="95"/>
      <c r="C105" s="95"/>
      <c r="D105" s="95"/>
      <c r="E105" s="95"/>
      <c r="F105" s="95"/>
      <c r="G105" s="95"/>
      <c r="H105" s="95"/>
      <c r="I105" s="95"/>
      <c r="J105" s="535"/>
      <c r="K105" s="95"/>
      <c r="L105" s="96"/>
      <c r="M105" s="96"/>
      <c r="N105" s="97"/>
      <c r="O105" s="98"/>
      <c r="S105" s="14">
        <f t="shared" si="56"/>
        <v>90</v>
      </c>
      <c r="T105" s="26">
        <f t="shared" ca="1" si="58"/>
        <v>1.000000011873428</v>
      </c>
      <c r="U105" s="26">
        <f t="shared" ca="1" si="58"/>
        <v>0.9847916071723557</v>
      </c>
      <c r="V105" s="26">
        <f t="shared" ca="1" si="58"/>
        <v>0.93916408704875076</v>
      </c>
      <c r="W105" s="26">
        <f t="shared" ca="1" si="58"/>
        <v>0.86410627541142759</v>
      </c>
      <c r="X105" s="26">
        <f t="shared" ca="1" si="58"/>
        <v>0.76395883609620274</v>
      </c>
      <c r="Y105" s="26">
        <f t="shared" ca="1" si="58"/>
        <v>0.64822292945422055</v>
      </c>
      <c r="Z105" s="26">
        <f t="shared" ca="1" si="58"/>
        <v>0.53063465397221377</v>
      </c>
      <c r="AA105" s="26">
        <f t="shared" ca="1" si="58"/>
        <v>0.425488312518217</v>
      </c>
      <c r="AB105" s="26">
        <f t="shared" ca="1" si="58"/>
        <v>0.34358230376226934</v>
      </c>
      <c r="AC105" s="26">
        <f t="shared" ca="1" si="58"/>
        <v>0.28944289442451959</v>
      </c>
      <c r="AD105" s="26">
        <f t="shared" ca="1" si="58"/>
        <v>0.26020054542714927</v>
      </c>
      <c r="AE105" s="26">
        <f t="shared" ca="1" si="58"/>
        <v>0.24784646468085256</v>
      </c>
      <c r="AF105" s="26">
        <f t="shared" ca="1" si="58"/>
        <v>0.24471822130679502</v>
      </c>
    </row>
    <row r="106" spans="1:32">
      <c r="A106" s="148"/>
      <c r="B106" s="15"/>
      <c r="C106" s="15"/>
      <c r="D106" s="15"/>
      <c r="E106" s="17"/>
      <c r="F106" s="17"/>
      <c r="G106" s="17"/>
      <c r="H106" s="17"/>
      <c r="I106" s="17"/>
      <c r="J106" s="5"/>
      <c r="K106" s="17"/>
      <c r="L106" s="99"/>
      <c r="M106" s="99"/>
      <c r="N106" s="74"/>
      <c r="O106" s="99"/>
    </row>
    <row r="107" spans="1:32">
      <c r="A107" s="148"/>
      <c r="B107" s="15"/>
      <c r="C107" s="15"/>
      <c r="D107" s="15"/>
      <c r="E107" s="17"/>
      <c r="F107" s="17"/>
      <c r="G107" s="17"/>
      <c r="H107" s="17"/>
      <c r="I107" s="17"/>
      <c r="J107" s="5"/>
      <c r="K107" s="17"/>
      <c r="L107" s="99"/>
      <c r="M107" s="99"/>
      <c r="N107" s="74"/>
      <c r="O107" s="99"/>
      <c r="S107" s="20" t="s">
        <v>62</v>
      </c>
      <c r="T107" s="14">
        <f>T92</f>
        <v>0</v>
      </c>
      <c r="U107" s="14">
        <f t="shared" ref="U107:AF107" si="59">U92</f>
        <v>7.5</v>
      </c>
      <c r="V107" s="14">
        <f t="shared" si="59"/>
        <v>15</v>
      </c>
      <c r="W107" s="14">
        <f t="shared" si="59"/>
        <v>22.5</v>
      </c>
      <c r="X107" s="14">
        <f t="shared" si="59"/>
        <v>30</v>
      </c>
      <c r="Y107" s="14">
        <f t="shared" si="59"/>
        <v>37.5</v>
      </c>
      <c r="Z107" s="14">
        <f t="shared" si="59"/>
        <v>45</v>
      </c>
      <c r="AA107" s="14">
        <f t="shared" si="59"/>
        <v>52.5</v>
      </c>
      <c r="AB107" s="14">
        <f t="shared" si="59"/>
        <v>60</v>
      </c>
      <c r="AC107" s="14">
        <f t="shared" si="59"/>
        <v>67.5</v>
      </c>
      <c r="AD107" s="14">
        <f t="shared" si="59"/>
        <v>75</v>
      </c>
      <c r="AE107" s="14">
        <f t="shared" si="59"/>
        <v>82.5</v>
      </c>
      <c r="AF107" s="14">
        <f t="shared" si="59"/>
        <v>90</v>
      </c>
    </row>
    <row r="108" spans="1:32">
      <c r="A108" s="148"/>
      <c r="B108" s="15"/>
      <c r="C108" s="15"/>
      <c r="D108" s="15"/>
      <c r="E108" s="17"/>
      <c r="F108" s="17"/>
      <c r="G108" s="17"/>
      <c r="H108" s="17"/>
      <c r="I108" s="17"/>
      <c r="J108" s="5"/>
      <c r="K108" s="17"/>
      <c r="L108" s="99"/>
      <c r="M108" s="99"/>
      <c r="N108" s="74"/>
      <c r="O108" s="99"/>
      <c r="S108" s="14">
        <f>S93</f>
        <v>0</v>
      </c>
      <c r="T108" s="26">
        <f t="shared" ref="T108:AF108" ca="1" si="60">(2*(T93-T78)+(1-T63^2/T33/T3)*T3/T18)^0.5</f>
        <v>5.9967879694939477</v>
      </c>
      <c r="U108" s="26">
        <f t="shared" ca="1" si="60"/>
        <v>5.49270852675419</v>
      </c>
      <c r="V108" s="26">
        <f t="shared" ca="1" si="60"/>
        <v>4.5529231090527436</v>
      </c>
      <c r="W108" s="26">
        <f t="shared" ca="1" si="60"/>
        <v>3.7127176435733551</v>
      </c>
      <c r="X108" s="26">
        <f t="shared" ca="1" si="60"/>
        <v>3.0872718315703254</v>
      </c>
      <c r="Y108" s="26">
        <f t="shared" ca="1" si="60"/>
        <v>2.693083265783081</v>
      </c>
      <c r="Z108" s="26">
        <f t="shared" ca="1" si="60"/>
        <v>2.4982414324408286</v>
      </c>
      <c r="AA108" s="26">
        <f t="shared" ca="1" si="60"/>
        <v>2.4585830409405149</v>
      </c>
      <c r="AB108" s="26">
        <f t="shared" ca="1" si="60"/>
        <v>2.5535149411756022</v>
      </c>
      <c r="AC108" s="26">
        <f t="shared" ca="1" si="60"/>
        <v>2.7956706695330054</v>
      </c>
      <c r="AD108" s="26">
        <f t="shared" ca="1" si="60"/>
        <v>3.2206917049895503</v>
      </c>
      <c r="AE108" s="26">
        <f t="shared" ca="1" si="60"/>
        <v>3.7944148182645527</v>
      </c>
      <c r="AF108" s="26">
        <f t="shared" ca="1" si="60"/>
        <v>4.1283400547563875</v>
      </c>
    </row>
    <row r="109" spans="1:32">
      <c r="A109" s="148"/>
      <c r="B109" s="15"/>
      <c r="C109" s="15"/>
      <c r="D109" s="15"/>
      <c r="E109" s="17"/>
      <c r="F109" s="17"/>
      <c r="G109" s="17"/>
      <c r="H109" s="17"/>
      <c r="I109" s="17"/>
      <c r="J109" s="5"/>
      <c r="K109" s="17"/>
      <c r="L109" s="99"/>
      <c r="M109" s="99"/>
      <c r="N109" s="74"/>
      <c r="O109" s="99"/>
      <c r="S109" s="14">
        <f t="shared" ref="S109:S120" si="61">S94</f>
        <v>7.5</v>
      </c>
      <c r="T109" s="26">
        <f t="shared" ref="T109:AE114" ca="1" si="62">(2*(T94-T79)+(1-T64^2/T34/U4)*U4/T19)^0.5</f>
        <v>5.4537145260138846</v>
      </c>
      <c r="U109" s="26">
        <f t="shared" ca="1" si="62"/>
        <v>4.9911440281459445</v>
      </c>
      <c r="V109" s="26">
        <f t="shared" ca="1" si="62"/>
        <v>4.1598817962838242</v>
      </c>
      <c r="W109" s="26">
        <f t="shared" ca="1" si="62"/>
        <v>3.3819733739431896</v>
      </c>
      <c r="X109" s="26">
        <f t="shared" ca="1" si="62"/>
        <v>2.7959690407917202</v>
      </c>
      <c r="Y109" s="26">
        <f t="shared" ca="1" si="62"/>
        <v>2.4424884062661496</v>
      </c>
      <c r="Z109" s="26">
        <f t="shared" ca="1" si="62"/>
        <v>2.2916067651543308</v>
      </c>
      <c r="AA109" s="26">
        <f t="shared" ca="1" si="62"/>
        <v>2.2899946951194967</v>
      </c>
      <c r="AB109" s="26">
        <f t="shared" ca="1" si="62"/>
        <v>2.407117932819808</v>
      </c>
      <c r="AC109" s="26">
        <f t="shared" ca="1" si="62"/>
        <v>2.6447003991824061</v>
      </c>
      <c r="AD109" s="26">
        <f t="shared" ca="1" si="62"/>
        <v>3.0203990190344903</v>
      </c>
      <c r="AE109" s="26">
        <f t="shared" ca="1" si="62"/>
        <v>3.4849876604927226</v>
      </c>
      <c r="AF109" s="26">
        <f t="shared" ref="AF109:AF114" ca="1" si="63">(2*(AF94-AF79)+(1-AF64^2/AF34/AF4)*AF4/AF19)^0.5</f>
        <v>3.4636760780464395</v>
      </c>
    </row>
    <row r="110" spans="1:32">
      <c r="A110" s="148"/>
      <c r="B110" s="15"/>
      <c r="C110" s="15"/>
      <c r="D110" s="15"/>
      <c r="E110" s="17"/>
      <c r="F110" s="17"/>
      <c r="G110" s="17"/>
      <c r="H110" s="17"/>
      <c r="I110" s="17"/>
      <c r="J110" s="5"/>
      <c r="K110" s="17"/>
      <c r="L110" s="99"/>
      <c r="M110" s="99"/>
      <c r="N110" s="74"/>
      <c r="O110" s="99"/>
      <c r="S110" s="14">
        <f t="shared" si="61"/>
        <v>15</v>
      </c>
      <c r="T110" s="26">
        <f t="shared" ca="1" si="62"/>
        <v>4.5188356377401071</v>
      </c>
      <c r="U110" s="26">
        <f t="shared" ca="1" si="62"/>
        <v>4.206915401535575</v>
      </c>
      <c r="V110" s="26">
        <f t="shared" ca="1" si="62"/>
        <v>3.5960499433205095</v>
      </c>
      <c r="W110" s="26">
        <f t="shared" ca="1" si="62"/>
        <v>2.9532180601094105</v>
      </c>
      <c r="X110" s="26">
        <f t="shared" ca="1" si="62"/>
        <v>2.4426014595622498</v>
      </c>
      <c r="Y110" s="26">
        <f t="shared" ca="1" si="62"/>
        <v>2.1401091463073012</v>
      </c>
      <c r="Z110" s="26">
        <f t="shared" ca="1" si="62"/>
        <v>2.0253304499285503</v>
      </c>
      <c r="AA110" s="26">
        <f t="shared" ca="1" si="62"/>
        <v>2.0409525817291412</v>
      </c>
      <c r="AB110" s="26">
        <f t="shared" ca="1" si="62"/>
        <v>2.1489992991311242</v>
      </c>
      <c r="AC110" s="26">
        <f t="shared" ca="1" si="62"/>
        <v>2.3380047948436298</v>
      </c>
      <c r="AD110" s="26">
        <f t="shared" ca="1" si="62"/>
        <v>2.6022348370197146</v>
      </c>
      <c r="AE110" s="26">
        <f t="shared" ca="1" si="62"/>
        <v>2.887088568493585</v>
      </c>
      <c r="AF110" s="26">
        <f t="shared" ca="1" si="63"/>
        <v>2.6969346161714092</v>
      </c>
    </row>
    <row r="111" spans="1:32">
      <c r="A111" s="148"/>
      <c r="B111" s="15"/>
      <c r="C111" s="15"/>
      <c r="D111" s="15"/>
      <c r="E111" s="17"/>
      <c r="F111" s="17"/>
      <c r="G111" s="17"/>
      <c r="H111" s="17"/>
      <c r="I111" s="17"/>
      <c r="J111" s="5"/>
      <c r="K111" s="17"/>
      <c r="L111" s="99"/>
      <c r="M111" s="99"/>
      <c r="N111" s="74"/>
      <c r="O111" s="99"/>
      <c r="S111" s="14">
        <f t="shared" si="61"/>
        <v>22.5</v>
      </c>
      <c r="T111" s="26">
        <f t="shared" ca="1" si="62"/>
        <v>3.6813734070722202</v>
      </c>
      <c r="U111" s="26">
        <f t="shared" ca="1" si="62"/>
        <v>3.4504000358247175</v>
      </c>
      <c r="V111" s="26">
        <f t="shared" ca="1" si="62"/>
        <v>2.9773540771591112</v>
      </c>
      <c r="W111" s="26">
        <f t="shared" ca="1" si="62"/>
        <v>2.4357249047573593</v>
      </c>
      <c r="X111" s="26">
        <f t="shared" ca="1" si="62"/>
        <v>1.9871861683934609</v>
      </c>
      <c r="Y111" s="26">
        <f t="shared" ca="1" si="62"/>
        <v>1.7324577386503952</v>
      </c>
      <c r="Z111" s="26">
        <f t="shared" ca="1" si="62"/>
        <v>1.6609524932288753</v>
      </c>
      <c r="AA111" s="26">
        <f t="shared" ca="1" si="62"/>
        <v>1.7058053798142319</v>
      </c>
      <c r="AB111" s="26">
        <f t="shared" ca="1" si="62"/>
        <v>1.8176055989773032</v>
      </c>
      <c r="AC111" s="26">
        <f t="shared" ca="1" si="62"/>
        <v>1.9748962494476416</v>
      </c>
      <c r="AD111" s="26">
        <f t="shared" ca="1" si="62"/>
        <v>2.1625091397437655</v>
      </c>
      <c r="AE111" s="26">
        <f t="shared" ca="1" si="62"/>
        <v>2.3384533129887624</v>
      </c>
      <c r="AF111" s="26">
        <f t="shared" ca="1" si="63"/>
        <v>2.0270362501109505</v>
      </c>
    </row>
    <row r="112" spans="1:32">
      <c r="A112" s="148"/>
      <c r="B112" s="15"/>
      <c r="C112" s="15"/>
      <c r="D112" s="15"/>
      <c r="E112" s="17"/>
      <c r="F112" s="17"/>
      <c r="G112" s="17"/>
      <c r="H112" s="17"/>
      <c r="I112" s="17"/>
      <c r="J112" s="5"/>
      <c r="K112" s="17"/>
      <c r="L112" s="99"/>
      <c r="M112" s="99"/>
      <c r="N112" s="74"/>
      <c r="O112" s="99"/>
      <c r="S112" s="14">
        <f t="shared" si="61"/>
        <v>30</v>
      </c>
      <c r="T112" s="26">
        <f t="shared" ca="1" si="62"/>
        <v>3.0568250445878711</v>
      </c>
      <c r="U112" s="26">
        <f t="shared" ca="1" si="62"/>
        <v>2.8650936267100753</v>
      </c>
      <c r="V112" s="26">
        <f t="shared" ca="1" si="62"/>
        <v>2.4687226494210659</v>
      </c>
      <c r="W112" s="26">
        <f t="shared" ca="1" si="62"/>
        <v>1.9886345922718314</v>
      </c>
      <c r="X112" s="26">
        <f t="shared" ca="1" si="62"/>
        <v>1.5660291213322017</v>
      </c>
      <c r="Y112" s="26">
        <f t="shared" ca="1" si="62"/>
        <v>1.3214980804118206</v>
      </c>
      <c r="Z112" s="26">
        <f t="shared" ca="1" si="62"/>
        <v>1.2729458318608011</v>
      </c>
      <c r="AA112" s="26">
        <f t="shared" ca="1" si="62"/>
        <v>1.3463016014223506</v>
      </c>
      <c r="AB112" s="26">
        <f t="shared" ca="1" si="62"/>
        <v>1.4731409324607723</v>
      </c>
      <c r="AC112" s="26">
        <f t="shared" ca="1" si="62"/>
        <v>1.621462295602129</v>
      </c>
      <c r="AD112" s="26">
        <f t="shared" ca="1" si="62"/>
        <v>1.773358994994721</v>
      </c>
      <c r="AE112" s="26">
        <f t="shared" ca="1" si="62"/>
        <v>1.8993229173496542</v>
      </c>
      <c r="AF112" s="26">
        <f t="shared" ca="1" si="63"/>
        <v>1.5093234783943446</v>
      </c>
    </row>
    <row r="113" spans="1:50">
      <c r="A113" s="9"/>
      <c r="S113" s="14">
        <f t="shared" si="61"/>
        <v>37.5</v>
      </c>
      <c r="T113" s="26">
        <f t="shared" ca="1" si="62"/>
        <v>2.6628464550646216</v>
      </c>
      <c r="U113" s="26">
        <f t="shared" ca="1" si="62"/>
        <v>2.4935333065305731</v>
      </c>
      <c r="V113" s="26">
        <f t="shared" ca="1" si="62"/>
        <v>2.1472866413580993</v>
      </c>
      <c r="W113" s="26">
        <f t="shared" ca="1" si="62"/>
        <v>1.7117655773920573</v>
      </c>
      <c r="X113" s="26">
        <f t="shared" ca="1" si="62"/>
        <v>1.2942725213796544</v>
      </c>
      <c r="Y113" s="26">
        <f t="shared" ca="1" si="62"/>
        <v>1.0138639193324019</v>
      </c>
      <c r="Z113" s="26">
        <f t="shared" ca="1" si="62"/>
        <v>0.93894091734469332</v>
      </c>
      <c r="AA113" s="26">
        <f t="shared" ca="1" si="62"/>
        <v>1.0173018244227363</v>
      </c>
      <c r="AB113" s="26">
        <f t="shared" ca="1" si="62"/>
        <v>1.1566882334701996</v>
      </c>
      <c r="AC113" s="26">
        <f t="shared" ca="1" si="62"/>
        <v>1.3073054292607369</v>
      </c>
      <c r="AD113" s="26">
        <f t="shared" ca="1" si="62"/>
        <v>1.4468331024834176</v>
      </c>
      <c r="AE113" s="26">
        <f t="shared" ca="1" si="62"/>
        <v>1.5526456468168539</v>
      </c>
      <c r="AF113" s="26">
        <f t="shared" ca="1" si="63"/>
        <v>1.1151309715616056</v>
      </c>
    </row>
    <row r="114" spans="1:50">
      <c r="A114" s="534"/>
      <c r="B114" s="95"/>
      <c r="C114" s="95"/>
      <c r="D114" s="95"/>
      <c r="E114" s="95"/>
      <c r="F114" s="95"/>
      <c r="G114" s="95"/>
      <c r="H114" s="95"/>
      <c r="I114" s="95"/>
      <c r="J114" s="95"/>
      <c r="S114" s="14">
        <f t="shared" si="61"/>
        <v>45</v>
      </c>
      <c r="T114" s="26">
        <f t="shared" ca="1" si="62"/>
        <v>2.4679332121047737</v>
      </c>
      <c r="U114" s="26">
        <f t="shared" ca="1" si="62"/>
        <v>2.3116959562720005</v>
      </c>
      <c r="V114" s="26">
        <f t="shared" ca="1" si="62"/>
        <v>1.9996100945737132</v>
      </c>
      <c r="W114" s="26">
        <f t="shared" ca="1" si="62"/>
        <v>1.6028313278218789</v>
      </c>
      <c r="X114" s="26">
        <f t="shared" ca="1" si="62"/>
        <v>1.1986689069682956</v>
      </c>
      <c r="Y114" s="26">
        <f t="shared" ca="1" si="62"/>
        <v>0.877387125252311</v>
      </c>
      <c r="Z114" s="26">
        <f t="shared" ca="1" si="62"/>
        <v>0.7313089777952908</v>
      </c>
      <c r="AA114" s="26">
        <f t="shared" ca="1" si="62"/>
        <v>0.77130297365271128</v>
      </c>
      <c r="AB114" s="26">
        <f t="shared" ca="1" si="62"/>
        <v>0.90417409184167796</v>
      </c>
      <c r="AC114" s="26">
        <f t="shared" ca="1" si="62"/>
        <v>1.0547675007489921</v>
      </c>
      <c r="AD114" s="26">
        <f t="shared" ca="1" si="62"/>
        <v>1.190167792873579</v>
      </c>
      <c r="AE114" s="26">
        <f t="shared" ca="1" si="62"/>
        <v>1.288491135961751</v>
      </c>
      <c r="AF114" s="26">
        <f t="shared" ca="1" si="63"/>
        <v>0.83423590081092269</v>
      </c>
    </row>
    <row r="115" spans="1:50">
      <c r="A115" s="148"/>
      <c r="B115" s="17"/>
      <c r="C115" s="17"/>
      <c r="D115" s="17"/>
      <c r="E115" s="17"/>
      <c r="F115" s="17"/>
      <c r="G115" s="17"/>
      <c r="H115" s="17"/>
      <c r="I115" s="17"/>
      <c r="J115" s="17"/>
      <c r="S115" s="14">
        <f t="shared" si="61"/>
        <v>52.5</v>
      </c>
      <c r="T115" s="26">
        <f t="shared" ref="T115:AF120" ca="1" si="64">(2*(T100-T85)+(1-T70^2/T40/T10)*T10/T25)^0.5</f>
        <v>2.4585830409405149</v>
      </c>
      <c r="U115" s="26">
        <f t="shared" ca="1" si="64"/>
        <v>2.3643451303742862</v>
      </c>
      <c r="V115" s="26">
        <f t="shared" ca="1" si="64"/>
        <v>2.1176290650115694</v>
      </c>
      <c r="W115" s="26">
        <f t="shared" ca="1" si="64"/>
        <v>1.7894591598311054</v>
      </c>
      <c r="X115" s="26">
        <f t="shared" ca="1" si="64"/>
        <v>1.4446830357932938</v>
      </c>
      <c r="Y115" s="26">
        <f t="shared" ca="1" si="64"/>
        <v>1.1409023643446889</v>
      </c>
      <c r="Z115" s="26">
        <f t="shared" ca="1" si="64"/>
        <v>0.92907087532659327</v>
      </c>
      <c r="AA115" s="26">
        <f t="shared" ca="1" si="64"/>
        <v>0.83741339709435503</v>
      </c>
      <c r="AB115" s="26">
        <f t="shared" ca="1" si="64"/>
        <v>0.85234025065370389</v>
      </c>
      <c r="AC115" s="26">
        <f t="shared" ca="1" si="64"/>
        <v>0.93065302403615158</v>
      </c>
      <c r="AD115" s="26">
        <f t="shared" ca="1" si="64"/>
        <v>1.029596524182032</v>
      </c>
      <c r="AE115" s="26">
        <f t="shared" ca="1" si="64"/>
        <v>1.1126153187480206</v>
      </c>
      <c r="AF115" s="26">
        <f t="shared" ca="1" si="64"/>
        <v>1.1457676998516144</v>
      </c>
    </row>
    <row r="116" spans="1:50">
      <c r="A116" s="148"/>
      <c r="B116" s="17"/>
      <c r="C116" s="17"/>
      <c r="D116" s="17"/>
      <c r="E116" s="17"/>
      <c r="F116" s="17"/>
      <c r="G116" s="17"/>
      <c r="H116" s="17"/>
      <c r="I116" s="17"/>
      <c r="J116" s="17"/>
      <c r="S116" s="14">
        <f t="shared" si="61"/>
        <v>60</v>
      </c>
      <c r="T116" s="26">
        <f t="shared" ca="1" si="64"/>
        <v>2.5535149411756022</v>
      </c>
      <c r="U116" s="26">
        <f t="shared" ca="1" si="64"/>
        <v>2.4518055372996432</v>
      </c>
      <c r="V116" s="26">
        <f t="shared" ca="1" si="64"/>
        <v>2.1940782889505872</v>
      </c>
      <c r="W116" s="26">
        <f t="shared" ca="1" si="64"/>
        <v>1.8653341591450467</v>
      </c>
      <c r="X116" s="26">
        <f t="shared" ca="1" si="64"/>
        <v>1.5274558392229849</v>
      </c>
      <c r="Y116" s="26">
        <f t="shared" ca="1" si="64"/>
        <v>1.2230779702811068</v>
      </c>
      <c r="Z116" s="26">
        <f t="shared" ca="1" si="64"/>
        <v>0.98876489145246504</v>
      </c>
      <c r="AA116" s="26">
        <f t="shared" ca="1" si="64"/>
        <v>0.85234025065370389</v>
      </c>
      <c r="AB116" s="26">
        <f t="shared" ca="1" si="64"/>
        <v>0.81930821800194931</v>
      </c>
      <c r="AC116" s="26">
        <f t="shared" ca="1" si="64"/>
        <v>0.86494033315886087</v>
      </c>
      <c r="AD116" s="26">
        <f t="shared" ca="1" si="64"/>
        <v>0.94856331021153695</v>
      </c>
      <c r="AE116" s="26">
        <f t="shared" ca="1" si="64"/>
        <v>1.0275126682083098</v>
      </c>
      <c r="AF116" s="26">
        <f t="shared" ca="1" si="64"/>
        <v>1.0605776656703043</v>
      </c>
    </row>
    <row r="117" spans="1:50">
      <c r="A117" s="148"/>
      <c r="B117" s="17"/>
      <c r="C117" s="17"/>
      <c r="D117" s="17"/>
      <c r="E117" s="17"/>
      <c r="F117" s="17"/>
      <c r="G117" s="17"/>
      <c r="H117" s="17"/>
      <c r="I117" s="17"/>
      <c r="J117" s="17"/>
      <c r="S117" s="14">
        <f t="shared" si="61"/>
        <v>67.5</v>
      </c>
      <c r="T117" s="26">
        <f t="shared" ca="1" si="64"/>
        <v>2.7956706695330054</v>
      </c>
      <c r="U117" s="26">
        <f t="shared" ca="1" si="64"/>
        <v>2.6672618723417845</v>
      </c>
      <c r="V117" s="26">
        <f t="shared" ca="1" si="64"/>
        <v>2.3600843806252683</v>
      </c>
      <c r="W117" s="26">
        <f t="shared" ca="1" si="64"/>
        <v>1.9974416283633005</v>
      </c>
      <c r="X117" s="26">
        <f t="shared" ca="1" si="64"/>
        <v>1.6462006517466539</v>
      </c>
      <c r="Y117" s="26">
        <f t="shared" ca="1" si="64"/>
        <v>1.3365611766746721</v>
      </c>
      <c r="Z117" s="26">
        <f t="shared" ca="1" si="64"/>
        <v>1.0912727911307047</v>
      </c>
      <c r="AA117" s="26">
        <f t="shared" ca="1" si="64"/>
        <v>0.93065302403615158</v>
      </c>
      <c r="AB117" s="26">
        <f t="shared" ca="1" si="64"/>
        <v>0.86494033315886087</v>
      </c>
      <c r="AC117" s="26">
        <f t="shared" ca="1" si="64"/>
        <v>0.88380662421038936</v>
      </c>
      <c r="AD117" s="26">
        <f t="shared" ca="1" si="64"/>
        <v>0.95621108465064775</v>
      </c>
      <c r="AE117" s="26">
        <f t="shared" ca="1" si="64"/>
        <v>1.0375420880157176</v>
      </c>
      <c r="AF117" s="26">
        <f t="shared" ca="1" si="64"/>
        <v>1.0744304387077042</v>
      </c>
    </row>
    <row r="118" spans="1:50">
      <c r="A118" s="148"/>
      <c r="B118" s="17"/>
      <c r="C118" s="17"/>
      <c r="D118" s="17"/>
      <c r="E118" s="17"/>
      <c r="F118" s="17"/>
      <c r="G118" s="17"/>
      <c r="H118" s="17"/>
      <c r="I118" s="17"/>
      <c r="J118" s="17"/>
      <c r="S118" s="14">
        <f t="shared" si="61"/>
        <v>75</v>
      </c>
      <c r="T118" s="26">
        <f t="shared" ca="1" si="64"/>
        <v>3.2206917049895503</v>
      </c>
      <c r="U118" s="26">
        <f t="shared" ca="1" si="64"/>
        <v>3.0290565465692727</v>
      </c>
      <c r="V118" s="26">
        <f t="shared" ca="1" si="64"/>
        <v>2.6103627667289908</v>
      </c>
      <c r="W118" s="26">
        <f t="shared" ca="1" si="64"/>
        <v>2.1704657596991885</v>
      </c>
      <c r="X118" s="26">
        <f t="shared" ca="1" si="64"/>
        <v>1.7817763426361606</v>
      </c>
      <c r="Y118" s="26">
        <f t="shared" ca="1" si="64"/>
        <v>1.4564888479579072</v>
      </c>
      <c r="Z118" s="26">
        <f t="shared" ca="1" si="64"/>
        <v>1.2019572833588887</v>
      </c>
      <c r="AA118" s="26">
        <f t="shared" ca="1" si="64"/>
        <v>1.029596524182032</v>
      </c>
      <c r="AB118" s="26">
        <f t="shared" ca="1" si="64"/>
        <v>0.94856331021153695</v>
      </c>
      <c r="AC118" s="26">
        <f t="shared" ca="1" si="64"/>
        <v>0.95621108465064775</v>
      </c>
      <c r="AD118" s="26">
        <f t="shared" ca="1" si="64"/>
        <v>1.0322042432194378</v>
      </c>
      <c r="AE118" s="26">
        <f t="shared" ca="1" si="64"/>
        <v>1.133504766382631</v>
      </c>
      <c r="AF118" s="26">
        <f t="shared" ca="1" si="64"/>
        <v>1.1844596985642313</v>
      </c>
    </row>
    <row r="119" spans="1:50">
      <c r="A119" s="148"/>
      <c r="B119" s="17"/>
      <c r="C119" s="17"/>
      <c r="D119" s="17"/>
      <c r="E119" s="17"/>
      <c r="F119" s="17"/>
      <c r="G119" s="17"/>
      <c r="H119" s="17"/>
      <c r="I119" s="17"/>
      <c r="J119" s="17"/>
      <c r="S119" s="14">
        <f t="shared" si="61"/>
        <v>82.5</v>
      </c>
      <c r="T119" s="26">
        <f t="shared" ca="1" si="64"/>
        <v>3.7944148182645527</v>
      </c>
      <c r="U119" s="26">
        <f t="shared" ca="1" si="64"/>
        <v>3.4868542998174634</v>
      </c>
      <c r="V119" s="26">
        <f t="shared" ca="1" si="64"/>
        <v>2.8887566447495581</v>
      </c>
      <c r="W119" s="26">
        <f t="shared" ca="1" si="64"/>
        <v>2.3400195316064401</v>
      </c>
      <c r="X119" s="26">
        <f t="shared" ca="1" si="64"/>
        <v>1.9009296667398519</v>
      </c>
      <c r="Y119" s="26">
        <f t="shared" ca="1" si="64"/>
        <v>1.5544473123150992</v>
      </c>
      <c r="Z119" s="26">
        <f t="shared" ca="1" si="64"/>
        <v>1.2906571666109268</v>
      </c>
      <c r="AA119" s="26">
        <f t="shared" ca="1" si="64"/>
        <v>1.1126153187480206</v>
      </c>
      <c r="AB119" s="26">
        <f t="shared" ca="1" si="64"/>
        <v>1.0275126682083098</v>
      </c>
      <c r="AC119" s="26">
        <f t="shared" ca="1" si="64"/>
        <v>1.0375420880157176</v>
      </c>
      <c r="AD119" s="26">
        <f t="shared" ca="1" si="64"/>
        <v>1.133504766382631</v>
      </c>
      <c r="AE119" s="26">
        <f t="shared" ca="1" si="64"/>
        <v>1.2789907718616875</v>
      </c>
      <c r="AF119" s="26">
        <f t="shared" ca="1" si="64"/>
        <v>1.3611585678734868</v>
      </c>
    </row>
    <row r="120" spans="1:50">
      <c r="A120" s="148"/>
      <c r="B120" s="17"/>
      <c r="C120" s="17"/>
      <c r="D120" s="17"/>
      <c r="E120" s="17"/>
      <c r="F120" s="17"/>
      <c r="G120" s="17"/>
      <c r="H120" s="17"/>
      <c r="I120" s="17"/>
      <c r="J120" s="17"/>
      <c r="S120" s="14">
        <f t="shared" si="61"/>
        <v>90</v>
      </c>
      <c r="T120" s="26">
        <f t="shared" ca="1" si="64"/>
        <v>4.1283400547563875</v>
      </c>
      <c r="U120" s="26">
        <f t="shared" ca="1" si="64"/>
        <v>3.7371961666436344</v>
      </c>
      <c r="V120" s="26">
        <f t="shared" ca="1" si="64"/>
        <v>3.0251916464913635</v>
      </c>
      <c r="W120" s="26">
        <f t="shared" ca="1" si="64"/>
        <v>2.4160067280714927</v>
      </c>
      <c r="X120" s="26">
        <f t="shared" ca="1" si="64"/>
        <v>1.9508908310371467</v>
      </c>
      <c r="Y120" s="26">
        <f t="shared" ca="1" si="64"/>
        <v>1.5937261190820622</v>
      </c>
      <c r="Z120" s="26">
        <f t="shared" ca="1" si="64"/>
        <v>1.3256013149307899</v>
      </c>
      <c r="AA120" s="26">
        <f t="shared" ca="1" si="64"/>
        <v>1.1457676998516144</v>
      </c>
      <c r="AB120" s="26">
        <f t="shared" ca="1" si="64"/>
        <v>1.0605776656703043</v>
      </c>
      <c r="AC120" s="26">
        <f t="shared" ca="1" si="64"/>
        <v>1.0744304387077042</v>
      </c>
      <c r="AD120" s="26">
        <f t="shared" ca="1" si="64"/>
        <v>1.1844596985642313</v>
      </c>
      <c r="AE120" s="26">
        <f t="shared" ca="1" si="64"/>
        <v>1.3611585678734868</v>
      </c>
      <c r="AF120" s="26">
        <f t="shared" ca="1" si="64"/>
        <v>1.4675230599735791</v>
      </c>
    </row>
    <row r="121" spans="1:50">
      <c r="A121" s="148"/>
      <c r="B121" s="17"/>
      <c r="C121" s="17"/>
      <c r="D121" s="17"/>
      <c r="E121" s="17"/>
      <c r="F121" s="17"/>
      <c r="G121" s="17"/>
      <c r="H121" s="17"/>
      <c r="I121" s="17"/>
      <c r="J121" s="17"/>
    </row>
    <row r="122" spans="1:50">
      <c r="A122" s="9"/>
      <c r="S122" s="20" t="s">
        <v>374</v>
      </c>
      <c r="T122" s="14">
        <f>T107</f>
        <v>0</v>
      </c>
      <c r="U122" s="14">
        <f t="shared" ref="U122:AF122" si="65">U107</f>
        <v>7.5</v>
      </c>
      <c r="V122" s="14">
        <f t="shared" si="65"/>
        <v>15</v>
      </c>
      <c r="W122" s="14">
        <f t="shared" si="65"/>
        <v>22.5</v>
      </c>
      <c r="X122" s="14">
        <f t="shared" si="65"/>
        <v>30</v>
      </c>
      <c r="Y122" s="14">
        <f t="shared" si="65"/>
        <v>37.5</v>
      </c>
      <c r="Z122" s="14">
        <f t="shared" si="65"/>
        <v>45</v>
      </c>
      <c r="AA122" s="14">
        <f t="shared" si="65"/>
        <v>52.5</v>
      </c>
      <c r="AB122" s="14">
        <f t="shared" si="65"/>
        <v>60</v>
      </c>
      <c r="AC122" s="14">
        <f t="shared" si="65"/>
        <v>67.5</v>
      </c>
      <c r="AD122" s="14">
        <f t="shared" si="65"/>
        <v>75</v>
      </c>
      <c r="AE122" s="14">
        <f t="shared" si="65"/>
        <v>82.5</v>
      </c>
      <c r="AF122" s="14">
        <f t="shared" si="65"/>
        <v>90</v>
      </c>
      <c r="AG122" s="9" t="s">
        <v>10</v>
      </c>
      <c r="AI122" s="473"/>
      <c r="AJ122" s="85" t="s">
        <v>404</v>
      </c>
      <c r="AK122" s="15">
        <f>T122</f>
        <v>0</v>
      </c>
      <c r="AL122" s="15">
        <f t="shared" ref="AL122:AW122" si="66">U122</f>
        <v>7.5</v>
      </c>
      <c r="AM122" s="15">
        <f t="shared" si="66"/>
        <v>15</v>
      </c>
      <c r="AN122" s="15">
        <f t="shared" si="66"/>
        <v>22.5</v>
      </c>
      <c r="AO122" s="15">
        <f t="shared" si="66"/>
        <v>30</v>
      </c>
      <c r="AP122" s="15">
        <f t="shared" si="66"/>
        <v>37.5</v>
      </c>
      <c r="AQ122" s="15">
        <f t="shared" si="66"/>
        <v>45</v>
      </c>
      <c r="AR122" s="15">
        <f t="shared" si="66"/>
        <v>52.5</v>
      </c>
      <c r="AS122" s="15">
        <f t="shared" si="66"/>
        <v>60</v>
      </c>
      <c r="AT122" s="15">
        <f t="shared" si="66"/>
        <v>67.5</v>
      </c>
      <c r="AU122" s="15">
        <f t="shared" si="66"/>
        <v>75</v>
      </c>
      <c r="AV122" s="15">
        <f t="shared" si="66"/>
        <v>82.5</v>
      </c>
      <c r="AW122" s="15">
        <f t="shared" si="66"/>
        <v>90</v>
      </c>
      <c r="AX122" s="9" t="s">
        <v>10</v>
      </c>
    </row>
    <row r="123" spans="1:50">
      <c r="A123" s="534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Q123" s="521" t="s">
        <v>400</v>
      </c>
      <c r="R123" s="522">
        <v>1</v>
      </c>
      <c r="S123" s="14">
        <f>S108</f>
        <v>0</v>
      </c>
      <c r="T123" s="531">
        <f t="shared" ref="T123:AF135" ca="1" si="67">(T3/T33)^0.5/(1/$R$123^2)+2*(T63+2*T18)/(T3*T33)^0.5+(T33/T3)^0.5*$R$123^2</f>
        <v>5.0513533814121159</v>
      </c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7"/>
      <c r="AG123" s="26">
        <f ca="1">MAX(T123:AF123)</f>
        <v>5.0513533814121159</v>
      </c>
      <c r="AJ123" s="14">
        <f>S123</f>
        <v>0</v>
      </c>
      <c r="AK123" s="531">
        <f ca="1">T123/$AG$136</f>
        <v>0.73356468017720089</v>
      </c>
      <c r="AL123" s="526"/>
      <c r="AM123" s="526"/>
      <c r="AN123" s="526"/>
      <c r="AO123" s="526"/>
      <c r="AP123" s="526"/>
      <c r="AQ123" s="526"/>
      <c r="AR123" s="526"/>
      <c r="AS123" s="526"/>
      <c r="AT123" s="526"/>
      <c r="AU123" s="526"/>
      <c r="AV123" s="526"/>
      <c r="AW123" s="527"/>
      <c r="AX123" s="17">
        <f ca="1">MAX(AK123:AW123)</f>
        <v>0.73356468017720089</v>
      </c>
    </row>
    <row r="124" spans="1:50">
      <c r="A124" s="148"/>
      <c r="B124" s="17"/>
      <c r="C124" s="17"/>
      <c r="D124" s="17"/>
      <c r="E124" s="52"/>
      <c r="F124" s="52"/>
      <c r="G124" s="52"/>
      <c r="H124" s="52"/>
      <c r="I124" s="52"/>
      <c r="J124" s="17"/>
      <c r="K124" s="79"/>
      <c r="P124" s="523" t="s">
        <v>401</v>
      </c>
      <c r="Q124">
        <f>3.1416^2/(1+$R$123)</f>
        <v>4.9348252800000001</v>
      </c>
      <c r="R124" s="403">
        <v>2</v>
      </c>
      <c r="S124" s="14">
        <f t="shared" ref="S124:S135" si="68">S109</f>
        <v>7.5</v>
      </c>
      <c r="T124" s="525">
        <f t="shared" ca="1" si="67"/>
        <v>5.1874293869498569</v>
      </c>
      <c r="U124" s="17">
        <f t="shared" ca="1" si="67"/>
        <v>5.3251522049964644</v>
      </c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461"/>
      <c r="AG124" s="26">
        <f t="shared" ref="AG124:AG135" ca="1" si="69">MAX(T124:AF124)</f>
        <v>5.3251522049964644</v>
      </c>
      <c r="AJ124" s="14">
        <f t="shared" ref="AJ124:AJ135" si="70">S124</f>
        <v>7.5</v>
      </c>
      <c r="AK124" s="525">
        <f t="shared" ref="AK124:AW135" ca="1" si="71">T124/$AG$136</f>
        <v>0.75332583009979437</v>
      </c>
      <c r="AL124" s="17">
        <f t="shared" ca="1" si="71"/>
        <v>0.77332613246336002</v>
      </c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461"/>
      <c r="AX124" s="17">
        <f t="shared" ref="AX124:AX135" ca="1" si="72">MAX(AK124:AW124)</f>
        <v>0.77332613246336002</v>
      </c>
    </row>
    <row r="125" spans="1:50">
      <c r="A125" s="148"/>
      <c r="B125" s="17"/>
      <c r="C125" s="17"/>
      <c r="D125" s="17"/>
      <c r="E125" s="52"/>
      <c r="F125" s="52"/>
      <c r="G125" s="52"/>
      <c r="H125" s="52"/>
      <c r="I125" s="52"/>
      <c r="J125" s="17"/>
      <c r="K125" s="79"/>
      <c r="P125" s="524" t="s">
        <v>402</v>
      </c>
      <c r="Q125">
        <f>3.1416^2/(4+$R$123)</f>
        <v>1.9739301120000001</v>
      </c>
      <c r="R125" s="403">
        <v>3</v>
      </c>
      <c r="S125" s="14">
        <f t="shared" si="68"/>
        <v>15</v>
      </c>
      <c r="T125" s="525">
        <f t="shared" ca="1" si="67"/>
        <v>5.5021721884621924</v>
      </c>
      <c r="U125" s="17">
        <f t="shared" ca="1" si="67"/>
        <v>5.6439318572908661</v>
      </c>
      <c r="V125" s="17">
        <f t="shared" ca="1" si="67"/>
        <v>5.9751934535427811</v>
      </c>
      <c r="W125" s="17"/>
      <c r="X125" s="17"/>
      <c r="Y125" s="17"/>
      <c r="Z125" s="17"/>
      <c r="AA125" s="17"/>
      <c r="AB125" s="17"/>
      <c r="AC125" s="17"/>
      <c r="AD125" s="17"/>
      <c r="AE125" s="17"/>
      <c r="AF125" s="461"/>
      <c r="AG125" s="26">
        <f t="shared" ca="1" si="69"/>
        <v>5.9751934535427811</v>
      </c>
      <c r="AJ125" s="14">
        <f t="shared" si="70"/>
        <v>15</v>
      </c>
      <c r="AK125" s="525">
        <f t="shared" ca="1" si="71"/>
        <v>0.79903322475150818</v>
      </c>
      <c r="AL125" s="17">
        <f t="shared" ca="1" si="71"/>
        <v>0.81961976429336481</v>
      </c>
      <c r="AM125" s="17">
        <f t="shared" ca="1" si="71"/>
        <v>0.8677260416731496</v>
      </c>
      <c r="AN125" s="17"/>
      <c r="AO125" s="17"/>
      <c r="AP125" s="17"/>
      <c r="AQ125" s="17"/>
      <c r="AR125" s="17"/>
      <c r="AS125" s="17"/>
      <c r="AT125" s="17"/>
      <c r="AU125" s="17"/>
      <c r="AV125" s="17"/>
      <c r="AW125" s="461"/>
      <c r="AX125" s="17">
        <f t="shared" ca="1" si="72"/>
        <v>0.8677260416731496</v>
      </c>
    </row>
    <row r="126" spans="1:50">
      <c r="A126" s="148"/>
      <c r="B126" s="17"/>
      <c r="C126" s="17"/>
      <c r="D126" s="17"/>
      <c r="E126" s="52"/>
      <c r="F126" s="52"/>
      <c r="G126" s="52"/>
      <c r="H126" s="52"/>
      <c r="I126" s="52"/>
      <c r="J126" s="17"/>
      <c r="K126" s="79"/>
      <c r="P126" s="524" t="s">
        <v>403</v>
      </c>
      <c r="Q126">
        <f>3.1416^2/(1+4*$R$123)</f>
        <v>1.9739301120000001</v>
      </c>
      <c r="R126" s="403">
        <v>4</v>
      </c>
      <c r="S126" s="14">
        <f t="shared" si="68"/>
        <v>22.5</v>
      </c>
      <c r="T126" s="525">
        <f t="shared" ca="1" si="67"/>
        <v>5.7506851995994355</v>
      </c>
      <c r="U126" s="17">
        <f t="shared" ca="1" si="67"/>
        <v>5.8964068297360877</v>
      </c>
      <c r="V126" s="17">
        <f t="shared" ca="1" si="67"/>
        <v>6.2477970537711922</v>
      </c>
      <c r="W126" s="17">
        <f t="shared" ca="1" si="67"/>
        <v>6.5727430835232044</v>
      </c>
      <c r="X126" s="17"/>
      <c r="Y126" s="17"/>
      <c r="Z126" s="17"/>
      <c r="AA126" s="17"/>
      <c r="AB126" s="17"/>
      <c r="AC126" s="17"/>
      <c r="AD126" s="17"/>
      <c r="AE126" s="17"/>
      <c r="AF126" s="461"/>
      <c r="AG126" s="26">
        <f t="shared" ca="1" si="69"/>
        <v>6.5727430835232044</v>
      </c>
      <c r="AJ126" s="14">
        <f t="shared" si="70"/>
        <v>22.5</v>
      </c>
      <c r="AK126" s="525">
        <f t="shared" ca="1" si="71"/>
        <v>0.83512263560238842</v>
      </c>
      <c r="AL126" s="17">
        <f t="shared" ca="1" si="71"/>
        <v>0.85628453676722249</v>
      </c>
      <c r="AM126" s="17">
        <f t="shared" ca="1" si="71"/>
        <v>0.90731392193362848</v>
      </c>
      <c r="AN126" s="17">
        <f t="shared" ca="1" si="71"/>
        <v>0.95450304381669293</v>
      </c>
      <c r="AO126" s="17"/>
      <c r="AP126" s="17"/>
      <c r="AQ126" s="17"/>
      <c r="AR126" s="17"/>
      <c r="AS126" s="17"/>
      <c r="AT126" s="17"/>
      <c r="AU126" s="17"/>
      <c r="AV126" s="17"/>
      <c r="AW126" s="461"/>
      <c r="AX126" s="17">
        <f t="shared" ca="1" si="72"/>
        <v>0.95450304381669293</v>
      </c>
    </row>
    <row r="127" spans="1:50">
      <c r="A127" s="148"/>
      <c r="B127" s="17"/>
      <c r="C127" s="17"/>
      <c r="D127" s="17"/>
      <c r="E127" s="52"/>
      <c r="F127" s="52"/>
      <c r="G127" s="52"/>
      <c r="H127" s="52"/>
      <c r="I127" s="52"/>
      <c r="J127" s="17"/>
      <c r="K127" s="79"/>
      <c r="R127" s="403">
        <v>5</v>
      </c>
      <c r="S127" s="14">
        <f t="shared" si="68"/>
        <v>30</v>
      </c>
      <c r="T127" s="525">
        <f t="shared" ca="1" si="67"/>
        <v>5.710677660316918</v>
      </c>
      <c r="U127" s="17">
        <f t="shared" ca="1" si="67"/>
        <v>5.8573558366486145</v>
      </c>
      <c r="V127" s="17">
        <f t="shared" ca="1" si="67"/>
        <v>6.2291217357119466</v>
      </c>
      <c r="W127" s="17">
        <f t="shared" ca="1" si="67"/>
        <v>6.6333242532935026</v>
      </c>
      <c r="X127" s="17">
        <f t="shared" ca="1" si="67"/>
        <v>6.8427921953709125</v>
      </c>
      <c r="Y127" s="17"/>
      <c r="Z127" s="17"/>
      <c r="AA127" s="17"/>
      <c r="AB127" s="17"/>
      <c r="AC127" s="17"/>
      <c r="AD127" s="17"/>
      <c r="AE127" s="17"/>
      <c r="AF127" s="461"/>
      <c r="AG127" s="26">
        <f t="shared" ca="1" si="69"/>
        <v>6.8427921953709125</v>
      </c>
      <c r="AJ127" s="14">
        <f t="shared" si="70"/>
        <v>30</v>
      </c>
      <c r="AK127" s="525">
        <f t="shared" ca="1" si="71"/>
        <v>0.82931268418096304</v>
      </c>
      <c r="AL127" s="17">
        <f t="shared" ca="1" si="71"/>
        <v>0.85061349633670591</v>
      </c>
      <c r="AM127" s="17">
        <f t="shared" ca="1" si="71"/>
        <v>0.90460186583995872</v>
      </c>
      <c r="AN127" s="17">
        <f t="shared" ca="1" si="71"/>
        <v>0.96330072694669133</v>
      </c>
      <c r="AO127" s="17">
        <f t="shared" ca="1" si="71"/>
        <v>0.99371995766272492</v>
      </c>
      <c r="AP127" s="17"/>
      <c r="AQ127" s="17"/>
      <c r="AR127" s="17"/>
      <c r="AS127" s="17"/>
      <c r="AT127" s="17"/>
      <c r="AU127" s="17"/>
      <c r="AV127" s="17"/>
      <c r="AW127" s="461"/>
      <c r="AX127" s="17">
        <f t="shared" ca="1" si="72"/>
        <v>0.99371995766272492</v>
      </c>
    </row>
    <row r="128" spans="1:50">
      <c r="A128" s="148"/>
      <c r="B128" s="17"/>
      <c r="C128" s="17"/>
      <c r="D128" s="17"/>
      <c r="E128" s="52"/>
      <c r="F128" s="52"/>
      <c r="G128" s="52"/>
      <c r="H128" s="52"/>
      <c r="I128" s="52"/>
      <c r="J128" s="17"/>
      <c r="K128" s="79"/>
      <c r="M128" s="32"/>
      <c r="N128" s="52"/>
      <c r="O128" s="52"/>
      <c r="P128" s="52"/>
      <c r="R128" s="403">
        <v>6</v>
      </c>
      <c r="S128" s="14">
        <f t="shared" si="68"/>
        <v>37.5</v>
      </c>
      <c r="T128" s="525">
        <f t="shared" ca="1" si="67"/>
        <v>5.3663592611944022</v>
      </c>
      <c r="U128" s="17">
        <f t="shared" ca="1" si="67"/>
        <v>5.5097144251778447</v>
      </c>
      <c r="V128" s="17">
        <f t="shared" ca="1" si="67"/>
        <v>5.8914354089585155</v>
      </c>
      <c r="W128" s="17">
        <f t="shared" ca="1" si="67"/>
        <v>6.3688017922483748</v>
      </c>
      <c r="X128" s="17">
        <f t="shared" ca="1" si="67"/>
        <v>6.7479773933337404</v>
      </c>
      <c r="Y128" s="17">
        <f t="shared" ca="1" si="67"/>
        <v>6.8860367979983765</v>
      </c>
      <c r="Z128" s="17"/>
      <c r="AA128" s="17"/>
      <c r="AB128" s="17"/>
      <c r="AC128" s="17"/>
      <c r="AD128" s="17"/>
      <c r="AE128" s="17"/>
      <c r="AF128" s="461"/>
      <c r="AG128" s="26">
        <f t="shared" ca="1" si="69"/>
        <v>6.8860367979983765</v>
      </c>
      <c r="AJ128" s="14">
        <f t="shared" si="70"/>
        <v>37.5</v>
      </c>
      <c r="AK128" s="525">
        <f t="shared" ca="1" si="71"/>
        <v>0.7793102794272444</v>
      </c>
      <c r="AL128" s="17">
        <f t="shared" ca="1" si="71"/>
        <v>0.80012851903135351</v>
      </c>
      <c r="AM128" s="17">
        <f t="shared" ca="1" si="71"/>
        <v>0.85556258001279195</v>
      </c>
      <c r="AN128" s="17">
        <f t="shared" ca="1" si="71"/>
        <v>0.92488640114436349</v>
      </c>
      <c r="AO128" s="17">
        <f t="shared" ca="1" si="71"/>
        <v>0.97995081805186302</v>
      </c>
      <c r="AP128" s="17">
        <f t="shared" ca="1" si="71"/>
        <v>1</v>
      </c>
      <c r="AQ128" s="17"/>
      <c r="AR128" s="17"/>
      <c r="AS128" s="17"/>
      <c r="AT128" s="17"/>
      <c r="AU128" s="17"/>
      <c r="AV128" s="17"/>
      <c r="AW128" s="461"/>
      <c r="AX128" s="17">
        <f t="shared" ca="1" si="72"/>
        <v>1</v>
      </c>
    </row>
    <row r="129" spans="1:65">
      <c r="A129" s="148"/>
      <c r="B129" s="17"/>
      <c r="C129" s="17"/>
      <c r="D129" s="17"/>
      <c r="E129" s="52"/>
      <c r="F129" s="52"/>
      <c r="G129" s="52"/>
      <c r="H129" s="52"/>
      <c r="I129" s="52"/>
      <c r="J129" s="17"/>
      <c r="K129" s="79"/>
      <c r="R129" s="403">
        <v>7</v>
      </c>
      <c r="S129" s="14">
        <f t="shared" si="68"/>
        <v>45</v>
      </c>
      <c r="T129" s="525">
        <f t="shared" ca="1" si="67"/>
        <v>4.8373638895091702</v>
      </c>
      <c r="U129" s="17">
        <f t="shared" ca="1" si="67"/>
        <v>4.973937511680294</v>
      </c>
      <c r="V129" s="17">
        <f t="shared" ca="1" si="67"/>
        <v>5.351600189032145</v>
      </c>
      <c r="W129" s="17">
        <f t="shared" ca="1" si="67"/>
        <v>5.8720702905359055</v>
      </c>
      <c r="X129" s="17">
        <f t="shared" ca="1" si="67"/>
        <v>6.3861855889735226</v>
      </c>
      <c r="Y129" s="17">
        <f t="shared" ca="1" si="67"/>
        <v>6.7500103050782059</v>
      </c>
      <c r="Z129" s="532">
        <f t="shared" ca="1" si="67"/>
        <v>6.8791208814767462</v>
      </c>
      <c r="AA129" s="17"/>
      <c r="AB129" s="17"/>
      <c r="AC129" s="17"/>
      <c r="AD129" s="17"/>
      <c r="AE129" s="17"/>
      <c r="AF129" s="461"/>
      <c r="AG129" s="26">
        <f t="shared" ca="1" si="69"/>
        <v>6.8791208814767462</v>
      </c>
      <c r="AJ129" s="14">
        <f t="shared" si="70"/>
        <v>45</v>
      </c>
      <c r="AK129" s="525">
        <f t="shared" ca="1" si="71"/>
        <v>0.70248882360246578</v>
      </c>
      <c r="AL129" s="17">
        <f t="shared" ca="1" si="71"/>
        <v>0.72232223811614127</v>
      </c>
      <c r="AM129" s="17">
        <f t="shared" ca="1" si="71"/>
        <v>0.77716694609993087</v>
      </c>
      <c r="AN129" s="17">
        <f t="shared" ca="1" si="71"/>
        <v>0.85275035013504297</v>
      </c>
      <c r="AO129" s="17">
        <f t="shared" ca="1" si="71"/>
        <v>0.92741090068380838</v>
      </c>
      <c r="AP129" s="17">
        <f t="shared" ca="1" si="71"/>
        <v>0.98024604036973628</v>
      </c>
      <c r="AQ129" s="17">
        <f t="shared" ca="1" si="71"/>
        <v>0.99899566082428715</v>
      </c>
      <c r="AR129" s="17"/>
      <c r="AS129" s="17"/>
      <c r="AT129" s="17"/>
      <c r="AU129" s="17"/>
      <c r="AV129" s="17"/>
      <c r="AW129" s="461"/>
      <c r="AX129" s="17">
        <f t="shared" ca="1" si="72"/>
        <v>0.99899566082428715</v>
      </c>
    </row>
    <row r="130" spans="1:65">
      <c r="A130" s="148"/>
      <c r="B130" s="17"/>
      <c r="C130" s="17"/>
      <c r="D130" s="17"/>
      <c r="E130" s="52"/>
      <c r="F130" s="52"/>
      <c r="G130" s="52"/>
      <c r="H130" s="52"/>
      <c r="I130" s="52"/>
      <c r="J130" s="17"/>
      <c r="K130" s="79"/>
      <c r="R130" s="403">
        <v>8</v>
      </c>
      <c r="S130" s="14">
        <f t="shared" si="68"/>
        <v>52.5</v>
      </c>
      <c r="T130" s="525">
        <f t="shared" ca="1" si="67"/>
        <v>4.2356651267811438</v>
      </c>
      <c r="U130" s="17">
        <f t="shared" ca="1" si="67"/>
        <v>4.3631784137318395</v>
      </c>
      <c r="V130" s="17">
        <f t="shared" ca="1" si="67"/>
        <v>4.724958731006625</v>
      </c>
      <c r="W130" s="17">
        <f t="shared" ca="1" si="67"/>
        <v>5.2555879562342627</v>
      </c>
      <c r="X130" s="17">
        <f t="shared" ca="1" si="67"/>
        <v>5.8479283906292752</v>
      </c>
      <c r="Y130" s="17">
        <f t="shared" ca="1" si="67"/>
        <v>6.3799835637309084</v>
      </c>
      <c r="Z130" s="17">
        <f t="shared" ca="1" si="67"/>
        <v>6.7500030607807826</v>
      </c>
      <c r="AA130" s="17">
        <f t="shared" ca="1" si="67"/>
        <v>6.8860338012124673</v>
      </c>
      <c r="AB130" s="17"/>
      <c r="AC130" s="17"/>
      <c r="AD130" s="17"/>
      <c r="AE130" s="17"/>
      <c r="AF130" s="461"/>
      <c r="AG130" s="26">
        <f t="shared" ca="1" si="69"/>
        <v>6.8860338012124673</v>
      </c>
      <c r="AJ130" s="14">
        <f t="shared" si="70"/>
        <v>52.5</v>
      </c>
      <c r="AK130" s="525">
        <f t="shared" ca="1" si="71"/>
        <v>0.61510927853484043</v>
      </c>
      <c r="AL130" s="17">
        <f t="shared" ca="1" si="71"/>
        <v>0.63362693835736139</v>
      </c>
      <c r="AM130" s="17">
        <f t="shared" ca="1" si="71"/>
        <v>0.68616518755462785</v>
      </c>
      <c r="AN130" s="17">
        <f t="shared" ca="1" si="71"/>
        <v>0.76322391390094657</v>
      </c>
      <c r="AO130" s="17">
        <f t="shared" ca="1" si="71"/>
        <v>0.84924442929627431</v>
      </c>
      <c r="AP130" s="17">
        <f t="shared" ca="1" si="71"/>
        <v>0.92651023380900799</v>
      </c>
      <c r="AQ130" s="17">
        <f t="shared" ca="1" si="71"/>
        <v>0.98024498834262164</v>
      </c>
      <c r="AR130" s="17">
        <f t="shared" ca="1" si="71"/>
        <v>0.99999956480251306</v>
      </c>
      <c r="AS130" s="17"/>
      <c r="AT130" s="17"/>
      <c r="AU130" s="17"/>
      <c r="AV130" s="17"/>
      <c r="AW130" s="461"/>
      <c r="AX130" s="17">
        <f t="shared" ca="1" si="72"/>
        <v>0.99999956480251306</v>
      </c>
    </row>
    <row r="131" spans="1:65">
      <c r="N131" s="9"/>
      <c r="O131" s="9"/>
      <c r="P131" s="9"/>
      <c r="R131" s="403">
        <v>9</v>
      </c>
      <c r="S131" s="14">
        <f t="shared" si="68"/>
        <v>60</v>
      </c>
      <c r="T131" s="525">
        <f t="shared" ca="1" si="67"/>
        <v>3.637834108556782</v>
      </c>
      <c r="U131" s="17">
        <f t="shared" ca="1" si="67"/>
        <v>3.7549873528784321</v>
      </c>
      <c r="V131" s="17">
        <f t="shared" ca="1" si="67"/>
        <v>4.0927845836980792</v>
      </c>
      <c r="W131" s="17">
        <f t="shared" ca="1" si="67"/>
        <v>4.6074199835472678</v>
      </c>
      <c r="X131" s="17">
        <f t="shared" ca="1" si="67"/>
        <v>5.2237900061390539</v>
      </c>
      <c r="Y131" s="17">
        <f t="shared" ca="1" si="67"/>
        <v>5.8479156032564594</v>
      </c>
      <c r="Z131" s="17">
        <f t="shared" ca="1" si="67"/>
        <v>6.3861798868633946</v>
      </c>
      <c r="AA131" s="17">
        <f t="shared" ca="1" si="67"/>
        <v>6.7480048187731301</v>
      </c>
      <c r="AB131" s="17">
        <f t="shared" ca="1" si="67"/>
        <v>6.8428998900280362</v>
      </c>
      <c r="AC131" s="17"/>
      <c r="AD131" s="17"/>
      <c r="AE131" s="17"/>
      <c r="AF131" s="461"/>
      <c r="AG131" s="26">
        <f t="shared" ca="1" si="69"/>
        <v>6.8428998900280362</v>
      </c>
      <c r="AJ131" s="14">
        <f t="shared" si="70"/>
        <v>60</v>
      </c>
      <c r="AK131" s="525">
        <f t="shared" ca="1" si="71"/>
        <v>0.52829141279265635</v>
      </c>
      <c r="AL131" s="17">
        <f t="shared" ca="1" si="71"/>
        <v>0.54530457257648213</v>
      </c>
      <c r="AM131" s="17">
        <f t="shared" ca="1" si="71"/>
        <v>0.59435996404895253</v>
      </c>
      <c r="AN131" s="17">
        <f t="shared" ca="1" si="71"/>
        <v>0.66909604446007986</v>
      </c>
      <c r="AO131" s="17">
        <f t="shared" ca="1" si="71"/>
        <v>0.75860617062887292</v>
      </c>
      <c r="AP131" s="17">
        <f t="shared" ca="1" si="71"/>
        <v>0.84924257229591382</v>
      </c>
      <c r="AQ131" s="17">
        <f t="shared" ca="1" si="71"/>
        <v>0.92741007261531339</v>
      </c>
      <c r="AR131" s="17">
        <f t="shared" ca="1" si="71"/>
        <v>0.97995480081294806</v>
      </c>
      <c r="AS131" s="17">
        <f t="shared" ca="1" si="71"/>
        <v>0.99373559723310234</v>
      </c>
      <c r="AT131" s="17"/>
      <c r="AU131" s="17"/>
      <c r="AV131" s="17"/>
      <c r="AW131" s="461"/>
      <c r="AX131" s="17">
        <f t="shared" ca="1" si="72"/>
        <v>0.99373559723310234</v>
      </c>
    </row>
    <row r="132" spans="1:65">
      <c r="O132" s="15"/>
      <c r="P132" s="15"/>
      <c r="R132" s="403">
        <v>10</v>
      </c>
      <c r="S132" s="14">
        <f t="shared" si="68"/>
        <v>67.5</v>
      </c>
      <c r="T132" s="525">
        <f t="shared" ca="1" si="67"/>
        <v>3.1045791532356768</v>
      </c>
      <c r="U132" s="17">
        <f t="shared" ca="1" si="67"/>
        <v>3.2113621200534461</v>
      </c>
      <c r="V132" s="17">
        <f t="shared" ca="1" si="67"/>
        <v>3.5220883212765002</v>
      </c>
      <c r="W132" s="17">
        <f t="shared" ca="1" si="67"/>
        <v>4.0056355196522881</v>
      </c>
      <c r="X132" s="17">
        <f t="shared" ca="1" si="67"/>
        <v>4.6073692463123663</v>
      </c>
      <c r="Y132" s="17">
        <f t="shared" ca="1" si="67"/>
        <v>5.2555316372547107</v>
      </c>
      <c r="Z132" s="17">
        <f t="shared" ca="1" si="67"/>
        <v>5.8720447070880466</v>
      </c>
      <c r="AA132" s="17">
        <f t="shared" ca="1" si="67"/>
        <v>6.3688538095655698</v>
      </c>
      <c r="AB132" s="17">
        <f t="shared" ca="1" si="67"/>
        <v>6.6335272122229565</v>
      </c>
      <c r="AC132" s="17">
        <f t="shared" ca="1" si="67"/>
        <v>6.5731344488663641</v>
      </c>
      <c r="AD132" s="17"/>
      <c r="AE132" s="17"/>
      <c r="AF132" s="461"/>
      <c r="AG132" s="26">
        <f t="shared" ca="1" si="69"/>
        <v>6.6335272122229565</v>
      </c>
      <c r="AJ132" s="14">
        <f t="shared" si="70"/>
        <v>67.5</v>
      </c>
      <c r="AK132" s="525">
        <f t="shared" ca="1" si="71"/>
        <v>0.45085137420963411</v>
      </c>
      <c r="AL132" s="17">
        <f t="shared" ca="1" si="71"/>
        <v>0.46635854763176987</v>
      </c>
      <c r="AM132" s="17">
        <f t="shared" ca="1" si="71"/>
        <v>0.51148264591038717</v>
      </c>
      <c r="AN132" s="17">
        <f t="shared" ca="1" si="71"/>
        <v>0.5817040537478162</v>
      </c>
      <c r="AO132" s="17">
        <f t="shared" ca="1" si="71"/>
        <v>0.6690886763270899</v>
      </c>
      <c r="AP132" s="17">
        <f t="shared" ca="1" si="71"/>
        <v>0.76321573517910635</v>
      </c>
      <c r="AQ132" s="17">
        <f t="shared" ca="1" si="71"/>
        <v>0.85274663487057234</v>
      </c>
      <c r="AR132" s="17">
        <f t="shared" ca="1" si="71"/>
        <v>0.924893955172714</v>
      </c>
      <c r="AS132" s="17">
        <f t="shared" ca="1" si="71"/>
        <v>0.96333020092939103</v>
      </c>
      <c r="AT132" s="17">
        <f t="shared" ca="1" si="71"/>
        <v>0.95455987844517964</v>
      </c>
      <c r="AU132" s="17"/>
      <c r="AV132" s="17"/>
      <c r="AW132" s="461"/>
      <c r="AX132" s="17">
        <f t="shared" ca="1" si="72"/>
        <v>0.96333020092939103</v>
      </c>
    </row>
    <row r="133" spans="1:65">
      <c r="R133" s="223">
        <v>11</v>
      </c>
      <c r="S133" s="14">
        <f t="shared" si="68"/>
        <v>75</v>
      </c>
      <c r="T133" s="525">
        <f t="shared" ca="1" si="67"/>
        <v>2.6872048327564704</v>
      </c>
      <c r="U133" s="17">
        <f t="shared" ca="1" si="67"/>
        <v>2.7852069962966342</v>
      </c>
      <c r="V133" s="17">
        <f t="shared" ca="1" si="67"/>
        <v>3.0716490505346701</v>
      </c>
      <c r="W133" s="17">
        <f t="shared" ca="1" si="67"/>
        <v>3.5219867188756195</v>
      </c>
      <c r="X133" s="17">
        <f t="shared" ca="1" si="67"/>
        <v>4.0926292442257024</v>
      </c>
      <c r="Y133" s="17">
        <f t="shared" ca="1" si="67"/>
        <v>4.7247995329675305</v>
      </c>
      <c r="Z133" s="17">
        <f t="shared" ca="1" si="67"/>
        <v>5.3514869255373476</v>
      </c>
      <c r="AA133" s="17">
        <f t="shared" ca="1" si="67"/>
        <v>5.8914346210540973</v>
      </c>
      <c r="AB133" s="17">
        <f t="shared" ca="1" si="67"/>
        <v>6.2293305335597688</v>
      </c>
      <c r="AC133" s="17">
        <f t="shared" ca="1" si="67"/>
        <v>6.2482709463617638</v>
      </c>
      <c r="AD133" s="17">
        <f t="shared" ca="1" si="67"/>
        <v>5.9758130633032982</v>
      </c>
      <c r="AE133" s="17"/>
      <c r="AF133" s="461"/>
      <c r="AG133" s="26">
        <f t="shared" ca="1" si="69"/>
        <v>6.2482709463617638</v>
      </c>
      <c r="AJ133" s="14">
        <f t="shared" si="70"/>
        <v>75</v>
      </c>
      <c r="AK133" s="525">
        <f t="shared" ca="1" si="71"/>
        <v>0.39023968526244057</v>
      </c>
      <c r="AL133" s="17">
        <f t="shared" ca="1" si="71"/>
        <v>0.40447169801738997</v>
      </c>
      <c r="AM133" s="17">
        <f t="shared" ca="1" si="71"/>
        <v>0.44606921813539141</v>
      </c>
      <c r="AN133" s="17">
        <f t="shared" ca="1" si="71"/>
        <v>0.51146789106607526</v>
      </c>
      <c r="AO133" s="17">
        <f t="shared" ca="1" si="71"/>
        <v>0.59433740543113889</v>
      </c>
      <c r="AP133" s="17">
        <f t="shared" ca="1" si="71"/>
        <v>0.6861420685902998</v>
      </c>
      <c r="AQ133" s="17">
        <f t="shared" ca="1" si="71"/>
        <v>0.77715049781507273</v>
      </c>
      <c r="AR133" s="17">
        <f t="shared" ca="1" si="71"/>
        <v>0.85556246559219828</v>
      </c>
      <c r="AS133" s="17">
        <f t="shared" ca="1" si="71"/>
        <v>0.90463218775863963</v>
      </c>
      <c r="AT133" s="17">
        <f t="shared" ca="1" si="71"/>
        <v>0.90738274128566998</v>
      </c>
      <c r="AU133" s="17">
        <f t="shared" ca="1" si="71"/>
        <v>0.86781602227864063</v>
      </c>
      <c r="AV133" s="17"/>
      <c r="AW133" s="461"/>
      <c r="AX133" s="17">
        <f t="shared" ca="1" si="72"/>
        <v>0.90738274128566998</v>
      </c>
    </row>
    <row r="134" spans="1:65">
      <c r="R134" s="223">
        <v>12</v>
      </c>
      <c r="S134" s="14">
        <f t="shared" si="68"/>
        <v>82.5</v>
      </c>
      <c r="T134" s="525">
        <f t="shared" ca="1" si="67"/>
        <v>2.4229507726461477</v>
      </c>
      <c r="U134" s="17">
        <f t="shared" ca="1" si="67"/>
        <v>2.5151433426268239</v>
      </c>
      <c r="V134" s="17">
        <f t="shared" ca="1" si="67"/>
        <v>2.7850671689218149</v>
      </c>
      <c r="W134" s="17">
        <f t="shared" ca="1" si="67"/>
        <v>3.2111141093538942</v>
      </c>
      <c r="X134" s="17">
        <f t="shared" ca="1" si="67"/>
        <v>3.7546749846604364</v>
      </c>
      <c r="Y134" s="17">
        <f t="shared" ca="1" si="67"/>
        <v>4.3628524270676969</v>
      </c>
      <c r="Z134" s="17">
        <f t="shared" ca="1" si="67"/>
        <v>4.9736541596535</v>
      </c>
      <c r="AA134" s="17">
        <f t="shared" ca="1" si="67"/>
        <v>5.5095506580386076</v>
      </c>
      <c r="AB134" s="17">
        <f t="shared" ca="1" si="67"/>
        <v>5.8574209926765732</v>
      </c>
      <c r="AC134" s="17">
        <f t="shared" ca="1" si="67"/>
        <v>5.8967660777020754</v>
      </c>
      <c r="AD134" s="17">
        <f t="shared" ca="1" si="67"/>
        <v>5.6444634805914209</v>
      </c>
      <c r="AE134" s="17">
        <f t="shared" ca="1" si="67"/>
        <v>5.3256111594465878</v>
      </c>
      <c r="AF134" s="461"/>
      <c r="AG134" s="26">
        <f t="shared" ca="1" si="69"/>
        <v>5.8967660777020754</v>
      </c>
      <c r="AJ134" s="14">
        <f t="shared" si="70"/>
        <v>82.5</v>
      </c>
      <c r="AK134" s="525">
        <f t="shared" ca="1" si="71"/>
        <v>0.35186433702335829</v>
      </c>
      <c r="AL134" s="17">
        <f t="shared" ca="1" si="71"/>
        <v>0.36525267238739156</v>
      </c>
      <c r="AM134" s="17">
        <f t="shared" ca="1" si="71"/>
        <v>0.40445139208831621</v>
      </c>
      <c r="AN134" s="17">
        <f t="shared" ca="1" si="71"/>
        <v>0.46632253116731764</v>
      </c>
      <c r="AO134" s="17">
        <f t="shared" ca="1" si="71"/>
        <v>0.54525921002220612</v>
      </c>
      <c r="AP134" s="17">
        <f t="shared" ca="1" si="71"/>
        <v>0.63357959811308073</v>
      </c>
      <c r="AQ134" s="17">
        <f t="shared" ca="1" si="71"/>
        <v>0.72228108933417767</v>
      </c>
      <c r="AR134" s="17">
        <f t="shared" ca="1" si="71"/>
        <v>0.80010473653584246</v>
      </c>
      <c r="AS134" s="17">
        <f t="shared" ca="1" si="71"/>
        <v>0.85062295838721047</v>
      </c>
      <c r="AT134" s="17">
        <f t="shared" ca="1" si="71"/>
        <v>0.85633670726478528</v>
      </c>
      <c r="AU134" s="17">
        <f t="shared" ca="1" si="71"/>
        <v>0.81969696738073572</v>
      </c>
      <c r="AV134" s="17">
        <f t="shared" ca="1" si="71"/>
        <v>0.77339278247752452</v>
      </c>
      <c r="AW134" s="461"/>
      <c r="AX134" s="17">
        <f t="shared" ca="1" si="72"/>
        <v>0.85633670726478528</v>
      </c>
    </row>
    <row r="135" spans="1:65">
      <c r="R135" s="223">
        <v>13</v>
      </c>
      <c r="S135" s="14">
        <f t="shared" si="68"/>
        <v>90</v>
      </c>
      <c r="T135" s="528">
        <f t="shared" ca="1" si="67"/>
        <v>2.3326226721313734</v>
      </c>
      <c r="U135" s="529">
        <f t="shared" ca="1" si="67"/>
        <v>2.4227922812418194</v>
      </c>
      <c r="V135" s="529">
        <f t="shared" ca="1" si="67"/>
        <v>2.6868994557865813</v>
      </c>
      <c r="W135" s="529">
        <f t="shared" ca="1" si="67"/>
        <v>3.1041524547018362</v>
      </c>
      <c r="X135" s="529">
        <f t="shared" ca="1" si="67"/>
        <v>3.6373259896540104</v>
      </c>
      <c r="Y135" s="529">
        <f t="shared" ca="1" si="67"/>
        <v>4.2351254524537714</v>
      </c>
      <c r="Z135" s="529">
        <f t="shared" ca="1" si="67"/>
        <v>4.8368508958562186</v>
      </c>
      <c r="AA135" s="529">
        <f t="shared" ca="1" si="67"/>
        <v>5.3659537900540029</v>
      </c>
      <c r="AB135" s="529">
        <f t="shared" ca="1" si="67"/>
        <v>5.7104946283447138</v>
      </c>
      <c r="AC135" s="529">
        <f t="shared" ca="1" si="67"/>
        <v>5.7507970310813405</v>
      </c>
      <c r="AD135" s="529">
        <f t="shared" ca="1" si="67"/>
        <v>5.5024632515710721</v>
      </c>
      <c r="AE135" s="529">
        <f t="shared" ca="1" si="67"/>
        <v>5.1876561995059021</v>
      </c>
      <c r="AF135" s="530">
        <f t="shared" ca="1" si="67"/>
        <v>5.0513536063580613</v>
      </c>
      <c r="AG135" s="26">
        <f t="shared" ca="1" si="69"/>
        <v>5.7507970310813405</v>
      </c>
      <c r="AJ135" s="14">
        <f t="shared" si="70"/>
        <v>90</v>
      </c>
      <c r="AK135" s="528">
        <f t="shared" ca="1" si="71"/>
        <v>0.33874676255134401</v>
      </c>
      <c r="AL135" s="529">
        <f t="shared" ca="1" si="71"/>
        <v>0.3518413206775301</v>
      </c>
      <c r="AM135" s="529">
        <f t="shared" ca="1" si="71"/>
        <v>0.39019533798709954</v>
      </c>
      <c r="AN135" s="529">
        <f t="shared" ca="1" si="71"/>
        <v>0.45078940844523907</v>
      </c>
      <c r="AO135" s="529">
        <f t="shared" ca="1" si="71"/>
        <v>0.52821762304716458</v>
      </c>
      <c r="AP135" s="529">
        <f t="shared" ca="1" si="71"/>
        <v>0.61503090626597168</v>
      </c>
      <c r="AQ135" s="529">
        <f t="shared" ca="1" si="71"/>
        <v>0.70241432593886044</v>
      </c>
      <c r="AR135" s="529">
        <f t="shared" ca="1" si="71"/>
        <v>0.77925139633493834</v>
      </c>
      <c r="AS135" s="529">
        <f t="shared" ca="1" si="71"/>
        <v>0.82928610401916991</v>
      </c>
      <c r="AT135" s="529">
        <f t="shared" ca="1" si="71"/>
        <v>0.8351388759283096</v>
      </c>
      <c r="AU135" s="529">
        <f t="shared" ca="1" si="71"/>
        <v>0.79907549334771499</v>
      </c>
      <c r="AV135" s="529">
        <f t="shared" ca="1" si="71"/>
        <v>0.75335876813987435</v>
      </c>
      <c r="AW135" s="530">
        <f t="shared" ca="1" si="71"/>
        <v>0.73356471284416913</v>
      </c>
      <c r="AX135" s="17">
        <f t="shared" ca="1" si="72"/>
        <v>0.8351388759283096</v>
      </c>
    </row>
    <row r="136" spans="1:65">
      <c r="S136" s="9" t="s">
        <v>10</v>
      </c>
      <c r="T136" s="17">
        <f ca="1">MAX(T123:T135)</f>
        <v>5.7506851995994355</v>
      </c>
      <c r="U136" s="17">
        <f t="shared" ref="U136:AF136" ca="1" si="73">MAX(U123:U135)</f>
        <v>5.8964068297360877</v>
      </c>
      <c r="V136" s="17">
        <f t="shared" ca="1" si="73"/>
        <v>6.2477970537711922</v>
      </c>
      <c r="W136" s="17">
        <f t="shared" ca="1" si="73"/>
        <v>6.6333242532935026</v>
      </c>
      <c r="X136" s="17">
        <f t="shared" ca="1" si="73"/>
        <v>6.8427921953709125</v>
      </c>
      <c r="Y136" s="17">
        <f t="shared" ca="1" si="73"/>
        <v>6.8860367979983765</v>
      </c>
      <c r="Z136" s="17">
        <f t="shared" ca="1" si="73"/>
        <v>6.8791208814767462</v>
      </c>
      <c r="AA136" s="17">
        <f t="shared" ca="1" si="73"/>
        <v>6.8860338012124673</v>
      </c>
      <c r="AB136" s="17">
        <f t="shared" ca="1" si="73"/>
        <v>6.8428998900280362</v>
      </c>
      <c r="AC136" s="17">
        <f t="shared" ca="1" si="73"/>
        <v>6.5731344488663641</v>
      </c>
      <c r="AD136" s="17">
        <f t="shared" ca="1" si="73"/>
        <v>5.9758130633032982</v>
      </c>
      <c r="AE136" s="17">
        <f t="shared" ca="1" si="73"/>
        <v>5.3256111594465878</v>
      </c>
      <c r="AF136" s="17">
        <f t="shared" ca="1" si="73"/>
        <v>5.0513536063580613</v>
      </c>
      <c r="AG136" s="113">
        <f ca="1">MAX(AG123:AG135)</f>
        <v>6.8860367979983765</v>
      </c>
      <c r="AJ136" s="9" t="s">
        <v>10</v>
      </c>
      <c r="AK136" s="17">
        <f ca="1">MAX(AK123:AK135)</f>
        <v>0.83512263560238842</v>
      </c>
      <c r="AL136" s="17">
        <f t="shared" ref="AL136:AX136" ca="1" si="74">MAX(AL123:AL135)</f>
        <v>0.85628453676722249</v>
      </c>
      <c r="AM136" s="17">
        <f t="shared" ca="1" si="74"/>
        <v>0.90731392193362848</v>
      </c>
      <c r="AN136" s="17">
        <f t="shared" ca="1" si="74"/>
        <v>0.96330072694669133</v>
      </c>
      <c r="AO136" s="17">
        <f t="shared" ca="1" si="74"/>
        <v>0.99371995766272492</v>
      </c>
      <c r="AP136" s="17">
        <f t="shared" ca="1" si="74"/>
        <v>1</v>
      </c>
      <c r="AQ136" s="17">
        <f t="shared" ca="1" si="74"/>
        <v>0.99899566082428715</v>
      </c>
      <c r="AR136" s="17">
        <f t="shared" ca="1" si="74"/>
        <v>0.99999956480251306</v>
      </c>
      <c r="AS136" s="17">
        <f t="shared" ca="1" si="74"/>
        <v>0.99373559723310234</v>
      </c>
      <c r="AT136" s="17">
        <f t="shared" ca="1" si="74"/>
        <v>0.95455987844517964</v>
      </c>
      <c r="AU136" s="17">
        <f t="shared" ca="1" si="74"/>
        <v>0.86781602227864063</v>
      </c>
      <c r="AV136" s="17">
        <f t="shared" ca="1" si="74"/>
        <v>0.77339278247752452</v>
      </c>
      <c r="AW136" s="17">
        <f t="shared" ca="1" si="74"/>
        <v>0.73356471284416913</v>
      </c>
      <c r="AX136" s="17">
        <f t="shared" ca="1" si="74"/>
        <v>1</v>
      </c>
    </row>
    <row r="137" spans="1:6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473"/>
      <c r="R137" s="473"/>
      <c r="S137" s="85" t="s">
        <v>405</v>
      </c>
      <c r="T137" s="14">
        <f>T122</f>
        <v>0</v>
      </c>
      <c r="U137" s="14">
        <f t="shared" ref="U137:AF137" si="75">U122</f>
        <v>7.5</v>
      </c>
      <c r="V137" s="14">
        <f t="shared" si="75"/>
        <v>15</v>
      </c>
      <c r="W137" s="14">
        <f t="shared" si="75"/>
        <v>22.5</v>
      </c>
      <c r="X137" s="14">
        <f t="shared" si="75"/>
        <v>30</v>
      </c>
      <c r="Y137" s="14">
        <f t="shared" si="75"/>
        <v>37.5</v>
      </c>
      <c r="Z137" s="14">
        <f t="shared" si="75"/>
        <v>45</v>
      </c>
      <c r="AA137" s="14">
        <f t="shared" si="75"/>
        <v>52.5</v>
      </c>
      <c r="AB137" s="14">
        <f t="shared" si="75"/>
        <v>60</v>
      </c>
      <c r="AC137" s="14">
        <f t="shared" si="75"/>
        <v>67.5</v>
      </c>
      <c r="AD137" s="14">
        <f t="shared" si="75"/>
        <v>75</v>
      </c>
      <c r="AE137" s="14">
        <f t="shared" si="75"/>
        <v>82.5</v>
      </c>
      <c r="AF137" s="14">
        <f t="shared" si="75"/>
        <v>90</v>
      </c>
      <c r="AG137" s="9" t="s">
        <v>10</v>
      </c>
      <c r="AI137" s="473"/>
      <c r="AJ137" s="85" t="s">
        <v>404</v>
      </c>
      <c r="AK137" s="15">
        <f>T137</f>
        <v>0</v>
      </c>
      <c r="AL137" s="15">
        <f t="shared" ref="AL137" si="76">U137</f>
        <v>7.5</v>
      </c>
      <c r="AM137" s="15">
        <f t="shared" ref="AM137" si="77">V137</f>
        <v>15</v>
      </c>
      <c r="AN137" s="15">
        <f t="shared" ref="AN137" si="78">W137</f>
        <v>22.5</v>
      </c>
      <c r="AO137" s="15">
        <f t="shared" ref="AO137" si="79">X137</f>
        <v>30</v>
      </c>
      <c r="AP137" s="15">
        <f t="shared" ref="AP137" si="80">Y137</f>
        <v>37.5</v>
      </c>
      <c r="AQ137" s="15">
        <f t="shared" ref="AQ137" si="81">Z137</f>
        <v>45</v>
      </c>
      <c r="AR137" s="15">
        <f t="shared" ref="AR137" si="82">AA137</f>
        <v>52.5</v>
      </c>
      <c r="AS137" s="15">
        <f t="shared" ref="AS137" si="83">AB137</f>
        <v>60</v>
      </c>
      <c r="AT137" s="15">
        <f t="shared" ref="AT137" si="84">AC137</f>
        <v>67.5</v>
      </c>
      <c r="AU137" s="15">
        <f t="shared" ref="AU137" si="85">AD137</f>
        <v>75</v>
      </c>
      <c r="AV137" s="15">
        <f t="shared" ref="AV137" si="86">AE137</f>
        <v>82.5</v>
      </c>
      <c r="AW137" s="15">
        <f t="shared" ref="AW137" si="87">AF137</f>
        <v>90</v>
      </c>
      <c r="AX137" s="9" t="s">
        <v>10</v>
      </c>
    </row>
    <row r="138" spans="1:65">
      <c r="N138" s="100"/>
      <c r="O138" s="9"/>
      <c r="Q138" s="7" t="s">
        <v>408</v>
      </c>
      <c r="R138" s="522">
        <v>1</v>
      </c>
      <c r="S138" s="14">
        <f>S123</f>
        <v>0</v>
      </c>
      <c r="T138" s="207">
        <f ca="1">(T3+2*(T63+2*T18)*$R$138^2+T33*$R$138^4)^0.5</f>
        <v>15.000530293656592</v>
      </c>
      <c r="U138" s="207"/>
      <c r="V138" s="207"/>
      <c r="W138" s="207"/>
      <c r="X138" s="207"/>
      <c r="Y138" s="207"/>
      <c r="Z138" s="207"/>
      <c r="AA138" s="207"/>
      <c r="AB138" s="207"/>
      <c r="AC138" s="207"/>
      <c r="AD138" s="207"/>
      <c r="AE138" s="207"/>
      <c r="AF138" s="207"/>
      <c r="AG138" s="52">
        <f ca="1">MAX(T138:AF138)</f>
        <v>15.000530293656592</v>
      </c>
      <c r="AJ138" s="14">
        <f>S138</f>
        <v>0</v>
      </c>
      <c r="AK138" s="531">
        <f ca="1">T138/$AG$151</f>
        <v>0.76323955252853348</v>
      </c>
      <c r="AL138" s="526"/>
      <c r="AM138" s="526"/>
      <c r="AN138" s="526"/>
      <c r="AO138" s="526"/>
      <c r="AP138" s="526"/>
      <c r="AQ138" s="526"/>
      <c r="AR138" s="526"/>
      <c r="AS138" s="526"/>
      <c r="AT138" s="526"/>
      <c r="AU138" s="526"/>
      <c r="AV138" s="526"/>
      <c r="AW138" s="527"/>
      <c r="AX138" s="17">
        <f ca="1">MAX(AK138:AW138)</f>
        <v>0.76323955252853348</v>
      </c>
    </row>
    <row r="139" spans="1:65">
      <c r="O139" s="32"/>
      <c r="P139" s="523" t="s">
        <v>401</v>
      </c>
      <c r="Q139">
        <f>3.1416^2/(1+$R$123)</f>
        <v>4.9348252800000001</v>
      </c>
      <c r="R139" s="403">
        <v>2</v>
      </c>
      <c r="S139" s="14">
        <f t="shared" ref="S139:S150" si="88">S124</f>
        <v>7.5</v>
      </c>
      <c r="T139" s="207">
        <f t="shared" ref="T139:AF150" ca="1" si="89">(T4+2*(T64+2*T19)*$R$138^2+T34*$R$138^4)^0.5</f>
        <v>15.179464249416396</v>
      </c>
      <c r="U139" s="207">
        <f t="shared" ca="1" si="89"/>
        <v>15.356313382700675</v>
      </c>
      <c r="V139" s="207"/>
      <c r="W139" s="207"/>
      <c r="X139" s="207"/>
      <c r="Y139" s="207"/>
      <c r="Z139" s="207"/>
      <c r="AA139" s="207"/>
      <c r="AB139" s="207"/>
      <c r="AC139" s="207"/>
      <c r="AD139" s="207"/>
      <c r="AE139" s="207"/>
      <c r="AF139" s="207"/>
      <c r="AG139" s="52">
        <f t="shared" ref="AG139:AG150" ca="1" si="90">MAX(T139:AF139)</f>
        <v>15.356313382700675</v>
      </c>
      <c r="AJ139" s="14">
        <f t="shared" ref="AJ139:AJ150" si="91">S139</f>
        <v>7.5</v>
      </c>
      <c r="AK139" s="525">
        <f t="shared" ref="AK139:AW150" ca="1" si="92">T139/$AG$151</f>
        <v>0.77234386215310902</v>
      </c>
      <c r="AL139" s="17">
        <f t="shared" ca="1" si="92"/>
        <v>0.78134209426294521</v>
      </c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461"/>
      <c r="AX139" s="17">
        <f t="shared" ref="AX139:AX150" ca="1" si="93">MAX(AK139:AW139)</f>
        <v>0.78134209426294521</v>
      </c>
    </row>
    <row r="140" spans="1:65">
      <c r="O140" s="32"/>
      <c r="P140" s="524" t="s">
        <v>402</v>
      </c>
      <c r="Q140">
        <f>3.1416^2/(4+$R$123)</f>
        <v>1.9739301120000001</v>
      </c>
      <c r="R140" s="403">
        <v>3</v>
      </c>
      <c r="S140" s="14">
        <f t="shared" si="88"/>
        <v>15</v>
      </c>
      <c r="T140" s="207">
        <f t="shared" ca="1" si="89"/>
        <v>15.657906451352336</v>
      </c>
      <c r="U140" s="207">
        <f t="shared" ca="1" si="89"/>
        <v>15.829411241347621</v>
      </c>
      <c r="V140" s="207">
        <f t="shared" ca="1" si="89"/>
        <v>16.288774041888267</v>
      </c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52">
        <f t="shared" ca="1" si="90"/>
        <v>16.288774041888267</v>
      </c>
      <c r="AJ140" s="14">
        <f t="shared" si="91"/>
        <v>15</v>
      </c>
      <c r="AK140" s="525">
        <f t="shared" ca="1" si="92"/>
        <v>0.79668740234586966</v>
      </c>
      <c r="AL140" s="17">
        <f t="shared" ca="1" si="92"/>
        <v>0.80541370979033755</v>
      </c>
      <c r="AM140" s="17">
        <f t="shared" ca="1" si="92"/>
        <v>0.82878647405062233</v>
      </c>
      <c r="AN140" s="17"/>
      <c r="AO140" s="17"/>
      <c r="AP140" s="17"/>
      <c r="AQ140" s="17"/>
      <c r="AR140" s="17"/>
      <c r="AS140" s="17"/>
      <c r="AT140" s="17"/>
      <c r="AU140" s="17"/>
      <c r="AV140" s="17"/>
      <c r="AW140" s="461"/>
      <c r="AX140" s="17">
        <f t="shared" ca="1" si="93"/>
        <v>0.82878647405062233</v>
      </c>
    </row>
    <row r="141" spans="1:65">
      <c r="O141" s="32"/>
      <c r="P141" s="524" t="s">
        <v>403</v>
      </c>
      <c r="Q141">
        <f>3.1416^2/(1+4*$R$123)</f>
        <v>1.9739301120000001</v>
      </c>
      <c r="R141" s="403">
        <v>4</v>
      </c>
      <c r="S141" s="14">
        <f t="shared" si="88"/>
        <v>22.5</v>
      </c>
      <c r="T141" s="207">
        <f t="shared" ca="1" si="89"/>
        <v>16.288796187146126</v>
      </c>
      <c r="U141" s="207">
        <f t="shared" ca="1" si="89"/>
        <v>16.453726235560975</v>
      </c>
      <c r="V141" s="207">
        <f t="shared" ca="1" si="89"/>
        <v>16.8961240103989</v>
      </c>
      <c r="W141" s="207">
        <f t="shared" ca="1" si="89"/>
        <v>17.482386946920698</v>
      </c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52">
        <f t="shared" ca="1" si="90"/>
        <v>17.482386946920698</v>
      </c>
      <c r="AJ141" s="14">
        <f t="shared" si="91"/>
        <v>22.5</v>
      </c>
      <c r="AK141" s="525">
        <f t="shared" ca="1" si="92"/>
        <v>0.82878760081990099</v>
      </c>
      <c r="AL141" s="17">
        <f t="shared" ca="1" si="92"/>
        <v>0.83717937990279723</v>
      </c>
      <c r="AM141" s="17">
        <f t="shared" ca="1" si="92"/>
        <v>0.85968894943779595</v>
      </c>
      <c r="AN141" s="17">
        <f t="shared" ca="1" si="92"/>
        <v>0.88951849896540047</v>
      </c>
      <c r="AO141" s="17"/>
      <c r="AP141" s="17"/>
      <c r="AQ141" s="17"/>
      <c r="AR141" s="17"/>
      <c r="AS141" s="17"/>
      <c r="AT141" s="17"/>
      <c r="AU141" s="17"/>
      <c r="AV141" s="17"/>
      <c r="AW141" s="461"/>
      <c r="AX141" s="17">
        <f t="shared" ca="1" si="93"/>
        <v>0.88951849896540047</v>
      </c>
    </row>
    <row r="142" spans="1:65">
      <c r="O142" s="32"/>
      <c r="R142" s="403">
        <v>5</v>
      </c>
      <c r="S142" s="14">
        <f t="shared" si="88"/>
        <v>30</v>
      </c>
      <c r="T142" s="207">
        <f t="shared" ca="1" si="89"/>
        <v>16.896182338320227</v>
      </c>
      <c r="U142" s="207">
        <f t="shared" ca="1" si="89"/>
        <v>17.055239764311899</v>
      </c>
      <c r="V142" s="207">
        <f t="shared" ca="1" si="89"/>
        <v>17.482422685605002</v>
      </c>
      <c r="W142" s="207">
        <f t="shared" ca="1" si="89"/>
        <v>18.049652344165562</v>
      </c>
      <c r="X142" s="207">
        <f t="shared" ca="1" si="89"/>
        <v>18.599624892148221</v>
      </c>
      <c r="Y142" s="207"/>
      <c r="Z142" s="207"/>
      <c r="AA142" s="207"/>
      <c r="AB142" s="207"/>
      <c r="AC142" s="207"/>
      <c r="AD142" s="207"/>
      <c r="AE142" s="207"/>
      <c r="AF142" s="207"/>
      <c r="AG142" s="52">
        <f t="shared" ca="1" si="90"/>
        <v>18.599624892148221</v>
      </c>
      <c r="AJ142" s="14">
        <f t="shared" si="91"/>
        <v>30</v>
      </c>
      <c r="AK142" s="525">
        <f t="shared" ca="1" si="92"/>
        <v>0.85969191721131466</v>
      </c>
      <c r="AL142" s="17">
        <f t="shared" ca="1" si="92"/>
        <v>0.86778489234377132</v>
      </c>
      <c r="AM142" s="17">
        <f t="shared" ca="1" si="92"/>
        <v>0.88952031737960857</v>
      </c>
      <c r="AN142" s="17">
        <f t="shared" ca="1" si="92"/>
        <v>0.91838143777371573</v>
      </c>
      <c r="AO142" s="17">
        <f t="shared" ca="1" si="92"/>
        <v>0.94636450191930599</v>
      </c>
      <c r="AP142" s="17"/>
      <c r="AQ142" s="17"/>
      <c r="AR142" s="17"/>
      <c r="AS142" s="17"/>
      <c r="AT142" s="17"/>
      <c r="AU142" s="17"/>
      <c r="AV142" s="17"/>
      <c r="AW142" s="461"/>
      <c r="AX142" s="17">
        <f t="shared" ca="1" si="93"/>
        <v>0.94636450191930599</v>
      </c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</row>
    <row r="143" spans="1:65">
      <c r="O143" s="32"/>
      <c r="P143" s="52"/>
      <c r="R143" s="403">
        <v>6</v>
      </c>
      <c r="S143" s="14">
        <f t="shared" si="88"/>
        <v>37.5</v>
      </c>
      <c r="T143" s="207">
        <f t="shared" ca="1" si="89"/>
        <v>17.327385583477604</v>
      </c>
      <c r="U143" s="207">
        <f t="shared" ca="1" si="89"/>
        <v>17.482520326512102</v>
      </c>
      <c r="V143" s="207">
        <f t="shared" ca="1" si="89"/>
        <v>17.89950883423619</v>
      </c>
      <c r="W143" s="207">
        <f t="shared" ca="1" si="89"/>
        <v>18.453922707489173</v>
      </c>
      <c r="X143" s="207">
        <f t="shared" ca="1" si="89"/>
        <v>18.992192071410891</v>
      </c>
      <c r="Y143" s="207">
        <f t="shared" ca="1" si="89"/>
        <v>19.376807611836007</v>
      </c>
      <c r="Z143" s="207"/>
      <c r="AA143" s="207"/>
      <c r="AB143" s="207"/>
      <c r="AC143" s="207"/>
      <c r="AD143" s="207"/>
      <c r="AE143" s="207"/>
      <c r="AF143" s="207"/>
      <c r="AG143" s="52">
        <f t="shared" ca="1" si="90"/>
        <v>19.376807611836007</v>
      </c>
      <c r="AJ143" s="14">
        <f t="shared" si="91"/>
        <v>37.5</v>
      </c>
      <c r="AK143" s="525">
        <f t="shared" ca="1" si="92"/>
        <v>0.88163189969459677</v>
      </c>
      <c r="AL143" s="17">
        <f t="shared" ca="1" si="92"/>
        <v>0.88952528543078979</v>
      </c>
      <c r="AM143" s="17">
        <f t="shared" ca="1" si="92"/>
        <v>0.91074201016081213</v>
      </c>
      <c r="AN143" s="17">
        <f t="shared" ca="1" si="92"/>
        <v>0.938951052658207</v>
      </c>
      <c r="AO143" s="17">
        <f t="shared" ca="1" si="92"/>
        <v>0.96633864899092869</v>
      </c>
      <c r="AP143" s="17">
        <f t="shared" ca="1" si="92"/>
        <v>0.98590821001462958</v>
      </c>
      <c r="AQ143" s="17"/>
      <c r="AR143" s="17"/>
      <c r="AS143" s="17"/>
      <c r="AT143" s="17"/>
      <c r="AU143" s="17"/>
      <c r="AV143" s="17"/>
      <c r="AW143" s="461"/>
      <c r="AX143" s="17">
        <f t="shared" ca="1" si="93"/>
        <v>0.98590821001462958</v>
      </c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</row>
    <row r="144" spans="1:65">
      <c r="N144" s="9"/>
      <c r="O144" s="15"/>
      <c r="R144" s="403">
        <v>7</v>
      </c>
      <c r="S144" s="14">
        <f t="shared" si="88"/>
        <v>45</v>
      </c>
      <c r="T144" s="207">
        <f t="shared" ca="1" si="89"/>
        <v>17.48265370986033</v>
      </c>
      <c r="U144" s="207">
        <f t="shared" ca="1" si="89"/>
        <v>17.636422725351494</v>
      </c>
      <c r="V144" s="207">
        <f t="shared" ca="1" si="89"/>
        <v>18.049856123728109</v>
      </c>
      <c r="W144" s="207">
        <f t="shared" ca="1" si="89"/>
        <v>18.599789054566461</v>
      </c>
      <c r="X144" s="207">
        <f t="shared" ca="1" si="89"/>
        <v>19.13395540022367</v>
      </c>
      <c r="Y144" s="207">
        <f t="shared" ca="1" si="89"/>
        <v>19.51577727907581</v>
      </c>
      <c r="Z144" s="207">
        <f t="shared" ca="1" si="89"/>
        <v>19.653764331213431</v>
      </c>
      <c r="AA144" s="207"/>
      <c r="AB144" s="207"/>
      <c r="AC144" s="207"/>
      <c r="AD144" s="207"/>
      <c r="AE144" s="207"/>
      <c r="AF144" s="207"/>
      <c r="AG144" s="52">
        <f t="shared" ca="1" si="90"/>
        <v>19.653764331213431</v>
      </c>
      <c r="AJ144" s="14">
        <f t="shared" si="91"/>
        <v>45</v>
      </c>
      <c r="AK144" s="525">
        <f t="shared" ca="1" si="92"/>
        <v>0.88953207208732943</v>
      </c>
      <c r="AL144" s="17">
        <f t="shared" ca="1" si="92"/>
        <v>0.89735596846157029</v>
      </c>
      <c r="AM144" s="17">
        <f t="shared" ca="1" si="92"/>
        <v>0.91839180624863548</v>
      </c>
      <c r="AN144" s="17">
        <f t="shared" ca="1" si="92"/>
        <v>0.94637285464072229</v>
      </c>
      <c r="AO144" s="17">
        <f t="shared" ca="1" si="92"/>
        <v>0.97355168596561326</v>
      </c>
      <c r="AP144" s="17">
        <f t="shared" ca="1" si="92"/>
        <v>0.99297910314725435</v>
      </c>
      <c r="AQ144" s="17">
        <f t="shared" ca="1" si="92"/>
        <v>1</v>
      </c>
      <c r="AR144" s="17"/>
      <c r="AS144" s="17"/>
      <c r="AT144" s="17"/>
      <c r="AU144" s="17"/>
      <c r="AV144" s="17"/>
      <c r="AW144" s="461"/>
      <c r="AX144" s="17">
        <f t="shared" ca="1" si="93"/>
        <v>1</v>
      </c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</row>
    <row r="145" spans="1:65">
      <c r="N145" s="9"/>
      <c r="O145" s="15"/>
      <c r="R145" s="403">
        <v>8</v>
      </c>
      <c r="S145" s="14">
        <f t="shared" si="88"/>
        <v>52.5</v>
      </c>
      <c r="T145" s="207">
        <f t="shared" ca="1" si="89"/>
        <v>17.327654745857245</v>
      </c>
      <c r="U145" s="207">
        <f t="shared" ca="1" si="89"/>
        <v>17.48278710046057</v>
      </c>
      <c r="V145" s="207">
        <f t="shared" ca="1" si="89"/>
        <v>17.899769393487201</v>
      </c>
      <c r="W145" s="207">
        <f t="shared" ca="1" si="89"/>
        <v>18.454175438829722</v>
      </c>
      <c r="X145" s="207">
        <f t="shared" ca="1" si="89"/>
        <v>18.992437640031479</v>
      </c>
      <c r="Y145" s="207">
        <f t="shared" ca="1" si="89"/>
        <v>19.37704830615921</v>
      </c>
      <c r="Z145" s="207">
        <f t="shared" ca="1" si="89"/>
        <v>19.516016259462724</v>
      </c>
      <c r="AA145" s="207">
        <f t="shared" ca="1" si="89"/>
        <v>19.377288997492638</v>
      </c>
      <c r="AB145" s="207"/>
      <c r="AC145" s="207"/>
      <c r="AD145" s="207"/>
      <c r="AE145" s="207"/>
      <c r="AF145" s="207"/>
      <c r="AG145" s="52">
        <f t="shared" ca="1" si="90"/>
        <v>19.516016259462724</v>
      </c>
      <c r="AJ145" s="14">
        <f t="shared" si="91"/>
        <v>52.5</v>
      </c>
      <c r="AK145" s="525">
        <f t="shared" ca="1" si="92"/>
        <v>0.88164559490204442</v>
      </c>
      <c r="AL145" s="17">
        <f t="shared" ca="1" si="92"/>
        <v>0.88953885911285757</v>
      </c>
      <c r="AM145" s="17">
        <f t="shared" ca="1" si="92"/>
        <v>0.91075526763386516</v>
      </c>
      <c r="AN145" s="17">
        <f t="shared" ca="1" si="92"/>
        <v>0.93896391184061556</v>
      </c>
      <c r="AO145" s="17">
        <f t="shared" ca="1" si="92"/>
        <v>0.9663511437281429</v>
      </c>
      <c r="AP145" s="17">
        <f t="shared" ca="1" si="92"/>
        <v>0.98592045674350792</v>
      </c>
      <c r="AQ145" s="17">
        <f t="shared" ca="1" si="92"/>
        <v>0.9929912626696179</v>
      </c>
      <c r="AR145" s="17">
        <f t="shared" ca="1" si="92"/>
        <v>0.98593270332026395</v>
      </c>
      <c r="AS145" s="17"/>
      <c r="AT145" s="17"/>
      <c r="AU145" s="17"/>
      <c r="AV145" s="17"/>
      <c r="AW145" s="461"/>
      <c r="AX145" s="17">
        <f t="shared" ca="1" si="93"/>
        <v>0.9929912626696179</v>
      </c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</row>
    <row r="146" spans="1:65">
      <c r="A146" s="1"/>
      <c r="P146" s="9"/>
      <c r="R146" s="403">
        <v>9</v>
      </c>
      <c r="S146" s="14">
        <f t="shared" si="88"/>
        <v>60</v>
      </c>
      <c r="T146" s="207">
        <f t="shared" ca="1" si="89"/>
        <v>16.896660446679473</v>
      </c>
      <c r="U146" s="207">
        <f t="shared" ca="1" si="89"/>
        <v>17.055713413949704</v>
      </c>
      <c r="V146" s="207">
        <f t="shared" ca="1" si="89"/>
        <v>17.482884761925721</v>
      </c>
      <c r="W146" s="207">
        <f t="shared" ca="1" si="89"/>
        <v>18.050099899608853</v>
      </c>
      <c r="X146" s="207">
        <f t="shared" ca="1" si="89"/>
        <v>18.600059214132568</v>
      </c>
      <c r="Y146" s="207">
        <f t="shared" ca="1" si="89"/>
        <v>18.992617416195717</v>
      </c>
      <c r="Z146" s="207">
        <f t="shared" ca="1" si="89"/>
        <v>19.134377593702041</v>
      </c>
      <c r="AA146" s="207">
        <f t="shared" ca="1" si="89"/>
        <v>18.992862979316801</v>
      </c>
      <c r="AB146" s="207">
        <f t="shared" ca="1" si="89"/>
        <v>18.600493525975487</v>
      </c>
      <c r="AC146" s="207"/>
      <c r="AD146" s="207"/>
      <c r="AE146" s="207"/>
      <c r="AF146" s="207"/>
      <c r="AG146" s="52">
        <f t="shared" ca="1" si="90"/>
        <v>19.134377593702041</v>
      </c>
      <c r="AJ146" s="14">
        <f t="shared" si="91"/>
        <v>60</v>
      </c>
      <c r="AK146" s="525">
        <f t="shared" ca="1" si="92"/>
        <v>0.85971624376531164</v>
      </c>
      <c r="AL146" s="17">
        <f t="shared" ca="1" si="92"/>
        <v>0.86780899203428463</v>
      </c>
      <c r="AM146" s="17">
        <f t="shared" ca="1" si="92"/>
        <v>0.88954382821004963</v>
      </c>
      <c r="AN146" s="17">
        <f t="shared" ca="1" si="92"/>
        <v>0.91840420976974402</v>
      </c>
      <c r="AO146" s="17">
        <f t="shared" ca="1" si="92"/>
        <v>0.94638660058585289</v>
      </c>
      <c r="AP146" s="17">
        <f t="shared" ca="1" si="92"/>
        <v>0.96636029089004072</v>
      </c>
      <c r="AQ146" s="17">
        <f t="shared" ca="1" si="92"/>
        <v>0.97357316752361189</v>
      </c>
      <c r="AR146" s="17">
        <f t="shared" ca="1" si="92"/>
        <v>0.96637278534743554</v>
      </c>
      <c r="AS146" s="17">
        <f t="shared" ca="1" si="92"/>
        <v>0.94640869873639555</v>
      </c>
      <c r="AT146" s="17"/>
      <c r="AU146" s="17"/>
      <c r="AV146" s="17"/>
      <c r="AW146" s="461"/>
      <c r="AX146" s="17">
        <f t="shared" ca="1" si="93"/>
        <v>0.97357316752361189</v>
      </c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</row>
    <row r="147" spans="1:65">
      <c r="P147" s="15"/>
      <c r="R147" s="403">
        <v>10</v>
      </c>
      <c r="S147" s="14">
        <f t="shared" si="88"/>
        <v>67.5</v>
      </c>
      <c r="T147" s="207">
        <f t="shared" ca="1" si="89"/>
        <v>16.289368868644779</v>
      </c>
      <c r="U147" s="207">
        <f t="shared" ca="1" si="89"/>
        <v>16.454293176772289</v>
      </c>
      <c r="V147" s="207">
        <f t="shared" ca="1" si="89"/>
        <v>16.896676107659921</v>
      </c>
      <c r="W147" s="207">
        <f t="shared" ca="1" si="89"/>
        <v>17.482920530456312</v>
      </c>
      <c r="X147" s="207">
        <f t="shared" ca="1" si="89"/>
        <v>18.050169158698456</v>
      </c>
      <c r="Y147" s="207">
        <f t="shared" ca="1" si="89"/>
        <v>18.454428200471888</v>
      </c>
      <c r="Z147" s="207">
        <f t="shared" ca="1" si="89"/>
        <v>18.600290583395676</v>
      </c>
      <c r="AA147" s="207">
        <f t="shared" ca="1" si="89"/>
        <v>18.45468092488986</v>
      </c>
      <c r="AB147" s="207">
        <f t="shared" ca="1" si="89"/>
        <v>18.050616701327606</v>
      </c>
      <c r="AC147" s="207">
        <f t="shared" ca="1" si="89"/>
        <v>17.483454097707302</v>
      </c>
      <c r="AD147" s="207"/>
      <c r="AE147" s="207"/>
      <c r="AF147" s="207"/>
      <c r="AG147" s="52">
        <f t="shared" ca="1" si="90"/>
        <v>18.600290583395676</v>
      </c>
      <c r="AJ147" s="14">
        <f t="shared" si="91"/>
        <v>67.5</v>
      </c>
      <c r="AK147" s="525">
        <f t="shared" ca="1" si="92"/>
        <v>0.82881673933448796</v>
      </c>
      <c r="AL147" s="17">
        <f t="shared" ca="1" si="92"/>
        <v>0.83720822634675374</v>
      </c>
      <c r="AM147" s="17">
        <f t="shared" ca="1" si="92"/>
        <v>0.85971704060912157</v>
      </c>
      <c r="AN147" s="17">
        <f t="shared" ca="1" si="92"/>
        <v>0.88954564814286186</v>
      </c>
      <c r="AO147" s="17">
        <f t="shared" ca="1" si="92"/>
        <v>0.91840773373026563</v>
      </c>
      <c r="AP147" s="17">
        <f t="shared" ca="1" si="92"/>
        <v>0.93897677256479573</v>
      </c>
      <c r="AQ147" s="17">
        <f t="shared" ca="1" si="92"/>
        <v>0.94639837284785877</v>
      </c>
      <c r="AR147" s="17">
        <f t="shared" ca="1" si="92"/>
        <v>0.93898963139497771</v>
      </c>
      <c r="AS147" s="17">
        <f t="shared" ca="1" si="92"/>
        <v>0.91843050507429957</v>
      </c>
      <c r="AT147" s="17">
        <f t="shared" ca="1" si="92"/>
        <v>0.88957279649174803</v>
      </c>
      <c r="AU147" s="17"/>
      <c r="AV147" s="17"/>
      <c r="AW147" s="461"/>
      <c r="AX147" s="17">
        <f t="shared" ca="1" si="93"/>
        <v>0.94639837284785877</v>
      </c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</row>
    <row r="148" spans="1:65">
      <c r="R148" s="223">
        <v>11</v>
      </c>
      <c r="S148" s="14">
        <f t="shared" si="88"/>
        <v>75</v>
      </c>
      <c r="T148" s="207">
        <f t="shared" ca="1" si="89"/>
        <v>15.658422437728273</v>
      </c>
      <c r="U148" s="207">
        <f t="shared" ca="1" si="89"/>
        <v>15.829921637416705</v>
      </c>
      <c r="V148" s="207">
        <f t="shared" ca="1" si="89"/>
        <v>16.289270044625823</v>
      </c>
      <c r="W148" s="207">
        <f t="shared" ca="1" si="89"/>
        <v>16.8966021842804</v>
      </c>
      <c r="X148" s="207">
        <f t="shared" ca="1" si="89"/>
        <v>17.482884823655606</v>
      </c>
      <c r="Y148" s="207">
        <f t="shared" ca="1" si="89"/>
        <v>17.899960204032592</v>
      </c>
      <c r="Z148" s="207">
        <f t="shared" ca="1" si="89"/>
        <v>18.050303733908091</v>
      </c>
      <c r="AA148" s="207">
        <f t="shared" ca="1" si="89"/>
        <v>17.900220756713374</v>
      </c>
      <c r="AB148" s="207">
        <f t="shared" ca="1" si="89"/>
        <v>17.483346887762242</v>
      </c>
      <c r="AC148" s="207">
        <f t="shared" ca="1" si="89"/>
        <v>16.897154265917585</v>
      </c>
      <c r="AD148" s="207">
        <f t="shared" ca="1" si="89"/>
        <v>16.289766032260726</v>
      </c>
      <c r="AE148" s="207"/>
      <c r="AF148" s="207"/>
      <c r="AG148" s="52">
        <f t="shared" ca="1" si="90"/>
        <v>18.050303733908091</v>
      </c>
      <c r="AJ148" s="14">
        <f t="shared" si="91"/>
        <v>75</v>
      </c>
      <c r="AK148" s="525">
        <f t="shared" ca="1" si="92"/>
        <v>0.79671365616509948</v>
      </c>
      <c r="AL148" s="17">
        <f t="shared" ca="1" si="92"/>
        <v>0.80543967917006964</v>
      </c>
      <c r="AM148" s="17">
        <f t="shared" ca="1" si="92"/>
        <v>0.82881171108558405</v>
      </c>
      <c r="AN148" s="17">
        <f t="shared" ca="1" si="92"/>
        <v>0.85971327932562003</v>
      </c>
      <c r="AO148" s="17">
        <f t="shared" ca="1" si="92"/>
        <v>0.88954383135091797</v>
      </c>
      <c r="AP148" s="17">
        <f t="shared" ca="1" si="92"/>
        <v>0.91076497623432329</v>
      </c>
      <c r="AQ148" s="17">
        <f t="shared" ca="1" si="92"/>
        <v>0.91841458102971252</v>
      </c>
      <c r="AR148" s="17">
        <f t="shared" ca="1" si="92"/>
        <v>0.91077823337307762</v>
      </c>
      <c r="AS148" s="17">
        <f t="shared" ca="1" si="92"/>
        <v>0.88956734155989614</v>
      </c>
      <c r="AT148" s="17">
        <f t="shared" ca="1" si="92"/>
        <v>0.85974136970199178</v>
      </c>
      <c r="AU148" s="17">
        <f t="shared" ca="1" si="92"/>
        <v>0.82883694735211011</v>
      </c>
      <c r="AV148" s="17"/>
      <c r="AW148" s="461"/>
      <c r="AX148" s="17">
        <f t="shared" ca="1" si="93"/>
        <v>0.91841458102971252</v>
      </c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</row>
    <row r="149" spans="1:65">
      <c r="R149" s="223">
        <v>12</v>
      </c>
      <c r="S149" s="14">
        <f t="shared" si="88"/>
        <v>82.5</v>
      </c>
      <c r="T149" s="207">
        <f t="shared" ca="1" si="89"/>
        <v>15.179771621175039</v>
      </c>
      <c r="U149" s="207">
        <f t="shared" ca="1" si="89"/>
        <v>15.356617214719929</v>
      </c>
      <c r="V149" s="207">
        <f t="shared" ca="1" si="89"/>
        <v>15.829705992829528</v>
      </c>
      <c r="W149" s="207">
        <f t="shared" ca="1" si="89"/>
        <v>16.45400980328224</v>
      </c>
      <c r="X149" s="207">
        <f t="shared" ca="1" si="89"/>
        <v>17.05551333117495</v>
      </c>
      <c r="Y149" s="207">
        <f t="shared" ca="1" si="89"/>
        <v>17.482787207382849</v>
      </c>
      <c r="Z149" s="207">
        <f t="shared" ca="1" si="89"/>
        <v>17.636687277349314</v>
      </c>
      <c r="AA149" s="207">
        <f t="shared" ca="1" si="89"/>
        <v>17.483053977258983</v>
      </c>
      <c r="AB149" s="207">
        <f t="shared" ca="1" si="89"/>
        <v>17.055986973215724</v>
      </c>
      <c r="AC149" s="207">
        <f t="shared" ca="1" si="89"/>
        <v>16.454576734723251</v>
      </c>
      <c r="AD149" s="207">
        <f t="shared" ca="1" si="89"/>
        <v>15.830216379395267</v>
      </c>
      <c r="AE149" s="207">
        <f t="shared" ca="1" si="89"/>
        <v>15.356921040727958</v>
      </c>
      <c r="AF149" s="207"/>
      <c r="AG149" s="52">
        <f t="shared" ca="1" si="90"/>
        <v>17.636687277349314</v>
      </c>
      <c r="AJ149" s="14">
        <f t="shared" si="91"/>
        <v>82.5</v>
      </c>
      <c r="AK149" s="525">
        <f t="shared" ca="1" si="92"/>
        <v>0.77235950148578147</v>
      </c>
      <c r="AL149" s="17">
        <f t="shared" ca="1" si="92"/>
        <v>0.78135755349071112</v>
      </c>
      <c r="AM149" s="17">
        <f t="shared" ca="1" si="92"/>
        <v>0.80542870699275326</v>
      </c>
      <c r="AN149" s="17">
        <f t="shared" ca="1" si="92"/>
        <v>0.837193808066099</v>
      </c>
      <c r="AO149" s="17">
        <f t="shared" ca="1" si="92"/>
        <v>0.86779881165502593</v>
      </c>
      <c r="AP149" s="17">
        <f t="shared" ca="1" si="92"/>
        <v>0.88953886455315279</v>
      </c>
      <c r="AQ149" s="17">
        <f t="shared" ca="1" si="92"/>
        <v>0.89736942908892703</v>
      </c>
      <c r="AR149" s="17">
        <f t="shared" ca="1" si="92"/>
        <v>0.88955243802801687</v>
      </c>
      <c r="AS149" s="17">
        <f t="shared" ca="1" si="92"/>
        <v>0.867822910958996</v>
      </c>
      <c r="AT149" s="17">
        <f t="shared" ca="1" si="92"/>
        <v>0.83722265401293428</v>
      </c>
      <c r="AU149" s="17">
        <f t="shared" ca="1" si="92"/>
        <v>0.80545467588894737</v>
      </c>
      <c r="AV149" s="17">
        <f t="shared" ca="1" si="92"/>
        <v>0.78137301241262092</v>
      </c>
      <c r="AW149" s="461"/>
      <c r="AX149" s="17">
        <f t="shared" ca="1" si="93"/>
        <v>0.89736942908892703</v>
      </c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</row>
    <row r="150" spans="1:65">
      <c r="R150" s="223">
        <v>13</v>
      </c>
      <c r="S150" s="14">
        <f t="shared" si="88"/>
        <v>90</v>
      </c>
      <c r="T150" s="207">
        <f t="shared" ca="1" si="89"/>
        <v>15.00053043755665</v>
      </c>
      <c r="U150" s="207">
        <f t="shared" ca="1" si="89"/>
        <v>15.179464391620174</v>
      </c>
      <c r="V150" s="207">
        <f t="shared" ca="1" si="89"/>
        <v>15.657906589210942</v>
      </c>
      <c r="W150" s="207">
        <f t="shared" ca="1" si="89"/>
        <v>16.288796319665259</v>
      </c>
      <c r="X150" s="207">
        <f t="shared" ca="1" si="89"/>
        <v>16.896182466075548</v>
      </c>
      <c r="Y150" s="207">
        <f t="shared" ca="1" si="89"/>
        <v>17.327385708053647</v>
      </c>
      <c r="Z150" s="207">
        <f t="shared" ca="1" si="89"/>
        <v>17.482653833329984</v>
      </c>
      <c r="AA150" s="207">
        <f t="shared" ca="1" si="89"/>
        <v>17.327654870431356</v>
      </c>
      <c r="AB150" s="207">
        <f t="shared" ca="1" si="89"/>
        <v>16.896660574431177</v>
      </c>
      <c r="AC150" s="207">
        <f t="shared" ca="1" si="89"/>
        <v>16.289369001159255</v>
      </c>
      <c r="AD150" s="207">
        <f t="shared" ca="1" si="89"/>
        <v>15.658422575582337</v>
      </c>
      <c r="AE150" s="207">
        <f t="shared" ca="1" si="89"/>
        <v>15.179771763375941</v>
      </c>
      <c r="AF150" s="207">
        <f t="shared" ca="1" si="89"/>
        <v>15.000530581456706</v>
      </c>
      <c r="AG150" s="52">
        <f t="shared" ca="1" si="90"/>
        <v>17.482653833329984</v>
      </c>
      <c r="AJ150" s="14">
        <f t="shared" si="91"/>
        <v>90</v>
      </c>
      <c r="AK150" s="528">
        <f t="shared" ca="1" si="92"/>
        <v>0.76323955985028913</v>
      </c>
      <c r="AL150" s="529">
        <f t="shared" ca="1" si="92"/>
        <v>0.77234386938855637</v>
      </c>
      <c r="AM150" s="529">
        <f t="shared" ca="1" si="92"/>
        <v>0.79668740936023108</v>
      </c>
      <c r="AN150" s="529">
        <f t="shared" ca="1" si="92"/>
        <v>0.82878760756258563</v>
      </c>
      <c r="AO150" s="529">
        <f t="shared" ca="1" si="92"/>
        <v>0.85969192371161252</v>
      </c>
      <c r="AP150" s="529">
        <f t="shared" ca="1" si="92"/>
        <v>0.88163190603313035</v>
      </c>
      <c r="AQ150" s="529">
        <f t="shared" ca="1" si="92"/>
        <v>0.88953207836956893</v>
      </c>
      <c r="AR150" s="529">
        <f t="shared" ca="1" si="92"/>
        <v>0.88164560124047953</v>
      </c>
      <c r="AS150" s="529">
        <f t="shared" ca="1" si="92"/>
        <v>0.85971625026542542</v>
      </c>
      <c r="AT150" s="529">
        <f t="shared" ca="1" si="92"/>
        <v>0.82881674607693556</v>
      </c>
      <c r="AU150" s="529">
        <f t="shared" ca="1" si="92"/>
        <v>0.79671366317922976</v>
      </c>
      <c r="AV150" s="529">
        <f t="shared" ca="1" si="92"/>
        <v>0.7723595087210825</v>
      </c>
      <c r="AW150" s="530">
        <f t="shared" ca="1" si="92"/>
        <v>0.76323956717204455</v>
      </c>
      <c r="AX150" s="17">
        <f t="shared" ca="1" si="93"/>
        <v>0.88953207836956893</v>
      </c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</row>
    <row r="151" spans="1:65">
      <c r="S151" s="9" t="s">
        <v>10</v>
      </c>
      <c r="T151" s="52">
        <f ca="1">MAX(T138:T150)</f>
        <v>17.48265370986033</v>
      </c>
      <c r="U151" s="52">
        <f t="shared" ref="U151:AF151" ca="1" si="94">MAX(U138:U150)</f>
        <v>17.636422725351494</v>
      </c>
      <c r="V151" s="52">
        <f t="shared" ca="1" si="94"/>
        <v>18.049856123728109</v>
      </c>
      <c r="W151" s="52">
        <f t="shared" ca="1" si="94"/>
        <v>18.599789054566461</v>
      </c>
      <c r="X151" s="52">
        <f t="shared" ca="1" si="94"/>
        <v>19.13395540022367</v>
      </c>
      <c r="Y151" s="52">
        <f t="shared" ca="1" si="94"/>
        <v>19.51577727907581</v>
      </c>
      <c r="Z151" s="52">
        <f t="shared" ca="1" si="94"/>
        <v>19.653764331213431</v>
      </c>
      <c r="AA151" s="52">
        <f t="shared" ca="1" si="94"/>
        <v>19.377288997492638</v>
      </c>
      <c r="AB151" s="52">
        <f t="shared" ca="1" si="94"/>
        <v>18.600493525975487</v>
      </c>
      <c r="AC151" s="52">
        <f t="shared" ca="1" si="94"/>
        <v>17.483454097707302</v>
      </c>
      <c r="AD151" s="52">
        <f t="shared" ca="1" si="94"/>
        <v>16.289766032260726</v>
      </c>
      <c r="AE151" s="52">
        <f t="shared" ca="1" si="94"/>
        <v>15.356921040727958</v>
      </c>
      <c r="AF151" s="52">
        <f t="shared" ca="1" si="94"/>
        <v>15.000530581456706</v>
      </c>
      <c r="AG151" s="533">
        <f ca="1">MAX(AG138:AG150)</f>
        <v>19.653764331213431</v>
      </c>
      <c r="AJ151" s="9" t="s">
        <v>10</v>
      </c>
      <c r="AK151" s="17">
        <f ca="1">MAX(AK138:AK150)</f>
        <v>0.88953207208732943</v>
      </c>
      <c r="AL151" s="17">
        <f t="shared" ref="AL151:AX151" ca="1" si="95">MAX(AL138:AL150)</f>
        <v>0.89735596846157029</v>
      </c>
      <c r="AM151" s="17">
        <f t="shared" ca="1" si="95"/>
        <v>0.91839180624863548</v>
      </c>
      <c r="AN151" s="17">
        <f t="shared" ca="1" si="95"/>
        <v>0.94637285464072229</v>
      </c>
      <c r="AO151" s="17">
        <f t="shared" ca="1" si="95"/>
        <v>0.97355168596561326</v>
      </c>
      <c r="AP151" s="17">
        <f t="shared" ca="1" si="95"/>
        <v>0.99297910314725435</v>
      </c>
      <c r="AQ151" s="17">
        <f t="shared" ca="1" si="95"/>
        <v>1</v>
      </c>
      <c r="AR151" s="17">
        <f t="shared" ca="1" si="95"/>
        <v>0.98593270332026395</v>
      </c>
      <c r="AS151" s="17">
        <f t="shared" ca="1" si="95"/>
        <v>0.94640869873639555</v>
      </c>
      <c r="AT151" s="17">
        <f t="shared" ca="1" si="95"/>
        <v>0.88957279649174803</v>
      </c>
      <c r="AU151" s="17">
        <f t="shared" ca="1" si="95"/>
        <v>0.82883694735211011</v>
      </c>
      <c r="AV151" s="17">
        <f t="shared" ca="1" si="95"/>
        <v>0.78137301241262092</v>
      </c>
      <c r="AW151" s="17">
        <f t="shared" ca="1" si="95"/>
        <v>0.76323956717204455</v>
      </c>
      <c r="AX151" s="17">
        <f t="shared" ca="1" si="95"/>
        <v>1</v>
      </c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</row>
    <row r="152" spans="1:65">
      <c r="S152" s="85" t="s">
        <v>65</v>
      </c>
      <c r="T152" s="86">
        <f>T137</f>
        <v>0</v>
      </c>
      <c r="U152" s="86">
        <f t="shared" ref="U152:AF152" si="96">U137</f>
        <v>7.5</v>
      </c>
      <c r="V152" s="86">
        <f t="shared" si="96"/>
        <v>15</v>
      </c>
      <c r="W152" s="86">
        <f t="shared" si="96"/>
        <v>22.5</v>
      </c>
      <c r="X152" s="86">
        <f t="shared" si="96"/>
        <v>30</v>
      </c>
      <c r="Y152" s="86">
        <f t="shared" si="96"/>
        <v>37.5</v>
      </c>
      <c r="Z152" s="86">
        <f t="shared" si="96"/>
        <v>45</v>
      </c>
      <c r="AA152" s="14">
        <f t="shared" si="96"/>
        <v>52.5</v>
      </c>
      <c r="AB152" s="14">
        <f t="shared" si="96"/>
        <v>60</v>
      </c>
      <c r="AC152" s="14">
        <f t="shared" si="96"/>
        <v>67.5</v>
      </c>
      <c r="AD152" s="14">
        <f t="shared" si="96"/>
        <v>75</v>
      </c>
      <c r="AE152" s="14">
        <f t="shared" si="96"/>
        <v>82.5</v>
      </c>
      <c r="AF152" s="14">
        <f t="shared" si="96"/>
        <v>90</v>
      </c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</row>
    <row r="153" spans="1:65">
      <c r="S153" s="14">
        <f>S138</f>
        <v>0</v>
      </c>
      <c r="T153" s="87">
        <f ca="1">DF333/T123*1000</f>
        <v>27.021773911816446</v>
      </c>
      <c r="U153" s="87" t="e">
        <f t="shared" ref="U153:AF165" ca="1" si="97">DG333/U123*1000</f>
        <v>#DIV/0!</v>
      </c>
      <c r="V153" s="87" t="e">
        <f t="shared" ca="1" si="97"/>
        <v>#DIV/0!</v>
      </c>
      <c r="W153" s="87" t="e">
        <f t="shared" ca="1" si="97"/>
        <v>#DIV/0!</v>
      </c>
      <c r="X153" s="87" t="e">
        <f t="shared" ca="1" si="97"/>
        <v>#DIV/0!</v>
      </c>
      <c r="Y153" s="87" t="e">
        <f t="shared" ca="1" si="97"/>
        <v>#DIV/0!</v>
      </c>
      <c r="Z153" s="87" t="e">
        <f t="shared" ca="1" si="97"/>
        <v>#DIV/0!</v>
      </c>
      <c r="AA153" s="87" t="e">
        <f t="shared" ca="1" si="97"/>
        <v>#DIV/0!</v>
      </c>
      <c r="AB153" s="87" t="e">
        <f t="shared" ca="1" si="97"/>
        <v>#DIV/0!</v>
      </c>
      <c r="AC153" s="87" t="e">
        <f t="shared" ca="1" si="97"/>
        <v>#DIV/0!</v>
      </c>
      <c r="AD153" s="87" t="e">
        <f t="shared" ca="1" si="97"/>
        <v>#DIV/0!</v>
      </c>
      <c r="AE153" s="87" t="e">
        <f t="shared" ca="1" si="97"/>
        <v>#DIV/0!</v>
      </c>
      <c r="AF153" s="87" t="e">
        <f t="shared" ca="1" si="97"/>
        <v>#DIV/0!</v>
      </c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</row>
    <row r="154" spans="1:65">
      <c r="S154" s="14">
        <f t="shared" ref="S154:S165" si="98">S139</f>
        <v>7.5</v>
      </c>
      <c r="T154" s="87">
        <f t="shared" ref="T154:T165" ca="1" si="99">DF334/T124*1000</f>
        <v>27.070214031367566</v>
      </c>
      <c r="U154" s="87">
        <f t="shared" ca="1" si="97"/>
        <v>26.779125664606649</v>
      </c>
      <c r="V154" s="87" t="e">
        <f t="shared" ca="1" si="97"/>
        <v>#DIV/0!</v>
      </c>
      <c r="W154" s="87" t="e">
        <f t="shared" ca="1" si="97"/>
        <v>#DIV/0!</v>
      </c>
      <c r="X154" s="87" t="e">
        <f t="shared" ca="1" si="97"/>
        <v>#DIV/0!</v>
      </c>
      <c r="Y154" s="87" t="e">
        <f t="shared" ca="1" si="97"/>
        <v>#DIV/0!</v>
      </c>
      <c r="Z154" s="87" t="e">
        <f t="shared" ca="1" si="97"/>
        <v>#DIV/0!</v>
      </c>
      <c r="AA154" s="87" t="e">
        <f t="shared" ca="1" si="97"/>
        <v>#DIV/0!</v>
      </c>
      <c r="AB154" s="87" t="e">
        <f t="shared" ca="1" si="97"/>
        <v>#DIV/0!</v>
      </c>
      <c r="AC154" s="87" t="e">
        <f t="shared" ca="1" si="97"/>
        <v>#DIV/0!</v>
      </c>
      <c r="AD154" s="87" t="e">
        <f t="shared" ca="1" si="97"/>
        <v>#DIV/0!</v>
      </c>
      <c r="AE154" s="87" t="e">
        <f t="shared" ca="1" si="97"/>
        <v>#DIV/0!</v>
      </c>
      <c r="AF154" s="87" t="e">
        <f t="shared" ca="1" si="97"/>
        <v>#DIV/0!</v>
      </c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</row>
    <row r="155" spans="1:65">
      <c r="S155" s="14">
        <f t="shared" si="98"/>
        <v>15</v>
      </c>
      <c r="T155" s="87">
        <f t="shared" ca="1" si="99"/>
        <v>26.797094333541668</v>
      </c>
      <c r="U155" s="87">
        <f t="shared" ca="1" si="97"/>
        <v>26.074980828674477</v>
      </c>
      <c r="V155" s="87">
        <f t="shared" ca="1" si="97"/>
        <v>24.580836428894408</v>
      </c>
      <c r="W155" s="87" t="e">
        <f t="shared" ca="1" si="97"/>
        <v>#DIV/0!</v>
      </c>
      <c r="X155" s="87" t="e">
        <f t="shared" ca="1" si="97"/>
        <v>#DIV/0!</v>
      </c>
      <c r="Y155" s="87" t="e">
        <f t="shared" ca="1" si="97"/>
        <v>#DIV/0!</v>
      </c>
      <c r="Z155" s="87" t="e">
        <f t="shared" ca="1" si="97"/>
        <v>#DIV/0!</v>
      </c>
      <c r="AA155" s="87" t="e">
        <f t="shared" ca="1" si="97"/>
        <v>#DIV/0!</v>
      </c>
      <c r="AB155" s="87" t="e">
        <f t="shared" ca="1" si="97"/>
        <v>#DIV/0!</v>
      </c>
      <c r="AC155" s="87" t="e">
        <f t="shared" ca="1" si="97"/>
        <v>#DIV/0!</v>
      </c>
      <c r="AD155" s="87" t="e">
        <f t="shared" ca="1" si="97"/>
        <v>#DIV/0!</v>
      </c>
      <c r="AE155" s="87" t="e">
        <f t="shared" ca="1" si="97"/>
        <v>#DIV/0!</v>
      </c>
      <c r="AF155" s="87" t="e">
        <f t="shared" ca="1" si="97"/>
        <v>#DIV/0!</v>
      </c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73"/>
      <c r="BM155" s="73"/>
    </row>
    <row r="156" spans="1:65" ht="21">
      <c r="S156" s="14">
        <f t="shared" si="98"/>
        <v>22.5</v>
      </c>
      <c r="T156" s="87">
        <f t="shared" ca="1" si="99"/>
        <v>27.852585867810351</v>
      </c>
      <c r="U156" s="87">
        <f t="shared" ca="1" si="97"/>
        <v>26.73543608724539</v>
      </c>
      <c r="V156" s="87">
        <f t="shared" ca="1" si="97"/>
        <v>24.209941947334773</v>
      </c>
      <c r="W156" s="87">
        <f t="shared" ca="1" si="97"/>
        <v>22.238165430554702</v>
      </c>
      <c r="X156" s="87" t="e">
        <f t="shared" ca="1" si="97"/>
        <v>#DIV/0!</v>
      </c>
      <c r="Y156" s="87" t="e">
        <f t="shared" ca="1" si="97"/>
        <v>#DIV/0!</v>
      </c>
      <c r="Z156" s="87" t="e">
        <f t="shared" ca="1" si="97"/>
        <v>#DIV/0!</v>
      </c>
      <c r="AA156" s="87" t="e">
        <f t="shared" ca="1" si="97"/>
        <v>#DIV/0!</v>
      </c>
      <c r="AB156" s="87" t="e">
        <f t="shared" ca="1" si="97"/>
        <v>#DIV/0!</v>
      </c>
      <c r="AC156" s="87" t="e">
        <f t="shared" ca="1" si="97"/>
        <v>#DIV/0!</v>
      </c>
      <c r="AD156" s="87" t="e">
        <f t="shared" ca="1" si="97"/>
        <v>#DIV/0!</v>
      </c>
      <c r="AE156" s="87" t="e">
        <f t="shared" ca="1" si="97"/>
        <v>#DIV/0!</v>
      </c>
      <c r="AF156" s="87" t="e">
        <f t="shared" ca="1" si="97"/>
        <v>#DIV/0!</v>
      </c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105"/>
      <c r="BM156" s="105"/>
    </row>
    <row r="157" spans="1:65" ht="21">
      <c r="S157" s="14">
        <f t="shared" si="98"/>
        <v>30</v>
      </c>
      <c r="T157" s="87">
        <f t="shared" ca="1" si="99"/>
        <v>33.07305982045888</v>
      </c>
      <c r="U157" s="87">
        <f t="shared" ca="1" si="97"/>
        <v>31.379236961032806</v>
      </c>
      <c r="V157" s="87">
        <f t="shared" ca="1" si="97"/>
        <v>27.258954167487833</v>
      </c>
      <c r="W157" s="87">
        <f t="shared" ca="1" si="97"/>
        <v>22.928537363114142</v>
      </c>
      <c r="X157" s="87">
        <f t="shared" ca="1" si="97"/>
        <v>20.608816496449144</v>
      </c>
      <c r="Y157" s="87" t="e">
        <f t="shared" ca="1" si="97"/>
        <v>#DIV/0!</v>
      </c>
      <c r="Z157" s="87" t="e">
        <f t="shared" ca="1" si="97"/>
        <v>#DIV/0!</v>
      </c>
      <c r="AA157" s="87" t="e">
        <f t="shared" ca="1" si="97"/>
        <v>#DIV/0!</v>
      </c>
      <c r="AB157" s="87" t="e">
        <f t="shared" ca="1" si="97"/>
        <v>#DIV/0!</v>
      </c>
      <c r="AC157" s="87" t="e">
        <f t="shared" ca="1" si="97"/>
        <v>#DIV/0!</v>
      </c>
      <c r="AD157" s="87" t="e">
        <f t="shared" ca="1" si="97"/>
        <v>#DIV/0!</v>
      </c>
      <c r="AE157" s="87" t="e">
        <f t="shared" ca="1" si="97"/>
        <v>#DIV/0!</v>
      </c>
      <c r="AF157" s="87" t="e">
        <f t="shared" ca="1" si="97"/>
        <v>#DIV/0!</v>
      </c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105"/>
      <c r="BM157" s="105"/>
    </row>
    <row r="158" spans="1:65" ht="2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S158" s="14">
        <f t="shared" si="98"/>
        <v>37.5</v>
      </c>
      <c r="T158" s="87">
        <f t="shared" ca="1" si="99"/>
        <v>45.491239291823462</v>
      </c>
      <c r="U158" s="87">
        <f t="shared" ca="1" si="97"/>
        <v>42.882632750240589</v>
      </c>
      <c r="V158" s="87">
        <f t="shared" ca="1" si="97"/>
        <v>36.241887191684782</v>
      </c>
      <c r="W158" s="87">
        <f t="shared" ca="1" si="97"/>
        <v>28.38700652636118</v>
      </c>
      <c r="X158" s="87">
        <f t="shared" ca="1" si="97"/>
        <v>22.149837300104004</v>
      </c>
      <c r="Y158" s="87">
        <f t="shared" ca="1" si="97"/>
        <v>19.495501796697333</v>
      </c>
      <c r="Z158" s="87" t="e">
        <f t="shared" ca="1" si="97"/>
        <v>#DIV/0!</v>
      </c>
      <c r="AA158" s="87" t="e">
        <f t="shared" ca="1" si="97"/>
        <v>#DIV/0!</v>
      </c>
      <c r="AB158" s="87" t="e">
        <f t="shared" ca="1" si="97"/>
        <v>#DIV/0!</v>
      </c>
      <c r="AC158" s="87" t="e">
        <f t="shared" ca="1" si="97"/>
        <v>#DIV/0!</v>
      </c>
      <c r="AD158" s="87" t="e">
        <f t="shared" ca="1" si="97"/>
        <v>#DIV/0!</v>
      </c>
      <c r="AE158" s="87" t="e">
        <f t="shared" ca="1" si="97"/>
        <v>#DIV/0!</v>
      </c>
      <c r="AF158" s="87" t="e">
        <f t="shared" ca="1" si="97"/>
        <v>#DIV/0!</v>
      </c>
      <c r="BK158" s="9"/>
      <c r="BL158" s="106"/>
      <c r="BM158" s="107"/>
    </row>
    <row r="159" spans="1:65">
      <c r="S159" s="14">
        <f t="shared" si="98"/>
        <v>45</v>
      </c>
      <c r="T159" s="87">
        <f t="shared" ca="1" si="99"/>
        <v>68.551915499027487</v>
      </c>
      <c r="U159" s="87">
        <f t="shared" ca="1" si="97"/>
        <v>64.622120858286877</v>
      </c>
      <c r="V159" s="87">
        <f t="shared" ca="1" si="97"/>
        <v>54.250534870407925</v>
      </c>
      <c r="W159" s="87">
        <f t="shared" ca="1" si="97"/>
        <v>41.162326530074118</v>
      </c>
      <c r="X159" s="87">
        <f t="shared" ca="1" si="97"/>
        <v>29.456527191610295</v>
      </c>
      <c r="Y159" s="87">
        <f t="shared" ca="1" si="97"/>
        <v>21.800894194704689</v>
      </c>
      <c r="Z159" s="87">
        <f t="shared" ca="1" si="97"/>
        <v>19.330261574677277</v>
      </c>
      <c r="AA159" s="87" t="e">
        <f t="shared" ca="1" si="97"/>
        <v>#DIV/0!</v>
      </c>
      <c r="AB159" s="87" t="e">
        <f t="shared" ca="1" si="97"/>
        <v>#DIV/0!</v>
      </c>
      <c r="AC159" s="87" t="e">
        <f t="shared" ca="1" si="97"/>
        <v>#DIV/0!</v>
      </c>
      <c r="AD159" s="87" t="e">
        <f t="shared" ca="1" si="97"/>
        <v>#DIV/0!</v>
      </c>
      <c r="AE159" s="87" t="e">
        <f t="shared" ca="1" si="97"/>
        <v>#DIV/0!</v>
      </c>
      <c r="AF159" s="87" t="e">
        <f t="shared" ca="1" si="97"/>
        <v>#DIV/0!</v>
      </c>
    </row>
    <row r="160" spans="1:65">
      <c r="S160" s="14">
        <f t="shared" si="98"/>
        <v>52.5</v>
      </c>
      <c r="T160" s="87">
        <f t="shared" ca="1" si="99"/>
        <v>104.53132689083638</v>
      </c>
      <c r="U160" s="87">
        <f t="shared" ca="1" si="97"/>
        <v>99.197955150016782</v>
      </c>
      <c r="V160" s="87">
        <f t="shared" ca="1" si="97"/>
        <v>84.319179025875556</v>
      </c>
      <c r="W160" s="87">
        <f t="shared" ca="1" si="97"/>
        <v>64.152739227088972</v>
      </c>
      <c r="X160" s="87">
        <f t="shared" ca="1" si="97"/>
        <v>44.742539292050004</v>
      </c>
      <c r="Y160" s="87">
        <f t="shared" ca="1" si="97"/>
        <v>30.396144851959104</v>
      </c>
      <c r="Z160" s="87">
        <f t="shared" ca="1" si="97"/>
        <v>22.529207926308267</v>
      </c>
      <c r="AA160" s="87">
        <f t="shared" ca="1" si="97"/>
        <v>20.930909316286328</v>
      </c>
      <c r="AB160" s="87" t="e">
        <f t="shared" ca="1" si="97"/>
        <v>#DIV/0!</v>
      </c>
      <c r="AC160" s="87" t="e">
        <f t="shared" ca="1" si="97"/>
        <v>#DIV/0!</v>
      </c>
      <c r="AD160" s="87" t="e">
        <f t="shared" ca="1" si="97"/>
        <v>#DIV/0!</v>
      </c>
      <c r="AE160" s="87" t="e">
        <f t="shared" ca="1" si="97"/>
        <v>#DIV/0!</v>
      </c>
      <c r="AF160" s="87" t="e">
        <f t="shared" ca="1" si="97"/>
        <v>#DIV/0!</v>
      </c>
    </row>
    <row r="161" spans="1:32">
      <c r="S161" s="14">
        <f t="shared" si="98"/>
        <v>60</v>
      </c>
      <c r="T161" s="87">
        <f t="shared" ca="1" si="99"/>
        <v>147.67180597389873</v>
      </c>
      <c r="U161" s="87">
        <f t="shared" ca="1" si="97"/>
        <v>142.51948269738642</v>
      </c>
      <c r="V161" s="87">
        <f t="shared" ca="1" si="97"/>
        <v>125.61041307205994</v>
      </c>
      <c r="W161" s="87">
        <f t="shared" ca="1" si="97"/>
        <v>98.716373681387225</v>
      </c>
      <c r="X161" s="87">
        <f t="shared" ca="1" si="97"/>
        <v>69.852898523936346</v>
      </c>
      <c r="Y161" s="87">
        <f t="shared" ca="1" si="97"/>
        <v>46.610009528790606</v>
      </c>
      <c r="Z161" s="87">
        <f t="shared" ca="1" si="97"/>
        <v>31.873744659723251</v>
      </c>
      <c r="AA161" s="87">
        <f t="shared" ca="1" si="97"/>
        <v>25.14669334918581</v>
      </c>
      <c r="AB161" s="87">
        <f t="shared" ca="1" si="97"/>
        <v>25.070166678024428</v>
      </c>
      <c r="AC161" s="87" t="e">
        <f t="shared" ca="1" si="97"/>
        <v>#DIV/0!</v>
      </c>
      <c r="AD161" s="87" t="e">
        <f t="shared" ca="1" si="97"/>
        <v>#DIV/0!</v>
      </c>
      <c r="AE161" s="87" t="e">
        <f t="shared" ca="1" si="97"/>
        <v>#DIV/0!</v>
      </c>
      <c r="AF161" s="87" t="e">
        <f t="shared" ca="1" si="97"/>
        <v>#DIV/0!</v>
      </c>
    </row>
    <row r="162" spans="1:32">
      <c r="S162" s="14">
        <f t="shared" si="98"/>
        <v>67.5</v>
      </c>
      <c r="T162" s="87">
        <f t="shared" ca="1" si="99"/>
        <v>173.47675903743124</v>
      </c>
      <c r="U162" s="87">
        <f t="shared" ca="1" si="97"/>
        <v>173.35686038956908</v>
      </c>
      <c r="V162" s="87">
        <f t="shared" ca="1" si="97"/>
        <v>164.73152743775063</v>
      </c>
      <c r="W162" s="87">
        <f t="shared" ca="1" si="97"/>
        <v>138.98874786550155</v>
      </c>
      <c r="X162" s="87">
        <f t="shared" ca="1" si="97"/>
        <v>103.18678828323664</v>
      </c>
      <c r="Y162" s="87">
        <f t="shared" ca="1" si="97"/>
        <v>70.317361327997745</v>
      </c>
      <c r="Z162" s="87">
        <f t="shared" ca="1" si="97"/>
        <v>47.333983684801865</v>
      </c>
      <c r="AA162" s="87">
        <f t="shared" ca="1" si="97"/>
        <v>34.683932183607141</v>
      </c>
      <c r="AB162" s="87">
        <f t="shared" ca="1" si="97"/>
        <v>30.428582419978135</v>
      </c>
      <c r="AC162" s="87">
        <f t="shared" ca="1" si="97"/>
        <v>32.536511145617581</v>
      </c>
      <c r="AD162" s="87" t="e">
        <f t="shared" ca="1" si="97"/>
        <v>#DIV/0!</v>
      </c>
      <c r="AE162" s="87" t="e">
        <f t="shared" ca="1" si="97"/>
        <v>#DIV/0!</v>
      </c>
      <c r="AF162" s="87" t="e">
        <f t="shared" ca="1" si="97"/>
        <v>#DIV/0!</v>
      </c>
    </row>
    <row r="163" spans="1:32">
      <c r="S163" s="14">
        <f t="shared" si="98"/>
        <v>75</v>
      </c>
      <c r="T163" s="87">
        <f t="shared" ca="1" si="99"/>
        <v>157.44856560632417</v>
      </c>
      <c r="U163" s="87">
        <f t="shared" ca="1" si="97"/>
        <v>166.28488293239226</v>
      </c>
      <c r="V163" s="87">
        <f t="shared" ca="1" si="97"/>
        <v>178.01436903690291</v>
      </c>
      <c r="W163" s="87">
        <f t="shared" ca="1" si="97"/>
        <v>168.19448854564428</v>
      </c>
      <c r="X163" s="87">
        <f t="shared" ca="1" si="97"/>
        <v>135.24853292994666</v>
      </c>
      <c r="Y163" s="87">
        <f t="shared" ca="1" si="97"/>
        <v>96.606638139957056</v>
      </c>
      <c r="Z163" s="87">
        <f t="shared" ca="1" si="97"/>
        <v>66.170502764859549</v>
      </c>
      <c r="AA163" s="87">
        <f t="shared" ca="1" si="97"/>
        <v>47.594994161717132</v>
      </c>
      <c r="AB163" s="87">
        <f t="shared" ca="1" si="97"/>
        <v>39.280705160297302</v>
      </c>
      <c r="AC163" s="87">
        <f t="shared" ca="1" si="97"/>
        <v>38.512677204980477</v>
      </c>
      <c r="AD163" s="87">
        <f t="shared" ca="1" si="97"/>
        <v>41.711850955464733</v>
      </c>
      <c r="AE163" s="87" t="e">
        <f t="shared" ca="1" si="97"/>
        <v>#DIV/0!</v>
      </c>
      <c r="AF163" s="87" t="e">
        <f t="shared" ca="1" si="97"/>
        <v>#DIV/0!</v>
      </c>
    </row>
    <row r="164" spans="1:32">
      <c r="S164" s="14">
        <f t="shared" si="98"/>
        <v>82.5</v>
      </c>
      <c r="T164" s="87">
        <f t="shared" ca="1" si="99"/>
        <v>120.55400063321075</v>
      </c>
      <c r="U164" s="87">
        <f t="shared" ca="1" si="97"/>
        <v>135.83895196126014</v>
      </c>
      <c r="V164" s="87">
        <f t="shared" ca="1" si="97"/>
        <v>165.56090285266771</v>
      </c>
      <c r="W164" s="87">
        <f t="shared" ca="1" si="97"/>
        <v>176.09495790506892</v>
      </c>
      <c r="X164" s="87">
        <f t="shared" ca="1" si="97"/>
        <v>154.04465375806126</v>
      </c>
      <c r="Y164" s="87">
        <f t="shared" ca="1" si="97"/>
        <v>115.96606901604117</v>
      </c>
      <c r="Z164" s="87">
        <f t="shared" ca="1" si="97"/>
        <v>81.637116178232219</v>
      </c>
      <c r="AA164" s="87">
        <f t="shared" ca="1" si="97"/>
        <v>58.950587943530827</v>
      </c>
      <c r="AB164" s="87">
        <f t="shared" ca="1" si="97"/>
        <v>47.525157145875951</v>
      </c>
      <c r="AC164" s="87">
        <f t="shared" ca="1" si="97"/>
        <v>44.232937199463024</v>
      </c>
      <c r="AD164" s="87">
        <f t="shared" ca="1" si="97"/>
        <v>44.082652579780017</v>
      </c>
      <c r="AE164" s="87">
        <f t="shared" ca="1" si="97"/>
        <v>41.689372159433852</v>
      </c>
      <c r="AF164" s="87" t="e">
        <f t="shared" ca="1" si="97"/>
        <v>#DIV/0!</v>
      </c>
    </row>
    <row r="165" spans="1:32">
      <c r="S165" s="14">
        <f t="shared" si="98"/>
        <v>90</v>
      </c>
      <c r="T165" s="87">
        <f t="shared" ca="1" si="99"/>
        <v>102.90031526183216</v>
      </c>
      <c r="U165" s="87">
        <f t="shared" ca="1" si="97"/>
        <v>120.17885170687781</v>
      </c>
      <c r="V165" s="87">
        <f t="shared" ca="1" si="97"/>
        <v>156.11955901639442</v>
      </c>
      <c r="W165" s="87">
        <f t="shared" ca="1" si="97"/>
        <v>175.14035520081217</v>
      </c>
      <c r="X165" s="87">
        <f t="shared" ca="1" si="97"/>
        <v>159.02012726392635</v>
      </c>
      <c r="Y165" s="87">
        <f t="shared" ca="1" si="97"/>
        <v>122.57122285427658</v>
      </c>
      <c r="Z165" s="87">
        <f t="shared" ca="1" si="97"/>
        <v>87.426056333842212</v>
      </c>
      <c r="AA165" s="87">
        <f t="shared" ca="1" si="97"/>
        <v>63.387217041244767</v>
      </c>
      <c r="AB165" s="87">
        <f t="shared" ca="1" si="97"/>
        <v>50.780704394668142</v>
      </c>
      <c r="AC165" s="87">
        <f t="shared" ca="1" si="97"/>
        <v>46.331132048312526</v>
      </c>
      <c r="AD165" s="87">
        <f t="shared" ca="1" si="97"/>
        <v>44.334986974884742</v>
      </c>
      <c r="AE165" s="87">
        <f t="shared" ca="1" si="97"/>
        <v>39.378480128335845</v>
      </c>
      <c r="AF165" s="87">
        <f t="shared" ca="1" si="97"/>
        <v>35.799454638739078</v>
      </c>
    </row>
    <row r="167" spans="1:32">
      <c r="A167" s="1"/>
      <c r="S167" s="85" t="s">
        <v>502</v>
      </c>
      <c r="T167" s="14">
        <f>T152</f>
        <v>0</v>
      </c>
      <c r="U167" s="14">
        <f t="shared" ref="U167:AF167" si="100">U152</f>
        <v>7.5</v>
      </c>
      <c r="V167" s="14">
        <f t="shared" si="100"/>
        <v>15</v>
      </c>
      <c r="W167" s="14">
        <f t="shared" si="100"/>
        <v>22.5</v>
      </c>
      <c r="X167" s="14">
        <f t="shared" si="100"/>
        <v>30</v>
      </c>
      <c r="Y167" s="14">
        <f t="shared" si="100"/>
        <v>37.5</v>
      </c>
      <c r="Z167" s="14">
        <f t="shared" si="100"/>
        <v>45</v>
      </c>
      <c r="AA167" s="14">
        <f t="shared" si="100"/>
        <v>52.5</v>
      </c>
      <c r="AB167" s="14">
        <f t="shared" si="100"/>
        <v>60</v>
      </c>
      <c r="AC167" s="14">
        <f t="shared" si="100"/>
        <v>67.5</v>
      </c>
      <c r="AD167" s="14">
        <f t="shared" si="100"/>
        <v>75</v>
      </c>
      <c r="AE167" s="14">
        <f t="shared" si="100"/>
        <v>82.5</v>
      </c>
      <c r="AF167" s="14">
        <f t="shared" si="100"/>
        <v>90</v>
      </c>
    </row>
    <row r="168" spans="1:32">
      <c r="S168" s="14">
        <f>S153</f>
        <v>0</v>
      </c>
      <c r="T168" s="753">
        <f ca="1">1+T108</f>
        <v>6.9967879694939477</v>
      </c>
      <c r="U168" s="753"/>
      <c r="V168" s="753"/>
      <c r="W168" s="753"/>
      <c r="X168" s="753"/>
      <c r="Y168" s="753"/>
      <c r="Z168" s="753"/>
      <c r="AA168" s="753"/>
      <c r="AB168" s="753"/>
      <c r="AC168" s="753"/>
      <c r="AD168" s="753"/>
      <c r="AE168" s="753"/>
      <c r="AF168" s="753"/>
    </row>
    <row r="169" spans="1:32">
      <c r="S169" s="14">
        <f t="shared" ref="S169:S180" si="101">S154</f>
        <v>7.5</v>
      </c>
      <c r="T169" s="753">
        <f t="shared" ref="T169:U180" ca="1" si="102">1+T109</f>
        <v>6.4537145260138846</v>
      </c>
      <c r="U169" s="753">
        <f t="shared" ca="1" si="102"/>
        <v>5.9911440281459445</v>
      </c>
      <c r="V169" s="753"/>
      <c r="W169" s="753"/>
      <c r="X169" s="753"/>
      <c r="Y169" s="753"/>
      <c r="Z169" s="753"/>
      <c r="AA169" s="753"/>
      <c r="AB169" s="753"/>
      <c r="AC169" s="753"/>
      <c r="AD169" s="753"/>
      <c r="AE169" s="753"/>
      <c r="AF169" s="753"/>
    </row>
    <row r="170" spans="1:32">
      <c r="S170" s="14">
        <f t="shared" si="101"/>
        <v>15</v>
      </c>
      <c r="T170" s="753">
        <f t="shared" ca="1" si="102"/>
        <v>5.5188356377401071</v>
      </c>
      <c r="U170" s="753">
        <f t="shared" ca="1" si="102"/>
        <v>5.206915401535575</v>
      </c>
      <c r="V170" s="753">
        <f t="shared" ref="V170" ca="1" si="103">1+V110</f>
        <v>4.5960499433205095</v>
      </c>
      <c r="W170" s="753"/>
      <c r="X170" s="753"/>
      <c r="Y170" s="753"/>
      <c r="Z170" s="753"/>
      <c r="AA170" s="753"/>
      <c r="AB170" s="753"/>
      <c r="AC170" s="753"/>
      <c r="AD170" s="753"/>
      <c r="AE170" s="753"/>
      <c r="AF170" s="753"/>
    </row>
    <row r="171" spans="1:32">
      <c r="S171" s="14">
        <f t="shared" si="101"/>
        <v>22.5</v>
      </c>
      <c r="T171" s="753">
        <f t="shared" ca="1" si="102"/>
        <v>4.6813734070722202</v>
      </c>
      <c r="U171" s="753">
        <f t="shared" ca="1" si="102"/>
        <v>4.4504000358247175</v>
      </c>
      <c r="V171" s="753">
        <f t="shared" ref="V171:W171" ca="1" si="104">1+V111</f>
        <v>3.9773540771591112</v>
      </c>
      <c r="W171" s="753">
        <f t="shared" ca="1" si="104"/>
        <v>3.4357249047573593</v>
      </c>
      <c r="X171" s="753"/>
      <c r="Y171" s="753"/>
      <c r="Z171" s="753"/>
      <c r="AA171" s="753"/>
      <c r="AB171" s="753"/>
      <c r="AC171" s="753"/>
      <c r="AD171" s="753"/>
      <c r="AE171" s="753"/>
      <c r="AF171" s="753"/>
    </row>
    <row r="172" spans="1:32">
      <c r="S172" s="14">
        <f t="shared" si="101"/>
        <v>30</v>
      </c>
      <c r="T172" s="753">
        <f t="shared" ca="1" si="102"/>
        <v>4.0568250445878711</v>
      </c>
      <c r="U172" s="753">
        <f t="shared" ca="1" si="102"/>
        <v>3.8650936267100753</v>
      </c>
      <c r="V172" s="753">
        <f t="shared" ref="V172:W172" ca="1" si="105">1+V112</f>
        <v>3.4687226494210659</v>
      </c>
      <c r="W172" s="753">
        <f t="shared" ca="1" si="105"/>
        <v>2.9886345922718314</v>
      </c>
      <c r="X172" s="753">
        <f t="shared" ref="X172" ca="1" si="106">1+X112</f>
        <v>2.5660291213322015</v>
      </c>
      <c r="Y172" s="753"/>
      <c r="Z172" s="753"/>
      <c r="AA172" s="753"/>
      <c r="AB172" s="753"/>
      <c r="AC172" s="753"/>
      <c r="AD172" s="753"/>
      <c r="AE172" s="753"/>
      <c r="AF172" s="753"/>
    </row>
    <row r="173" spans="1:32">
      <c r="S173" s="14">
        <f t="shared" si="101"/>
        <v>37.5</v>
      </c>
      <c r="T173" s="753">
        <f t="shared" ca="1" si="102"/>
        <v>3.6628464550646216</v>
      </c>
      <c r="U173" s="753">
        <f t="shared" ca="1" si="102"/>
        <v>3.4935333065305731</v>
      </c>
      <c r="V173" s="753">
        <f t="shared" ref="V173:W173" ca="1" si="107">1+V113</f>
        <v>3.1472866413580993</v>
      </c>
      <c r="W173" s="753">
        <f t="shared" ca="1" si="107"/>
        <v>2.7117655773920575</v>
      </c>
      <c r="X173" s="753">
        <f t="shared" ref="X173:Y173" ca="1" si="108">1+X113</f>
        <v>2.2942725213796544</v>
      </c>
      <c r="Y173" s="753">
        <f t="shared" ca="1" si="108"/>
        <v>2.0138639193324019</v>
      </c>
      <c r="Z173" s="753"/>
      <c r="AA173" s="753"/>
      <c r="AB173" s="753"/>
      <c r="AC173" s="753"/>
      <c r="AD173" s="753"/>
      <c r="AE173" s="753"/>
      <c r="AF173" s="753"/>
    </row>
    <row r="174" spans="1:32">
      <c r="S174" s="14">
        <f t="shared" si="101"/>
        <v>45</v>
      </c>
      <c r="T174" s="753">
        <f t="shared" ca="1" si="102"/>
        <v>3.4679332121047737</v>
      </c>
      <c r="U174" s="753">
        <f t="shared" ca="1" si="102"/>
        <v>3.3116959562720005</v>
      </c>
      <c r="V174" s="753">
        <f t="shared" ref="V174:W174" ca="1" si="109">1+V114</f>
        <v>2.999610094573713</v>
      </c>
      <c r="W174" s="753">
        <f t="shared" ca="1" si="109"/>
        <v>2.6028313278218791</v>
      </c>
      <c r="X174" s="753">
        <f t="shared" ref="X174:Y174" ca="1" si="110">1+X114</f>
        <v>2.1986689069682956</v>
      </c>
      <c r="Y174" s="753">
        <f t="shared" ca="1" si="110"/>
        <v>1.8773871252523109</v>
      </c>
      <c r="Z174" s="753">
        <f t="shared" ref="Z174" ca="1" si="111">1+Z114</f>
        <v>1.7313089777952908</v>
      </c>
      <c r="AA174" s="753"/>
      <c r="AB174" s="753"/>
      <c r="AC174" s="753"/>
      <c r="AD174" s="753"/>
      <c r="AE174" s="753"/>
      <c r="AF174" s="753"/>
    </row>
    <row r="175" spans="1:32">
      <c r="S175" s="14">
        <f t="shared" si="101"/>
        <v>52.5</v>
      </c>
      <c r="T175" s="753">
        <f t="shared" ca="1" si="102"/>
        <v>3.4585830409405149</v>
      </c>
      <c r="U175" s="753">
        <f t="shared" ca="1" si="102"/>
        <v>3.3643451303742862</v>
      </c>
      <c r="V175" s="753">
        <f t="shared" ref="V175:W175" ca="1" si="112">1+V115</f>
        <v>3.1176290650115694</v>
      </c>
      <c r="W175" s="753">
        <f t="shared" ca="1" si="112"/>
        <v>2.7894591598311056</v>
      </c>
      <c r="X175" s="753">
        <f t="shared" ref="X175:Y175" ca="1" si="113">1+X115</f>
        <v>2.444683035793294</v>
      </c>
      <c r="Y175" s="753">
        <f t="shared" ca="1" si="113"/>
        <v>2.1409023643446892</v>
      </c>
      <c r="Z175" s="753">
        <f t="shared" ref="Z175:AA175" ca="1" si="114">1+Z115</f>
        <v>1.9290708753265933</v>
      </c>
      <c r="AA175" s="753">
        <f t="shared" ca="1" si="114"/>
        <v>1.8374133970943549</v>
      </c>
      <c r="AB175" s="753"/>
      <c r="AC175" s="753"/>
      <c r="AD175" s="753"/>
      <c r="AE175" s="753"/>
      <c r="AF175" s="753"/>
    </row>
    <row r="176" spans="1:32">
      <c r="S176" s="14">
        <f t="shared" si="101"/>
        <v>60</v>
      </c>
      <c r="T176" s="753">
        <f t="shared" ca="1" si="102"/>
        <v>3.5535149411756022</v>
      </c>
      <c r="U176" s="753">
        <f t="shared" ca="1" si="102"/>
        <v>3.4518055372996432</v>
      </c>
      <c r="V176" s="753">
        <f t="shared" ref="V176:W176" ca="1" si="115">1+V116</f>
        <v>3.1940782889505872</v>
      </c>
      <c r="W176" s="753">
        <f t="shared" ca="1" si="115"/>
        <v>2.8653341591450467</v>
      </c>
      <c r="X176" s="753">
        <f t="shared" ref="X176:Y176" ca="1" si="116">1+X116</f>
        <v>2.5274558392229851</v>
      </c>
      <c r="Y176" s="753">
        <f t="shared" ca="1" si="116"/>
        <v>2.223077970281107</v>
      </c>
      <c r="Z176" s="753">
        <f t="shared" ref="Z176:AA176" ca="1" si="117">1+Z116</f>
        <v>1.9887648914524649</v>
      </c>
      <c r="AA176" s="753">
        <f t="shared" ca="1" si="117"/>
        <v>1.8523402506537039</v>
      </c>
      <c r="AB176" s="753">
        <f t="shared" ref="AB176" ca="1" si="118">1+AB116</f>
        <v>1.8193082180019493</v>
      </c>
      <c r="AC176" s="753"/>
      <c r="AD176" s="753"/>
      <c r="AE176" s="753"/>
      <c r="AF176" s="753"/>
    </row>
    <row r="177" spans="19:32">
      <c r="S177" s="14">
        <f t="shared" si="101"/>
        <v>67.5</v>
      </c>
      <c r="T177" s="753">
        <f t="shared" ca="1" si="102"/>
        <v>3.7956706695330054</v>
      </c>
      <c r="U177" s="753">
        <f t="shared" ca="1" si="102"/>
        <v>3.6672618723417845</v>
      </c>
      <c r="V177" s="753">
        <f t="shared" ref="V177:W177" ca="1" si="119">1+V117</f>
        <v>3.3600843806252683</v>
      </c>
      <c r="W177" s="753">
        <f t="shared" ca="1" si="119"/>
        <v>2.9974416283633003</v>
      </c>
      <c r="X177" s="753">
        <f t="shared" ref="X177:Y177" ca="1" si="120">1+X117</f>
        <v>2.6462006517466539</v>
      </c>
      <c r="Y177" s="753">
        <f t="shared" ca="1" si="120"/>
        <v>2.3365611766746719</v>
      </c>
      <c r="Z177" s="753">
        <f t="shared" ref="Z177:AA177" ca="1" si="121">1+Z117</f>
        <v>2.091272791130705</v>
      </c>
      <c r="AA177" s="753">
        <f t="shared" ca="1" si="121"/>
        <v>1.9306530240361517</v>
      </c>
      <c r="AB177" s="753">
        <f t="shared" ref="AB177:AC177" ca="1" si="122">1+AB117</f>
        <v>1.8649403331588608</v>
      </c>
      <c r="AC177" s="753">
        <f t="shared" ca="1" si="122"/>
        <v>1.8838066242103895</v>
      </c>
      <c r="AD177" s="753"/>
      <c r="AE177" s="753"/>
      <c r="AF177" s="753"/>
    </row>
    <row r="178" spans="19:32">
      <c r="S178" s="14">
        <f t="shared" si="101"/>
        <v>75</v>
      </c>
      <c r="T178" s="753">
        <f t="shared" ca="1" si="102"/>
        <v>4.2206917049895498</v>
      </c>
      <c r="U178" s="753">
        <f t="shared" ca="1" si="102"/>
        <v>4.0290565465692723</v>
      </c>
      <c r="V178" s="753">
        <f t="shared" ref="V178:W178" ca="1" si="123">1+V118</f>
        <v>3.6103627667289908</v>
      </c>
      <c r="W178" s="753">
        <f t="shared" ca="1" si="123"/>
        <v>3.1704657596991885</v>
      </c>
      <c r="X178" s="753">
        <f t="shared" ref="X178:Y178" ca="1" si="124">1+X118</f>
        <v>2.7817763426361606</v>
      </c>
      <c r="Y178" s="753">
        <f t="shared" ca="1" si="124"/>
        <v>2.4564888479579072</v>
      </c>
      <c r="Z178" s="753">
        <f t="shared" ref="Z178:AA178" ca="1" si="125">1+Z118</f>
        <v>2.2019572833588885</v>
      </c>
      <c r="AA178" s="753">
        <f t="shared" ca="1" si="125"/>
        <v>2.0295965241820317</v>
      </c>
      <c r="AB178" s="753">
        <f t="shared" ref="AB178:AC178" ca="1" si="126">1+AB118</f>
        <v>1.9485633102115369</v>
      </c>
      <c r="AC178" s="753">
        <f t="shared" ca="1" si="126"/>
        <v>1.9562110846506477</v>
      </c>
      <c r="AD178" s="753">
        <f t="shared" ref="AD178" ca="1" si="127">1+AD118</f>
        <v>2.0322042432194376</v>
      </c>
      <c r="AE178" s="753"/>
      <c r="AF178" s="753"/>
    </row>
    <row r="179" spans="19:32">
      <c r="S179" s="14">
        <f t="shared" si="101"/>
        <v>82.5</v>
      </c>
      <c r="T179" s="753">
        <f t="shared" ca="1" si="102"/>
        <v>4.7944148182645527</v>
      </c>
      <c r="U179" s="753">
        <f t="shared" ca="1" si="102"/>
        <v>4.4868542998174634</v>
      </c>
      <c r="V179" s="753">
        <f t="shared" ref="V179:W179" ca="1" si="128">1+V119</f>
        <v>3.8887566447495581</v>
      </c>
      <c r="W179" s="753">
        <f t="shared" ca="1" si="128"/>
        <v>3.3400195316064401</v>
      </c>
      <c r="X179" s="753">
        <f t="shared" ref="X179:Y179" ca="1" si="129">1+X119</f>
        <v>2.9009296667398519</v>
      </c>
      <c r="Y179" s="753">
        <f t="shared" ca="1" si="129"/>
        <v>2.5544473123150992</v>
      </c>
      <c r="Z179" s="753">
        <f t="shared" ref="Z179:AA179" ca="1" si="130">1+Z119</f>
        <v>2.2906571666109268</v>
      </c>
      <c r="AA179" s="753">
        <f t="shared" ca="1" si="130"/>
        <v>2.1126153187480208</v>
      </c>
      <c r="AB179" s="753">
        <f t="shared" ref="AB179:AC179" ca="1" si="131">1+AB119</f>
        <v>2.0275126682083098</v>
      </c>
      <c r="AC179" s="753">
        <f t="shared" ca="1" si="131"/>
        <v>2.0375420880157176</v>
      </c>
      <c r="AD179" s="753">
        <f t="shared" ref="AD179:AE179" ca="1" si="132">1+AD119</f>
        <v>2.133504766382631</v>
      </c>
      <c r="AE179" s="753">
        <f t="shared" ca="1" si="132"/>
        <v>2.2789907718616877</v>
      </c>
      <c r="AF179" s="753"/>
    </row>
    <row r="180" spans="19:32">
      <c r="S180" s="14">
        <f t="shared" si="101"/>
        <v>90</v>
      </c>
      <c r="T180" s="753">
        <f t="shared" ca="1" si="102"/>
        <v>5.1283400547563875</v>
      </c>
      <c r="U180" s="753">
        <f t="shared" ca="1" si="102"/>
        <v>4.7371961666436349</v>
      </c>
      <c r="V180" s="753">
        <f t="shared" ref="V180:W180" ca="1" si="133">1+V120</f>
        <v>4.0251916464913631</v>
      </c>
      <c r="W180" s="753">
        <f t="shared" ca="1" si="133"/>
        <v>3.4160067280714927</v>
      </c>
      <c r="X180" s="753">
        <f t="shared" ref="X180:Y180" ca="1" si="134">1+X120</f>
        <v>2.9508908310371469</v>
      </c>
      <c r="Y180" s="753">
        <f t="shared" ca="1" si="134"/>
        <v>2.5937261190820622</v>
      </c>
      <c r="Z180" s="753">
        <f t="shared" ref="Z180:AA180" ca="1" si="135">1+Z120</f>
        <v>2.3256013149307897</v>
      </c>
      <c r="AA180" s="753">
        <f t="shared" ca="1" si="135"/>
        <v>2.1457676998516142</v>
      </c>
      <c r="AB180" s="753">
        <f t="shared" ref="AB180:AC180" ca="1" si="136">1+AB120</f>
        <v>2.0605776656703041</v>
      </c>
      <c r="AC180" s="753">
        <f t="shared" ca="1" si="136"/>
        <v>2.0744304387077044</v>
      </c>
      <c r="AD180" s="753">
        <f t="shared" ref="AD180:AF180" ca="1" si="137">1+AD120</f>
        <v>2.1844596985642313</v>
      </c>
      <c r="AE180" s="753">
        <f t="shared" ca="1" si="137"/>
        <v>2.3611585678734865</v>
      </c>
      <c r="AF180" s="753">
        <f t="shared" ca="1" si="137"/>
        <v>2.4675230599735789</v>
      </c>
    </row>
    <row r="181" spans="19:32"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</row>
    <row r="182" spans="19:32">
      <c r="S182" s="20" t="s">
        <v>67</v>
      </c>
      <c r="T182" s="219">
        <f>T167</f>
        <v>0</v>
      </c>
      <c r="U182" s="219">
        <f t="shared" ref="U182:AF182" si="138">U167</f>
        <v>7.5</v>
      </c>
      <c r="V182" s="219">
        <f t="shared" si="138"/>
        <v>15</v>
      </c>
      <c r="W182" s="219">
        <f t="shared" si="138"/>
        <v>22.5</v>
      </c>
      <c r="X182" s="219">
        <f t="shared" si="138"/>
        <v>30</v>
      </c>
      <c r="Y182" s="219">
        <f t="shared" si="138"/>
        <v>37.5</v>
      </c>
      <c r="Z182" s="219">
        <f t="shared" si="138"/>
        <v>45</v>
      </c>
      <c r="AA182" s="219">
        <f t="shared" si="138"/>
        <v>52.5</v>
      </c>
      <c r="AB182" s="219">
        <f t="shared" si="138"/>
        <v>60</v>
      </c>
      <c r="AC182" s="219">
        <f t="shared" si="138"/>
        <v>67.5</v>
      </c>
      <c r="AD182" s="219">
        <f t="shared" si="138"/>
        <v>75</v>
      </c>
      <c r="AE182" s="219">
        <f t="shared" si="138"/>
        <v>82.5</v>
      </c>
      <c r="AF182" s="219">
        <f t="shared" si="138"/>
        <v>90</v>
      </c>
    </row>
    <row r="183" spans="19:32">
      <c r="S183" s="14">
        <f>S168</f>
        <v>0</v>
      </c>
      <c r="T183" s="218">
        <f ca="1">IF(T3*(1-T63^2/T3/T33)=0,0.0001,T3*(1-T63^2/T3/T33))</f>
        <v>181.03492710120068</v>
      </c>
      <c r="U183" s="218">
        <f t="shared" ref="U183:AF183" ca="1" si="139">IF(U3*(1-U63^2/U3/U33)=0,0.0001,U3*(1-U63^2/U3/U33))</f>
        <v>177.26429349424663</v>
      </c>
      <c r="V183" s="218">
        <f t="shared" ca="1" si="139"/>
        <v>165.27465224017342</v>
      </c>
      <c r="W183" s="218">
        <f t="shared" ca="1" si="139"/>
        <v>146.03873713451804</v>
      </c>
      <c r="X183" s="218">
        <f t="shared" ca="1" si="139"/>
        <v>125.79395008800122</v>
      </c>
      <c r="Y183" s="218">
        <f t="shared" ca="1" si="139"/>
        <v>111.00333043176892</v>
      </c>
      <c r="Z183" s="218">
        <f t="shared" ca="1" si="139"/>
        <v>102.69327781092599</v>
      </c>
      <c r="AA183" s="218">
        <f t="shared" ca="1" si="139"/>
        <v>98.741644351583915</v>
      </c>
      <c r="AB183" s="218">
        <f t="shared" ca="1" si="139"/>
        <v>97.086628315837032</v>
      </c>
      <c r="AC183" s="218">
        <f t="shared" ca="1" si="139"/>
        <v>96.496965501266047</v>
      </c>
      <c r="AD183" s="218">
        <f t="shared" ca="1" si="139"/>
        <v>96.347526612937585</v>
      </c>
      <c r="AE183" s="218">
        <f t="shared" ca="1" si="139"/>
        <v>96.342272449248171</v>
      </c>
      <c r="AF183" s="218">
        <f t="shared" ca="1" si="139"/>
        <v>96.352502897389812</v>
      </c>
    </row>
    <row r="184" spans="19:32">
      <c r="S184" s="14">
        <f t="shared" ref="S184:S195" si="140">S169</f>
        <v>7.5</v>
      </c>
      <c r="T184" s="218">
        <f t="shared" ref="T184:AF195" ca="1" si="141">IF(T4*(1-T64^2/T4/T34)=0,0.0001,T4*(1-T64^2/T4/T34))</f>
        <v>177.26429349424663</v>
      </c>
      <c r="U184" s="218">
        <f t="shared" ca="1" si="141"/>
        <v>173.18435367730959</v>
      </c>
      <c r="V184" s="218">
        <f t="shared" ca="1" si="141"/>
        <v>160.44415290380712</v>
      </c>
      <c r="W184" s="218">
        <f t="shared" ca="1" si="141"/>
        <v>140.5209410173878</v>
      </c>
      <c r="X184" s="218">
        <f t="shared" ca="1" si="141"/>
        <v>120.12742556877213</v>
      </c>
      <c r="Y184" s="218">
        <f t="shared" ca="1" si="141"/>
        <v>105.71620911534865</v>
      </c>
      <c r="Z184" s="218">
        <f t="shared" ca="1" si="141"/>
        <v>98.001238681605628</v>
      </c>
      <c r="AA184" s="218">
        <f t="shared" ca="1" si="141"/>
        <v>94.62351708965177</v>
      </c>
      <c r="AB184" s="218">
        <f t="shared" ca="1" si="141"/>
        <v>93.431024859371931</v>
      </c>
      <c r="AC184" s="218">
        <f t="shared" ca="1" si="141"/>
        <v>93.179994450639001</v>
      </c>
      <c r="AD184" s="218">
        <f t="shared" ca="1" si="141"/>
        <v>93.257427364975072</v>
      </c>
      <c r="AE184" s="218">
        <f t="shared" ca="1" si="141"/>
        <v>93.381780056730804</v>
      </c>
      <c r="AF184" s="218">
        <f t="shared" ca="1" si="141"/>
        <v>93.434144114179574</v>
      </c>
    </row>
    <row r="185" spans="19:32">
      <c r="S185" s="14">
        <f t="shared" si="140"/>
        <v>15</v>
      </c>
      <c r="T185" s="218">
        <f t="shared" ca="1" si="141"/>
        <v>165.27465224017342</v>
      </c>
      <c r="U185" s="218">
        <f t="shared" ca="1" si="141"/>
        <v>160.44415290380712</v>
      </c>
      <c r="V185" s="218">
        <f t="shared" ca="1" si="141"/>
        <v>145.94415134729223</v>
      </c>
      <c r="W185" s="218">
        <f t="shared" ca="1" si="141"/>
        <v>124.53008356633349</v>
      </c>
      <c r="X185" s="218">
        <f t="shared" ca="1" si="141"/>
        <v>103.98539403952707</v>
      </c>
      <c r="Y185" s="218">
        <f t="shared" ca="1" si="141"/>
        <v>90.686213749333092</v>
      </c>
      <c r="Z185" s="218">
        <f t="shared" ca="1" si="141"/>
        <v>84.607604203115429</v>
      </c>
      <c r="AA185" s="218">
        <f t="shared" ca="1" si="141"/>
        <v>82.810443172690285</v>
      </c>
      <c r="AB185" s="218">
        <f t="shared" ca="1" si="141"/>
        <v>82.903615234186717</v>
      </c>
      <c r="AC185" s="218">
        <f t="shared" ca="1" si="141"/>
        <v>83.601607578930441</v>
      </c>
      <c r="AD185" s="218">
        <f t="shared" ca="1" si="141"/>
        <v>84.318542774318857</v>
      </c>
      <c r="AE185" s="218">
        <f t="shared" ca="1" si="141"/>
        <v>84.809536323649795</v>
      </c>
      <c r="AF185" s="218">
        <f t="shared" ca="1" si="141"/>
        <v>84.981292489636061</v>
      </c>
    </row>
    <row r="186" spans="19:32">
      <c r="S186" s="14">
        <f t="shared" si="140"/>
        <v>22.5</v>
      </c>
      <c r="T186" s="218">
        <f t="shared" ca="1" si="141"/>
        <v>146.03873713451804</v>
      </c>
      <c r="U186" s="218">
        <f t="shared" ca="1" si="141"/>
        <v>140.5209410173878</v>
      </c>
      <c r="V186" s="218">
        <f t="shared" ca="1" si="141"/>
        <v>124.53008356633349</v>
      </c>
      <c r="W186" s="218">
        <f t="shared" ca="1" si="141"/>
        <v>102.03528172428088</v>
      </c>
      <c r="X186" s="218">
        <f t="shared" ca="1" si="141"/>
        <v>81.573602800596902</v>
      </c>
      <c r="Y186" s="218">
        <f t="shared" ca="1" si="141"/>
        <v>69.480654236135564</v>
      </c>
      <c r="Z186" s="218">
        <f t="shared" ca="1" si="141"/>
        <v>65.244930135892616</v>
      </c>
      <c r="AA186" s="218">
        <f t="shared" ca="1" si="141"/>
        <v>65.372216435287072</v>
      </c>
      <c r="AB186" s="218">
        <f t="shared" ca="1" si="141"/>
        <v>67.128672687115099</v>
      </c>
      <c r="AC186" s="218">
        <f t="shared" ca="1" si="141"/>
        <v>69.105346136312377</v>
      </c>
      <c r="AD186" s="218">
        <f t="shared" ca="1" si="141"/>
        <v>70.706275163144795</v>
      </c>
      <c r="AE186" s="218">
        <f t="shared" ca="1" si="141"/>
        <v>71.711695642657318</v>
      </c>
      <c r="AF186" s="218">
        <f t="shared" ca="1" si="141"/>
        <v>72.052121051855579</v>
      </c>
    </row>
    <row r="187" spans="19:32">
      <c r="S187" s="14">
        <f t="shared" si="140"/>
        <v>30</v>
      </c>
      <c r="T187" s="218">
        <f t="shared" ca="1" si="141"/>
        <v>125.79395008800122</v>
      </c>
      <c r="U187" s="218">
        <f t="shared" ca="1" si="141"/>
        <v>120.12742556877213</v>
      </c>
      <c r="V187" s="218">
        <f t="shared" ca="1" si="141"/>
        <v>103.98539403952707</v>
      </c>
      <c r="W187" s="218">
        <f t="shared" ca="1" si="141"/>
        <v>81.573602800596902</v>
      </c>
      <c r="X187" s="218">
        <f t="shared" ca="1" si="141"/>
        <v>61.084800824191227</v>
      </c>
      <c r="Y187" s="218">
        <f t="shared" ca="1" si="141"/>
        <v>48.964876483797802</v>
      </c>
      <c r="Z187" s="218">
        <f t="shared" ca="1" si="141"/>
        <v>45.217431046152726</v>
      </c>
      <c r="AA187" s="218">
        <f t="shared" ca="1" si="141"/>
        <v>46.342402436433055</v>
      </c>
      <c r="AB187" s="218">
        <f t="shared" ca="1" si="141"/>
        <v>49.26156235364251</v>
      </c>
      <c r="AC187" s="218">
        <f t="shared" ca="1" si="141"/>
        <v>52.284008900383235</v>
      </c>
      <c r="AD187" s="218">
        <f t="shared" ca="1" si="141"/>
        <v>54.673895289902767</v>
      </c>
      <c r="AE187" s="218">
        <f t="shared" ca="1" si="141"/>
        <v>56.1607981240304</v>
      </c>
      <c r="AF187" s="218">
        <f t="shared" ca="1" si="141"/>
        <v>56.66246382666133</v>
      </c>
    </row>
    <row r="188" spans="19:32">
      <c r="S188" s="14">
        <f t="shared" si="140"/>
        <v>37.5</v>
      </c>
      <c r="T188" s="218">
        <f t="shared" ca="1" si="141"/>
        <v>111.00333043176892</v>
      </c>
      <c r="U188" s="218">
        <f t="shared" ca="1" si="141"/>
        <v>105.71620911534865</v>
      </c>
      <c r="V188" s="218">
        <f t="shared" ca="1" si="141"/>
        <v>90.686213749333092</v>
      </c>
      <c r="W188" s="218">
        <f t="shared" ca="1" si="141"/>
        <v>69.480654236135564</v>
      </c>
      <c r="X188" s="218">
        <f t="shared" ca="1" si="141"/>
        <v>48.964876483797802</v>
      </c>
      <c r="Y188" s="218">
        <f t="shared" ca="1" si="141"/>
        <v>35.421856124638794</v>
      </c>
      <c r="Z188" s="218">
        <f t="shared" ca="1" si="141"/>
        <v>30.123955036604009</v>
      </c>
      <c r="AA188" s="218">
        <f t="shared" ca="1" si="141"/>
        <v>30.425656000554461</v>
      </c>
      <c r="AB188" s="218">
        <f t="shared" ca="1" si="141"/>
        <v>33.216797346231992</v>
      </c>
      <c r="AC188" s="218">
        <f t="shared" ca="1" si="141"/>
        <v>36.471447131951201</v>
      </c>
      <c r="AD188" s="218">
        <f t="shared" ca="1" si="141"/>
        <v>39.176382163130484</v>
      </c>
      <c r="AE188" s="218">
        <f t="shared" ca="1" si="141"/>
        <v>40.901399650193461</v>
      </c>
      <c r="AF188" s="218">
        <f t="shared" ca="1" si="141"/>
        <v>41.489603380076602</v>
      </c>
    </row>
    <row r="189" spans="19:32">
      <c r="S189" s="14">
        <f t="shared" si="140"/>
        <v>45</v>
      </c>
      <c r="T189" s="218">
        <f t="shared" ca="1" si="141"/>
        <v>102.69327781092599</v>
      </c>
      <c r="U189" s="218">
        <f t="shared" ca="1" si="141"/>
        <v>98.001238681605628</v>
      </c>
      <c r="V189" s="218">
        <f t="shared" ca="1" si="141"/>
        <v>84.607604203115429</v>
      </c>
      <c r="W189" s="218">
        <f t="shared" ca="1" si="141"/>
        <v>65.244930135892616</v>
      </c>
      <c r="X189" s="218">
        <f t="shared" ca="1" si="141"/>
        <v>45.217431046152726</v>
      </c>
      <c r="Y189" s="218">
        <f t="shared" ca="1" si="141"/>
        <v>30.123955036604009</v>
      </c>
      <c r="Z189" s="218">
        <f t="shared" ca="1" si="141"/>
        <v>22.293661488556239</v>
      </c>
      <c r="AA189" s="218">
        <f t="shared" ca="1" si="141"/>
        <v>20.395189628916203</v>
      </c>
      <c r="AB189" s="218">
        <f t="shared" ca="1" si="141"/>
        <v>21.792009978792969</v>
      </c>
      <c r="AC189" s="218">
        <f t="shared" ca="1" si="141"/>
        <v>24.330850347731722</v>
      </c>
      <c r="AD189" s="218">
        <f t="shared" ca="1" si="141"/>
        <v>26.729869481974148</v>
      </c>
      <c r="AE189" s="218">
        <f t="shared" ca="1" si="141"/>
        <v>28.349101530065358</v>
      </c>
      <c r="AF189" s="218">
        <f t="shared" ca="1" si="141"/>
        <v>28.914243240160161</v>
      </c>
    </row>
    <row r="190" spans="19:32">
      <c r="S190" s="14">
        <f t="shared" si="140"/>
        <v>52.5</v>
      </c>
      <c r="T190" s="218">
        <f t="shared" ca="1" si="141"/>
        <v>98.741644351583915</v>
      </c>
      <c r="U190" s="218">
        <f t="shared" ca="1" si="141"/>
        <v>94.62351708965177</v>
      </c>
      <c r="V190" s="218">
        <f t="shared" ca="1" si="141"/>
        <v>82.810443172690285</v>
      </c>
      <c r="W190" s="218">
        <f t="shared" ca="1" si="141"/>
        <v>65.372216435287072</v>
      </c>
      <c r="X190" s="218">
        <f t="shared" ca="1" si="141"/>
        <v>46.342402436433055</v>
      </c>
      <c r="Y190" s="218">
        <f t="shared" ca="1" si="141"/>
        <v>30.425656000554461</v>
      </c>
      <c r="Z190" s="218">
        <f t="shared" ca="1" si="141"/>
        <v>20.395189628916203</v>
      </c>
      <c r="AA190" s="218">
        <f t="shared" ca="1" si="141"/>
        <v>16.051498272867295</v>
      </c>
      <c r="AB190" s="218">
        <f t="shared" ca="1" si="141"/>
        <v>15.500738415704946</v>
      </c>
      <c r="AC190" s="218">
        <f t="shared" ca="1" si="141"/>
        <v>16.751026177295731</v>
      </c>
      <c r="AD190" s="218">
        <f t="shared" ca="1" si="141"/>
        <v>18.399277324709274</v>
      </c>
      <c r="AE190" s="218">
        <f t="shared" ca="1" si="141"/>
        <v>19.64215663450176</v>
      </c>
      <c r="AF190" s="218">
        <f t="shared" ca="1" si="141"/>
        <v>20.094266801473108</v>
      </c>
    </row>
    <row r="191" spans="19:32">
      <c r="S191" s="14">
        <f t="shared" si="140"/>
        <v>60</v>
      </c>
      <c r="T191" s="218">
        <f t="shared" ca="1" si="141"/>
        <v>97.086628315837032</v>
      </c>
      <c r="U191" s="218">
        <f t="shared" ca="1" si="141"/>
        <v>93.431024859371931</v>
      </c>
      <c r="V191" s="218">
        <f t="shared" ca="1" si="141"/>
        <v>82.903615234186717</v>
      </c>
      <c r="W191" s="218">
        <f t="shared" ca="1" si="141"/>
        <v>67.128672687115099</v>
      </c>
      <c r="X191" s="218">
        <f t="shared" ca="1" si="141"/>
        <v>49.26156235364251</v>
      </c>
      <c r="Y191" s="218">
        <f t="shared" ca="1" si="141"/>
        <v>33.216797346231992</v>
      </c>
      <c r="Z191" s="218">
        <f t="shared" ca="1" si="141"/>
        <v>21.792009978792969</v>
      </c>
      <c r="AA191" s="218">
        <f t="shared" ca="1" si="141"/>
        <v>15.500738415704946</v>
      </c>
      <c r="AB191" s="218">
        <f t="shared" ca="1" si="141"/>
        <v>13.138001056191337</v>
      </c>
      <c r="AC191" s="218">
        <f t="shared" ca="1" si="141"/>
        <v>13.025127747489901</v>
      </c>
      <c r="AD191" s="218">
        <f t="shared" ca="1" si="141"/>
        <v>13.7879472679292</v>
      </c>
      <c r="AE191" s="218">
        <f t="shared" ca="1" si="141"/>
        <v>14.547939395542238</v>
      </c>
      <c r="AF191" s="218">
        <f t="shared" ca="1" si="141"/>
        <v>14.847928150972541</v>
      </c>
    </row>
    <row r="192" spans="19:32">
      <c r="S192" s="14">
        <f t="shared" si="140"/>
        <v>67.5</v>
      </c>
      <c r="T192" s="218">
        <f t="shared" ca="1" si="141"/>
        <v>96.496965501266047</v>
      </c>
      <c r="U192" s="218">
        <f t="shared" ca="1" si="141"/>
        <v>93.179994450639001</v>
      </c>
      <c r="V192" s="218">
        <f t="shared" ca="1" si="141"/>
        <v>83.601607578930441</v>
      </c>
      <c r="W192" s="218">
        <f t="shared" ca="1" si="141"/>
        <v>69.105346136312377</v>
      </c>
      <c r="X192" s="218">
        <f t="shared" ca="1" si="141"/>
        <v>52.284008900383235</v>
      </c>
      <c r="Y192" s="218">
        <f t="shared" ca="1" si="141"/>
        <v>36.471447131951201</v>
      </c>
      <c r="Z192" s="218">
        <f t="shared" ca="1" si="141"/>
        <v>24.330850347731722</v>
      </c>
      <c r="AA192" s="218">
        <f t="shared" ca="1" si="141"/>
        <v>16.751026177295731</v>
      </c>
      <c r="AB192" s="218">
        <f t="shared" ca="1" si="141"/>
        <v>13.025127747489901</v>
      </c>
      <c r="AC192" s="218">
        <f t="shared" ca="1" si="141"/>
        <v>11.787253716350259</v>
      </c>
      <c r="AD192" s="218">
        <f t="shared" ca="1" si="141"/>
        <v>11.766569118862133</v>
      </c>
      <c r="AE192" s="218">
        <f t="shared" ca="1" si="141"/>
        <v>12.078062746353911</v>
      </c>
      <c r="AF192" s="218">
        <f t="shared" ca="1" si="141"/>
        <v>12.233151029482237</v>
      </c>
    </row>
    <row r="193" spans="2:32">
      <c r="S193" s="14">
        <f t="shared" si="140"/>
        <v>75</v>
      </c>
      <c r="T193" s="218">
        <f t="shared" ca="1" si="141"/>
        <v>96.347526612937585</v>
      </c>
      <c r="U193" s="218">
        <f t="shared" ca="1" si="141"/>
        <v>93.257427364975072</v>
      </c>
      <c r="V193" s="218">
        <f t="shared" ca="1" si="141"/>
        <v>84.318542774318857</v>
      </c>
      <c r="W193" s="218">
        <f t="shared" ca="1" si="141"/>
        <v>70.706275163144795</v>
      </c>
      <c r="X193" s="218">
        <f t="shared" ca="1" si="141"/>
        <v>54.673895289902767</v>
      </c>
      <c r="Y193" s="218">
        <f t="shared" ca="1" si="141"/>
        <v>39.176382163130484</v>
      </c>
      <c r="Z193" s="218">
        <f t="shared" ca="1" si="141"/>
        <v>26.729869481974148</v>
      </c>
      <c r="AA193" s="218">
        <f t="shared" ca="1" si="141"/>
        <v>18.399277324709274</v>
      </c>
      <c r="AB193" s="218">
        <f t="shared" ca="1" si="141"/>
        <v>13.7879472679292</v>
      </c>
      <c r="AC193" s="218">
        <f t="shared" ca="1" si="141"/>
        <v>11.766569118862133</v>
      </c>
      <c r="AD193" s="218">
        <f t="shared" ca="1" si="141"/>
        <v>11.172643566109752</v>
      </c>
      <c r="AE193" s="218">
        <f t="shared" ca="1" si="141"/>
        <v>11.14510466289479</v>
      </c>
      <c r="AF193" s="218">
        <f t="shared" ca="1" si="141"/>
        <v>11.188838409105873</v>
      </c>
    </row>
    <row r="194" spans="2:32">
      <c r="S194" s="14">
        <f t="shared" si="140"/>
        <v>82.5</v>
      </c>
      <c r="T194" s="218">
        <f t="shared" ca="1" si="141"/>
        <v>96.342272449248171</v>
      </c>
      <c r="U194" s="218">
        <f t="shared" ca="1" si="141"/>
        <v>93.381780056730804</v>
      </c>
      <c r="V194" s="218">
        <f t="shared" ca="1" si="141"/>
        <v>84.809536323649795</v>
      </c>
      <c r="W194" s="218">
        <f t="shared" ca="1" si="141"/>
        <v>71.711695642657318</v>
      </c>
      <c r="X194" s="218">
        <f t="shared" ca="1" si="141"/>
        <v>56.1607981240304</v>
      </c>
      <c r="Y194" s="218">
        <f t="shared" ca="1" si="141"/>
        <v>40.901399650193461</v>
      </c>
      <c r="Z194" s="218">
        <f t="shared" ca="1" si="141"/>
        <v>28.349101530065358</v>
      </c>
      <c r="AA194" s="218">
        <f t="shared" ca="1" si="141"/>
        <v>19.64215663450176</v>
      </c>
      <c r="AB194" s="218">
        <f t="shared" ca="1" si="141"/>
        <v>14.547939395542238</v>
      </c>
      <c r="AC194" s="218">
        <f t="shared" ca="1" si="141"/>
        <v>12.078062746353911</v>
      </c>
      <c r="AD194" s="218">
        <f t="shared" ca="1" si="141"/>
        <v>11.14510466289479</v>
      </c>
      <c r="AE194" s="218">
        <f t="shared" ca="1" si="141"/>
        <v>10.912782673177054</v>
      </c>
      <c r="AF194" s="218">
        <f t="shared" ca="1" si="141"/>
        <v>10.888548700547007</v>
      </c>
    </row>
    <row r="195" spans="2:32">
      <c r="S195" s="14">
        <f t="shared" si="140"/>
        <v>90</v>
      </c>
      <c r="T195" s="218">
        <f t="shared" ca="1" si="141"/>
        <v>96.352502897389812</v>
      </c>
      <c r="U195" s="218">
        <f t="shared" ca="1" si="141"/>
        <v>93.434144114179574</v>
      </c>
      <c r="V195" s="218">
        <f t="shared" ca="1" si="141"/>
        <v>84.981292489636061</v>
      </c>
      <c r="W195" s="218">
        <f t="shared" ca="1" si="141"/>
        <v>72.052121051855579</v>
      </c>
      <c r="X195" s="218">
        <f t="shared" ca="1" si="141"/>
        <v>56.66246382666133</v>
      </c>
      <c r="Y195" s="218">
        <f t="shared" ca="1" si="141"/>
        <v>41.489603380076602</v>
      </c>
      <c r="Z195" s="218">
        <f t="shared" ca="1" si="141"/>
        <v>28.914243240160161</v>
      </c>
      <c r="AA195" s="218">
        <f t="shared" ca="1" si="141"/>
        <v>20.094266801473108</v>
      </c>
      <c r="AB195" s="218">
        <f t="shared" ca="1" si="141"/>
        <v>14.847928150972541</v>
      </c>
      <c r="AC195" s="218">
        <f t="shared" ca="1" si="141"/>
        <v>12.233151029482237</v>
      </c>
      <c r="AD195" s="218">
        <f t="shared" ca="1" si="141"/>
        <v>11.188838409105873</v>
      </c>
      <c r="AE195" s="218">
        <f t="shared" ca="1" si="141"/>
        <v>10.888548700547007</v>
      </c>
      <c r="AF195" s="218">
        <f t="shared" ca="1" si="141"/>
        <v>10.841639754759077</v>
      </c>
    </row>
    <row r="196" spans="2:32"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</row>
    <row r="197" spans="2:32">
      <c r="S197" s="20" t="s">
        <v>68</v>
      </c>
      <c r="T197" s="86">
        <f>T182</f>
        <v>0</v>
      </c>
      <c r="U197" s="86">
        <f t="shared" ref="U197:AF197" si="142">U182</f>
        <v>7.5</v>
      </c>
      <c r="V197" s="86">
        <f t="shared" si="142"/>
        <v>15</v>
      </c>
      <c r="W197" s="86">
        <f t="shared" si="142"/>
        <v>22.5</v>
      </c>
      <c r="X197" s="86">
        <f t="shared" si="142"/>
        <v>30</v>
      </c>
      <c r="Y197" s="86">
        <f t="shared" si="142"/>
        <v>37.5</v>
      </c>
      <c r="Z197" s="86">
        <f t="shared" si="142"/>
        <v>45</v>
      </c>
      <c r="AA197" s="86">
        <f t="shared" si="142"/>
        <v>52.5</v>
      </c>
      <c r="AB197" s="86">
        <f t="shared" si="142"/>
        <v>60</v>
      </c>
      <c r="AC197" s="86">
        <f t="shared" si="142"/>
        <v>67.5</v>
      </c>
      <c r="AD197" s="86">
        <f t="shared" si="142"/>
        <v>75</v>
      </c>
      <c r="AE197" s="86">
        <f t="shared" si="142"/>
        <v>82.5</v>
      </c>
      <c r="AF197" s="86">
        <f t="shared" si="142"/>
        <v>90</v>
      </c>
    </row>
    <row r="198" spans="2:32">
      <c r="S198" s="14">
        <f>S183</f>
        <v>0</v>
      </c>
      <c r="T198" s="109">
        <f ca="1">T183*T33/T3</f>
        <v>10.841639702105811</v>
      </c>
      <c r="U198" s="109">
        <f t="shared" ref="U198:AF198" ca="1" si="143">U183*U33/U3</f>
        <v>10.88844259988984</v>
      </c>
      <c r="V198" s="109">
        <f t="shared" ca="1" si="143"/>
        <v>11.188342035777092</v>
      </c>
      <c r="W198" s="109">
        <f t="shared" ca="1" si="143"/>
        <v>12.231679363141685</v>
      </c>
      <c r="X198" s="109">
        <f t="shared" ca="1" si="143"/>
        <v>14.844617900514367</v>
      </c>
      <c r="Y198" s="109">
        <f t="shared" ca="1" si="143"/>
        <v>20.088156288809515</v>
      </c>
      <c r="Z198" s="109">
        <f t="shared" ca="1" si="143"/>
        <v>28.904727867806951</v>
      </c>
      <c r="AA198" s="109">
        <f t="shared" ca="1" si="143"/>
        <v>41.477062398143985</v>
      </c>
      <c r="AB198" s="109">
        <f t="shared" ca="1" si="143"/>
        <v>56.648549649191381</v>
      </c>
      <c r="AC198" s="109">
        <f t="shared" ca="1" si="143"/>
        <v>72.039238394885629</v>
      </c>
      <c r="AD198" s="109">
        <f t="shared" ca="1" si="143"/>
        <v>84.971616342769323</v>
      </c>
      <c r="AE198" s="109">
        <f t="shared" ca="1" si="143"/>
        <v>93.429024393209048</v>
      </c>
      <c r="AF198" s="109">
        <f t="shared" ca="1" si="143"/>
        <v>96.352500609320856</v>
      </c>
    </row>
    <row r="199" spans="2:32">
      <c r="S199" s="14">
        <f t="shared" ref="S199:S210" si="144">S184</f>
        <v>7.5</v>
      </c>
      <c r="T199" s="109">
        <f t="shared" ref="T199:AF199" ca="1" si="145">T184*T34/T4</f>
        <v>10.88844259988984</v>
      </c>
      <c r="U199" s="109">
        <f t="shared" ca="1" si="145"/>
        <v>10.912650548648006</v>
      </c>
      <c r="V199" s="109">
        <f t="shared" ca="1" si="145"/>
        <v>11.144742192322173</v>
      </c>
      <c r="W199" s="109">
        <f t="shared" ca="1" si="145"/>
        <v>12.076958139371351</v>
      </c>
      <c r="X199" s="109">
        <f t="shared" ca="1" si="145"/>
        <v>14.545275187856969</v>
      </c>
      <c r="Y199" s="109">
        <f t="shared" ca="1" si="145"/>
        <v>19.636953235643613</v>
      </c>
      <c r="Z199" s="109">
        <f t="shared" ca="1" si="145"/>
        <v>28.340639747418692</v>
      </c>
      <c r="AA199" s="109">
        <f t="shared" ca="1" si="145"/>
        <v>40.889862782809494</v>
      </c>
      <c r="AB199" s="109">
        <f t="shared" ca="1" si="145"/>
        <v>56.147649193068467</v>
      </c>
      <c r="AC199" s="109">
        <f t="shared" ca="1" si="145"/>
        <v>71.699256185854921</v>
      </c>
      <c r="AD199" s="109">
        <f t="shared" ca="1" si="145"/>
        <v>84.800026766794019</v>
      </c>
      <c r="AE199" s="109">
        <f t="shared" ca="1" si="145"/>
        <v>93.376674755024737</v>
      </c>
      <c r="AF199" s="109">
        <f t="shared" ca="1" si="145"/>
        <v>96.342283182428872</v>
      </c>
    </row>
    <row r="200" spans="2:32">
      <c r="S200" s="14">
        <f t="shared" si="144"/>
        <v>15</v>
      </c>
      <c r="T200" s="109">
        <f t="shared" ref="T200:AF200" ca="1" si="146">T185*T35/T5</f>
        <v>11.188342035777092</v>
      </c>
      <c r="U200" s="109">
        <f t="shared" ca="1" si="146"/>
        <v>11.144742192322173</v>
      </c>
      <c r="V200" s="109">
        <f t="shared" ca="1" si="146"/>
        <v>11.172293322395152</v>
      </c>
      <c r="W200" s="109">
        <f t="shared" ca="1" si="146"/>
        <v>11.765795154883739</v>
      </c>
      <c r="X200" s="109">
        <f t="shared" ca="1" si="146"/>
        <v>13.785968435799422</v>
      </c>
      <c r="Y200" s="109">
        <f t="shared" ca="1" si="146"/>
        <v>18.395055635046496</v>
      </c>
      <c r="Z200" s="109">
        <f t="shared" ca="1" si="146"/>
        <v>26.722490806831519</v>
      </c>
      <c r="AA200" s="109">
        <f t="shared" ca="1" si="146"/>
        <v>39.165746181929848</v>
      </c>
      <c r="AB200" s="109">
        <f t="shared" ca="1" si="146"/>
        <v>54.661251496805754</v>
      </c>
      <c r="AC200" s="109">
        <f t="shared" ca="1" si="146"/>
        <v>70.69393297264277</v>
      </c>
      <c r="AD200" s="109">
        <f t="shared" ca="1" si="146"/>
        <v>84.308879114957179</v>
      </c>
      <c r="AE200" s="109">
        <f t="shared" ca="1" si="146"/>
        <v>93.252123263706295</v>
      </c>
      <c r="AF200" s="109">
        <f t="shared" ca="1" si="146"/>
        <v>96.347483944010165</v>
      </c>
    </row>
    <row r="201" spans="2:32">
      <c r="S201" s="14">
        <f t="shared" si="144"/>
        <v>22.5</v>
      </c>
      <c r="T201" s="109">
        <f t="shared" ref="T201:AF201" ca="1" si="147">T186*T36/T6</f>
        <v>12.231679363141685</v>
      </c>
      <c r="U201" s="109">
        <f t="shared" ca="1" si="147"/>
        <v>12.076958139371351</v>
      </c>
      <c r="V201" s="109">
        <f t="shared" ca="1" si="147"/>
        <v>11.765795154883739</v>
      </c>
      <c r="W201" s="109">
        <f t="shared" ca="1" si="147"/>
        <v>11.786464734505483</v>
      </c>
      <c r="X201" s="109">
        <f t="shared" ca="1" si="147"/>
        <v>13.023596331266274</v>
      </c>
      <c r="Y201" s="109">
        <f t="shared" ca="1" si="147"/>
        <v>16.747650810606924</v>
      </c>
      <c r="Z201" s="109">
        <f t="shared" ca="1" si="147"/>
        <v>24.32446048737166</v>
      </c>
      <c r="AA201" s="109">
        <f t="shared" ca="1" si="147"/>
        <v>36.461545903772333</v>
      </c>
      <c r="AB201" s="109">
        <f t="shared" ca="1" si="147"/>
        <v>52.271552251975599</v>
      </c>
      <c r="AC201" s="109">
        <f t="shared" ca="1" si="147"/>
        <v>69.092667503284332</v>
      </c>
      <c r="AD201" s="109">
        <f t="shared" ca="1" si="147"/>
        <v>83.591356740223119</v>
      </c>
      <c r="AE201" s="109">
        <f t="shared" ca="1" si="147"/>
        <v>93.174161567526468</v>
      </c>
      <c r="AF201" s="109">
        <f t="shared" ca="1" si="147"/>
        <v>96.496697813514416</v>
      </c>
    </row>
    <row r="202" spans="2:32">
      <c r="S202" s="14">
        <f t="shared" si="144"/>
        <v>30</v>
      </c>
      <c r="T202" s="109">
        <f t="shared" ref="T202:AF202" ca="1" si="148">T187*T37/T7</f>
        <v>14.844617900514367</v>
      </c>
      <c r="U202" s="109">
        <f t="shared" ca="1" si="148"/>
        <v>14.545275187856969</v>
      </c>
      <c r="V202" s="109">
        <f t="shared" ca="1" si="148"/>
        <v>13.785968435799422</v>
      </c>
      <c r="W202" s="109">
        <f t="shared" ca="1" si="148"/>
        <v>13.023596331266274</v>
      </c>
      <c r="X202" s="109">
        <f t="shared" ca="1" si="148"/>
        <v>13.136288044859368</v>
      </c>
      <c r="Y202" s="109">
        <f t="shared" ca="1" si="148"/>
        <v>15.497726284428486</v>
      </c>
      <c r="Z202" s="109">
        <f t="shared" ca="1" si="148"/>
        <v>21.786258860988816</v>
      </c>
      <c r="AA202" s="109">
        <f t="shared" ca="1" si="148"/>
        <v>33.207290349089703</v>
      </c>
      <c r="AB202" s="109">
        <f t="shared" ca="1" si="148"/>
        <v>49.248809823463098</v>
      </c>
      <c r="AC202" s="109">
        <f t="shared" ca="1" si="148"/>
        <v>67.115018221230159</v>
      </c>
      <c r="AD202" s="109">
        <f t="shared" ca="1" si="148"/>
        <v>82.892112168751325</v>
      </c>
      <c r="AE202" s="109">
        <f t="shared" ca="1" si="148"/>
        <v>93.424107389001989</v>
      </c>
      <c r="AF202" s="109">
        <f t="shared" ca="1" si="148"/>
        <v>97.085760747950346</v>
      </c>
    </row>
    <row r="203" spans="2:32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S203" s="14">
        <f t="shared" si="144"/>
        <v>37.5</v>
      </c>
      <c r="T203" s="109">
        <f t="shared" ref="T203:AF203" ca="1" si="149">T188*T38/T8</f>
        <v>20.088156288809515</v>
      </c>
      <c r="U203" s="109">
        <f t="shared" ca="1" si="149"/>
        <v>19.636953235643613</v>
      </c>
      <c r="V203" s="109">
        <f t="shared" ca="1" si="149"/>
        <v>18.395055635046496</v>
      </c>
      <c r="W203" s="109">
        <f t="shared" ca="1" si="149"/>
        <v>16.747650810606924</v>
      </c>
      <c r="X203" s="109">
        <f t="shared" ca="1" si="149"/>
        <v>15.497726284428486</v>
      </c>
      <c r="Y203" s="109">
        <f t="shared" ca="1" si="149"/>
        <v>16.047815562593108</v>
      </c>
      <c r="Z203" s="109">
        <f t="shared" ca="1" si="149"/>
        <v>20.389208642430088</v>
      </c>
      <c r="AA203" s="109">
        <f t="shared" ca="1" si="149"/>
        <v>30.415770315623735</v>
      </c>
      <c r="AB203" s="109">
        <f t="shared" ca="1" si="149"/>
        <v>46.328469679311617</v>
      </c>
      <c r="AC203" s="109">
        <f t="shared" ca="1" si="149"/>
        <v>65.356509810544679</v>
      </c>
      <c r="AD203" s="109">
        <f t="shared" ca="1" si="149"/>
        <v>82.796570547239781</v>
      </c>
      <c r="AE203" s="109">
        <f t="shared" ca="1" si="149"/>
        <v>94.614532740397763</v>
      </c>
      <c r="AF203" s="109">
        <f t="shared" ca="1" si="149"/>
        <v>98.739404774796</v>
      </c>
    </row>
    <row r="204" spans="2:32">
      <c r="S204" s="14">
        <f t="shared" si="144"/>
        <v>45</v>
      </c>
      <c r="T204" s="109">
        <f t="shared" ref="T204:AF204" ca="1" si="150">T189*T39/T9</f>
        <v>28.904727867806951</v>
      </c>
      <c r="U204" s="109">
        <f t="shared" ca="1" si="150"/>
        <v>28.340639747418692</v>
      </c>
      <c r="V204" s="109">
        <f t="shared" ca="1" si="150"/>
        <v>26.722490806831519</v>
      </c>
      <c r="W204" s="109">
        <f t="shared" ca="1" si="150"/>
        <v>24.32446048737166</v>
      </c>
      <c r="X204" s="109">
        <f t="shared" ca="1" si="150"/>
        <v>21.786258860988816</v>
      </c>
      <c r="Y204" s="109">
        <f t="shared" ca="1" si="150"/>
        <v>20.389208642430088</v>
      </c>
      <c r="Z204" s="109">
        <f t="shared" ca="1" si="150"/>
        <v>22.285802017307681</v>
      </c>
      <c r="AA204" s="109">
        <f t="shared" ca="1" si="150"/>
        <v>30.11210453433625</v>
      </c>
      <c r="AB204" s="109">
        <f t="shared" ca="1" si="150"/>
        <v>45.200643618037127</v>
      </c>
      <c r="AC204" s="109">
        <f t="shared" ca="1" si="150"/>
        <v>65.225298208589564</v>
      </c>
      <c r="AD204" s="109">
        <f t="shared" ca="1" si="150"/>
        <v>84.589480836563965</v>
      </c>
      <c r="AE204" s="109">
        <f t="shared" ca="1" si="150"/>
        <v>97.988509920885207</v>
      </c>
      <c r="AF204" s="109">
        <f t="shared" ca="1" si="150"/>
        <v>102.68821682104375</v>
      </c>
    </row>
    <row r="205" spans="2:32">
      <c r="S205" s="14">
        <f t="shared" si="144"/>
        <v>52.5</v>
      </c>
      <c r="T205" s="109">
        <f t="shared" ref="T205:AF205" ca="1" si="151">T190*T40/T10</f>
        <v>41.477062398143985</v>
      </c>
      <c r="U205" s="109">
        <f t="shared" ca="1" si="151"/>
        <v>40.889862782809494</v>
      </c>
      <c r="V205" s="109">
        <f t="shared" ca="1" si="151"/>
        <v>39.165746181929848</v>
      </c>
      <c r="W205" s="109">
        <f t="shared" ca="1" si="151"/>
        <v>36.461545903772333</v>
      </c>
      <c r="X205" s="109">
        <f t="shared" ca="1" si="151"/>
        <v>33.207290349089703</v>
      </c>
      <c r="Y205" s="109">
        <f t="shared" ca="1" si="151"/>
        <v>30.415770315623735</v>
      </c>
      <c r="Z205" s="109">
        <f t="shared" ca="1" si="151"/>
        <v>30.11210453433625</v>
      </c>
      <c r="AA205" s="109">
        <f t="shared" ca="1" si="151"/>
        <v>35.405629825448976</v>
      </c>
      <c r="AB205" s="109">
        <f t="shared" ca="1" si="151"/>
        <v>48.94261432660074</v>
      </c>
      <c r="AC205" s="109">
        <f t="shared" ca="1" si="151"/>
        <v>69.45431499091346</v>
      </c>
      <c r="AD205" s="109">
        <f t="shared" ca="1" si="151"/>
        <v>90.661203310226071</v>
      </c>
      <c r="AE205" s="109">
        <f t="shared" ca="1" si="151"/>
        <v>105.69744425276757</v>
      </c>
      <c r="AF205" s="109">
        <f t="shared" ca="1" si="151"/>
        <v>110.99333323881359</v>
      </c>
    </row>
    <row r="206" spans="2:32">
      <c r="S206" s="14">
        <f t="shared" si="144"/>
        <v>60</v>
      </c>
      <c r="T206" s="109">
        <f t="shared" ref="T206:AF206" ca="1" si="152">T191*T41/T11</f>
        <v>56.648549649191381</v>
      </c>
      <c r="U206" s="109">
        <f t="shared" ca="1" si="152"/>
        <v>56.147649193068467</v>
      </c>
      <c r="V206" s="109">
        <f t="shared" ca="1" si="152"/>
        <v>54.661251496805754</v>
      </c>
      <c r="W206" s="109">
        <f t="shared" ca="1" si="152"/>
        <v>52.271552251975599</v>
      </c>
      <c r="X206" s="109">
        <f t="shared" ca="1" si="152"/>
        <v>49.248809823463098</v>
      </c>
      <c r="Y206" s="109">
        <f t="shared" ca="1" si="152"/>
        <v>46.328469679311617</v>
      </c>
      <c r="Z206" s="109">
        <f t="shared" ca="1" si="152"/>
        <v>45.200643618037127</v>
      </c>
      <c r="AA206" s="109">
        <f t="shared" ca="1" si="152"/>
        <v>48.94261432660074</v>
      </c>
      <c r="AB206" s="109">
        <f t="shared" ca="1" si="152"/>
        <v>61.055013962276405</v>
      </c>
      <c r="AC206" s="109">
        <f t="shared" ca="1" si="152"/>
        <v>81.538534649313092</v>
      </c>
      <c r="AD206" s="109">
        <f t="shared" ca="1" si="152"/>
        <v>103.95196443659169</v>
      </c>
      <c r="AE206" s="109">
        <f t="shared" ca="1" si="152"/>
        <v>120.10157437916563</v>
      </c>
      <c r="AF206" s="109">
        <f t="shared" ca="1" si="152"/>
        <v>125.77788354536561</v>
      </c>
    </row>
    <row r="207" spans="2:32">
      <c r="S207" s="14">
        <f t="shared" si="144"/>
        <v>67.5</v>
      </c>
      <c r="T207" s="109">
        <f t="shared" ref="T207:AF207" ca="1" si="153">T192*T42/T12</f>
        <v>72.039238394885629</v>
      </c>
      <c r="U207" s="109">
        <f t="shared" ca="1" si="153"/>
        <v>71.699256185854921</v>
      </c>
      <c r="V207" s="109">
        <f t="shared" ca="1" si="153"/>
        <v>70.69393297264277</v>
      </c>
      <c r="W207" s="109">
        <f t="shared" ca="1" si="153"/>
        <v>69.092667503284332</v>
      </c>
      <c r="X207" s="109">
        <f t="shared" ca="1" si="153"/>
        <v>67.115018221230159</v>
      </c>
      <c r="Y207" s="109">
        <f t="shared" ca="1" si="153"/>
        <v>65.356509810544679</v>
      </c>
      <c r="Z207" s="109">
        <f t="shared" ca="1" si="153"/>
        <v>65.225298208589564</v>
      </c>
      <c r="AA207" s="109">
        <f t="shared" ca="1" si="153"/>
        <v>69.45431499091346</v>
      </c>
      <c r="AB207" s="109">
        <f t="shared" ca="1" si="153"/>
        <v>81.538534649313092</v>
      </c>
      <c r="AC207" s="109">
        <f t="shared" ca="1" si="153"/>
        <v>101.99455752952198</v>
      </c>
      <c r="AD207" s="109">
        <f t="shared" ca="1" si="153"/>
        <v>124.49219025860117</v>
      </c>
      <c r="AE207" s="109">
        <f t="shared" ca="1" si="153"/>
        <v>140.49214541231566</v>
      </c>
      <c r="AF207" s="109">
        <f t="shared" ca="1" si="153"/>
        <v>146.02007009431176</v>
      </c>
    </row>
    <row r="208" spans="2:32">
      <c r="S208" s="14">
        <f t="shared" si="144"/>
        <v>75</v>
      </c>
      <c r="T208" s="109">
        <f t="shared" ref="T208:AF208" ca="1" si="154">T193*T43/T13</f>
        <v>84.971616342769323</v>
      </c>
      <c r="U208" s="109">
        <f t="shared" ca="1" si="154"/>
        <v>84.800026766794019</v>
      </c>
      <c r="V208" s="109">
        <f t="shared" ca="1" si="154"/>
        <v>84.308879114957179</v>
      </c>
      <c r="W208" s="109">
        <f t="shared" ca="1" si="154"/>
        <v>83.591356740223119</v>
      </c>
      <c r="X208" s="109">
        <f t="shared" ca="1" si="154"/>
        <v>82.892112168751325</v>
      </c>
      <c r="Y208" s="109">
        <f t="shared" ca="1" si="154"/>
        <v>82.796570547239781</v>
      </c>
      <c r="Z208" s="109">
        <f t="shared" ca="1" si="154"/>
        <v>84.589480836563965</v>
      </c>
      <c r="AA208" s="109">
        <f t="shared" ca="1" si="154"/>
        <v>90.661203310226071</v>
      </c>
      <c r="AB208" s="109">
        <f t="shared" ca="1" si="154"/>
        <v>103.95196443659169</v>
      </c>
      <c r="AC208" s="109">
        <f t="shared" ca="1" si="154"/>
        <v>124.49219025860117</v>
      </c>
      <c r="AD208" s="109">
        <f t="shared" ca="1" si="154"/>
        <v>145.91074240238137</v>
      </c>
      <c r="AE208" s="109">
        <f t="shared" ca="1" si="154"/>
        <v>160.4205016846096</v>
      </c>
      <c r="AF208" s="109">
        <f t="shared" ca="1" si="154"/>
        <v>165.26032274468452</v>
      </c>
    </row>
    <row r="209" spans="1:152">
      <c r="M209" s="32"/>
      <c r="N209" s="52"/>
      <c r="O209" s="52"/>
      <c r="P209" s="52"/>
      <c r="S209" s="14">
        <f t="shared" si="144"/>
        <v>82.5</v>
      </c>
      <c r="T209" s="109">
        <f t="shared" ref="T209:AF209" ca="1" si="155">T194*T44/T14</f>
        <v>93.429024393209048</v>
      </c>
      <c r="U209" s="109">
        <f t="shared" ca="1" si="155"/>
        <v>93.376674755024737</v>
      </c>
      <c r="V209" s="109">
        <f t="shared" ca="1" si="155"/>
        <v>93.252123263706295</v>
      </c>
      <c r="W209" s="109">
        <f t="shared" ca="1" si="155"/>
        <v>93.174161567526468</v>
      </c>
      <c r="X209" s="109">
        <f t="shared" ca="1" si="155"/>
        <v>93.424107389001989</v>
      </c>
      <c r="Y209" s="109">
        <f t="shared" ca="1" si="155"/>
        <v>94.614532740397763</v>
      </c>
      <c r="Z209" s="109">
        <f t="shared" ca="1" si="155"/>
        <v>97.988509920885207</v>
      </c>
      <c r="AA209" s="109">
        <f t="shared" ca="1" si="155"/>
        <v>105.69744425276757</v>
      </c>
      <c r="AB209" s="109">
        <f t="shared" ca="1" si="155"/>
        <v>120.10157437916563</v>
      </c>
      <c r="AC209" s="109">
        <f t="shared" ca="1" si="155"/>
        <v>140.49214541231566</v>
      </c>
      <c r="AD209" s="109">
        <f t="shared" ca="1" si="155"/>
        <v>160.4205016846096</v>
      </c>
      <c r="AE209" s="109">
        <f t="shared" ca="1" si="155"/>
        <v>173.16966439021712</v>
      </c>
      <c r="AF209" s="109">
        <f t="shared" ca="1" si="155"/>
        <v>177.25746783721806</v>
      </c>
    </row>
    <row r="210" spans="1:152">
      <c r="S210" s="14">
        <f t="shared" si="144"/>
        <v>90</v>
      </c>
      <c r="T210" s="109">
        <f t="shared" ref="T210:AF210" ca="1" si="156">T195*T45/T15</f>
        <v>96.352500609320856</v>
      </c>
      <c r="U210" s="109">
        <f t="shared" ca="1" si="156"/>
        <v>96.342283182428872</v>
      </c>
      <c r="V210" s="109">
        <f t="shared" ca="1" si="156"/>
        <v>96.347483944010165</v>
      </c>
      <c r="W210" s="109">
        <f t="shared" ca="1" si="156"/>
        <v>96.496697813514416</v>
      </c>
      <c r="X210" s="109">
        <f t="shared" ca="1" si="156"/>
        <v>97.085760747950346</v>
      </c>
      <c r="Y210" s="109">
        <f t="shared" ca="1" si="156"/>
        <v>98.739404774796</v>
      </c>
      <c r="Z210" s="109">
        <f t="shared" ca="1" si="156"/>
        <v>102.68821682104375</v>
      </c>
      <c r="AA210" s="109">
        <f t="shared" ca="1" si="156"/>
        <v>110.99333323881359</v>
      </c>
      <c r="AB210" s="109">
        <f t="shared" ca="1" si="156"/>
        <v>125.77788354536561</v>
      </c>
      <c r="AC210" s="109">
        <f t="shared" ca="1" si="156"/>
        <v>146.02007009431176</v>
      </c>
      <c r="AD210" s="109">
        <f t="shared" ca="1" si="156"/>
        <v>165.26032274468452</v>
      </c>
      <c r="AE210" s="109">
        <f t="shared" ca="1" si="156"/>
        <v>177.25746783721806</v>
      </c>
      <c r="AF210" s="109">
        <f t="shared" ca="1" si="156"/>
        <v>181.03492136064048</v>
      </c>
    </row>
    <row r="211" spans="1:152" s="1" customForma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R211"/>
      <c r="S211" s="1" t="s">
        <v>69</v>
      </c>
      <c r="AH211" s="1" t="s">
        <v>70</v>
      </c>
      <c r="AW211" s="1" t="s">
        <v>71</v>
      </c>
      <c r="BL211" s="1" t="s">
        <v>72</v>
      </c>
      <c r="CA211" s="1" t="s">
        <v>73</v>
      </c>
      <c r="CP211" s="1" t="s">
        <v>74</v>
      </c>
      <c r="DE211" s="1" t="s">
        <v>75</v>
      </c>
    </row>
    <row r="212" spans="1:152">
      <c r="A212" s="1"/>
      <c r="Q212" s="9"/>
      <c r="S212" s="85" t="s">
        <v>78</v>
      </c>
      <c r="T212" s="86">
        <f>T197</f>
        <v>0</v>
      </c>
      <c r="U212" s="86">
        <f t="shared" ref="U212:AF212" si="157">U197</f>
        <v>7.5</v>
      </c>
      <c r="V212" s="86">
        <f t="shared" si="157"/>
        <v>15</v>
      </c>
      <c r="W212" s="86">
        <f t="shared" si="157"/>
        <v>22.5</v>
      </c>
      <c r="X212" s="86">
        <f t="shared" si="157"/>
        <v>30</v>
      </c>
      <c r="Y212" s="86">
        <f t="shared" si="157"/>
        <v>37.5</v>
      </c>
      <c r="Z212" s="86">
        <f t="shared" si="157"/>
        <v>45</v>
      </c>
      <c r="AA212" s="14">
        <f t="shared" si="157"/>
        <v>52.5</v>
      </c>
      <c r="AB212" s="14">
        <f t="shared" si="157"/>
        <v>60</v>
      </c>
      <c r="AC212" s="14">
        <f t="shared" si="157"/>
        <v>67.5</v>
      </c>
      <c r="AD212" s="14">
        <f t="shared" si="157"/>
        <v>75</v>
      </c>
      <c r="AE212" s="14">
        <f t="shared" si="157"/>
        <v>82.5</v>
      </c>
      <c r="AF212" s="14">
        <f t="shared" si="157"/>
        <v>90</v>
      </c>
      <c r="AH212" s="85" t="s">
        <v>78</v>
      </c>
      <c r="AI212" s="14">
        <f>T212</f>
        <v>0</v>
      </c>
      <c r="AJ212" s="14">
        <f t="shared" ref="AJ212:AU212" si="158">U212</f>
        <v>7.5</v>
      </c>
      <c r="AK212" s="14">
        <f t="shared" si="158"/>
        <v>15</v>
      </c>
      <c r="AL212" s="14">
        <f t="shared" si="158"/>
        <v>22.5</v>
      </c>
      <c r="AM212" s="14">
        <f t="shared" si="158"/>
        <v>30</v>
      </c>
      <c r="AN212" s="14">
        <f t="shared" si="158"/>
        <v>37.5</v>
      </c>
      <c r="AO212" s="14">
        <f t="shared" si="158"/>
        <v>45</v>
      </c>
      <c r="AP212" s="14">
        <f t="shared" si="158"/>
        <v>52.5</v>
      </c>
      <c r="AQ212" s="14">
        <f t="shared" si="158"/>
        <v>60</v>
      </c>
      <c r="AR212" s="14">
        <f t="shared" si="158"/>
        <v>67.5</v>
      </c>
      <c r="AS212" s="14">
        <f t="shared" si="158"/>
        <v>75</v>
      </c>
      <c r="AT212" s="14">
        <f t="shared" si="158"/>
        <v>82.5</v>
      </c>
      <c r="AU212" s="14">
        <f t="shared" si="158"/>
        <v>90</v>
      </c>
      <c r="AW212" s="85" t="s">
        <v>78</v>
      </c>
      <c r="AX212" s="14">
        <f>T212</f>
        <v>0</v>
      </c>
      <c r="AY212" s="14">
        <f t="shared" ref="AY212:BJ212" si="159">U212</f>
        <v>7.5</v>
      </c>
      <c r="AZ212" s="14">
        <f t="shared" si="159"/>
        <v>15</v>
      </c>
      <c r="BA212" s="14">
        <f t="shared" si="159"/>
        <v>22.5</v>
      </c>
      <c r="BB212" s="14">
        <f t="shared" si="159"/>
        <v>30</v>
      </c>
      <c r="BC212" s="14">
        <f t="shared" si="159"/>
        <v>37.5</v>
      </c>
      <c r="BD212" s="14">
        <f t="shared" si="159"/>
        <v>45</v>
      </c>
      <c r="BE212" s="14">
        <f t="shared" si="159"/>
        <v>52.5</v>
      </c>
      <c r="BF212" s="14">
        <f t="shared" si="159"/>
        <v>60</v>
      </c>
      <c r="BG212" s="14">
        <f t="shared" si="159"/>
        <v>67.5</v>
      </c>
      <c r="BH212" s="14">
        <f t="shared" si="159"/>
        <v>75</v>
      </c>
      <c r="BI212" s="14">
        <f t="shared" si="159"/>
        <v>82.5</v>
      </c>
      <c r="BJ212" s="14">
        <f t="shared" si="159"/>
        <v>90</v>
      </c>
      <c r="BL212" s="85" t="s">
        <v>78</v>
      </c>
      <c r="BM212" s="14">
        <f>AX212</f>
        <v>0</v>
      </c>
      <c r="BN212" s="14">
        <f t="shared" ref="BN212:BY212" si="160">AY212</f>
        <v>7.5</v>
      </c>
      <c r="BO212" s="14">
        <f t="shared" si="160"/>
        <v>15</v>
      </c>
      <c r="BP212" s="14">
        <f t="shared" si="160"/>
        <v>22.5</v>
      </c>
      <c r="BQ212" s="14">
        <f t="shared" si="160"/>
        <v>30</v>
      </c>
      <c r="BR212" s="14">
        <f t="shared" si="160"/>
        <v>37.5</v>
      </c>
      <c r="BS212" s="14">
        <f t="shared" si="160"/>
        <v>45</v>
      </c>
      <c r="BT212" s="14">
        <f t="shared" si="160"/>
        <v>52.5</v>
      </c>
      <c r="BU212" s="14">
        <f t="shared" si="160"/>
        <v>60</v>
      </c>
      <c r="BV212" s="14">
        <f t="shared" si="160"/>
        <v>67.5</v>
      </c>
      <c r="BW212" s="14">
        <f t="shared" si="160"/>
        <v>75</v>
      </c>
      <c r="BX212" s="14">
        <f t="shared" si="160"/>
        <v>82.5</v>
      </c>
      <c r="BY212" s="14">
        <f t="shared" si="160"/>
        <v>90</v>
      </c>
      <c r="CA212" s="85" t="s">
        <v>78</v>
      </c>
      <c r="CB212" s="14">
        <f>AX212</f>
        <v>0</v>
      </c>
      <c r="CC212" s="14">
        <f t="shared" ref="CC212:CN212" si="161">AY212</f>
        <v>7.5</v>
      </c>
      <c r="CD212" s="14">
        <f t="shared" si="161"/>
        <v>15</v>
      </c>
      <c r="CE212" s="14">
        <f t="shared" si="161"/>
        <v>22.5</v>
      </c>
      <c r="CF212" s="14">
        <f t="shared" si="161"/>
        <v>30</v>
      </c>
      <c r="CG212" s="14">
        <f t="shared" si="161"/>
        <v>37.5</v>
      </c>
      <c r="CH212" s="14">
        <f t="shared" si="161"/>
        <v>45</v>
      </c>
      <c r="CI212" s="14">
        <f t="shared" si="161"/>
        <v>52.5</v>
      </c>
      <c r="CJ212" s="14">
        <f t="shared" si="161"/>
        <v>60</v>
      </c>
      <c r="CK212" s="14">
        <f t="shared" si="161"/>
        <v>67.5</v>
      </c>
      <c r="CL212" s="14">
        <f t="shared" si="161"/>
        <v>75</v>
      </c>
      <c r="CM212" s="14">
        <f t="shared" si="161"/>
        <v>82.5</v>
      </c>
      <c r="CN212" s="14">
        <f t="shared" si="161"/>
        <v>90</v>
      </c>
      <c r="CP212" s="85" t="s">
        <v>78</v>
      </c>
      <c r="CQ212" s="14">
        <f>BM212</f>
        <v>0</v>
      </c>
      <c r="CR212" s="14">
        <f t="shared" ref="CR212:DC212" si="162">BN212</f>
        <v>7.5</v>
      </c>
      <c r="CS212" s="14">
        <f t="shared" ref="CS212" si="163">BO212</f>
        <v>15</v>
      </c>
      <c r="CT212" s="14">
        <f t="shared" ref="CT212" si="164">BP212</f>
        <v>22.5</v>
      </c>
      <c r="CU212" s="14">
        <f t="shared" ref="CU212" si="165">BQ212</f>
        <v>30</v>
      </c>
      <c r="CV212" s="14">
        <f t="shared" ref="CV212" si="166">BR212</f>
        <v>37.5</v>
      </c>
      <c r="CW212" s="14">
        <f t="shared" ref="CW212" si="167">BS212</f>
        <v>45</v>
      </c>
      <c r="CX212" s="14">
        <f t="shared" ref="CX212" si="168">BT212</f>
        <v>52.5</v>
      </c>
      <c r="CY212" s="14">
        <f t="shared" ref="CY212" si="169">BU212</f>
        <v>60</v>
      </c>
      <c r="CZ212" s="14">
        <f t="shared" ref="CZ212" si="170">BV212</f>
        <v>67.5</v>
      </c>
      <c r="DA212" s="14">
        <f t="shared" si="162"/>
        <v>75</v>
      </c>
      <c r="DB212" s="14">
        <f t="shared" si="162"/>
        <v>82.5</v>
      </c>
      <c r="DC212" s="14">
        <f t="shared" si="162"/>
        <v>90</v>
      </c>
      <c r="DE212" s="85" t="s">
        <v>78</v>
      </c>
      <c r="DF212" s="14">
        <f>CB212</f>
        <v>0</v>
      </c>
      <c r="DG212" s="14">
        <f t="shared" ref="DG212:DR212" si="171">CC212</f>
        <v>7.5</v>
      </c>
      <c r="DH212" s="14">
        <f t="shared" si="171"/>
        <v>15</v>
      </c>
      <c r="DI212" s="14">
        <f t="shared" si="171"/>
        <v>22.5</v>
      </c>
      <c r="DJ212" s="14">
        <f t="shared" si="171"/>
        <v>30</v>
      </c>
      <c r="DK212" s="14">
        <f t="shared" si="171"/>
        <v>37.5</v>
      </c>
      <c r="DL212" s="14">
        <f t="shared" si="171"/>
        <v>45</v>
      </c>
      <c r="DM212" s="14">
        <f t="shared" si="171"/>
        <v>52.5</v>
      </c>
      <c r="DN212" s="14">
        <f t="shared" si="171"/>
        <v>60</v>
      </c>
      <c r="DO212" s="14">
        <f t="shared" si="171"/>
        <v>67.5</v>
      </c>
      <c r="DP212" s="14">
        <f t="shared" si="171"/>
        <v>75</v>
      </c>
      <c r="DQ212" s="14">
        <f t="shared" si="171"/>
        <v>82.5</v>
      </c>
      <c r="DR212" s="14">
        <f t="shared" si="171"/>
        <v>90</v>
      </c>
      <c r="DT212" s="100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I212" s="100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</row>
    <row r="213" spans="1:152">
      <c r="Q213" s="15"/>
      <c r="S213" s="14">
        <f>S198</f>
        <v>0</v>
      </c>
      <c r="T213" s="87">
        <f t="shared" ref="T213:AF225" ca="1" si="172">($G$5/T183-$H$5*T78/T183)*1000</f>
        <v>1.0943369366311426</v>
      </c>
      <c r="U213" s="87">
        <f t="shared" ca="1" si="172"/>
        <v>0.44241544458883864</v>
      </c>
      <c r="V213" s="87">
        <f t="shared" ca="1" si="172"/>
        <v>-1.3218025940887366</v>
      </c>
      <c r="W213" s="87">
        <f t="shared" ca="1" si="172"/>
        <v>-3.4317000565306088</v>
      </c>
      <c r="X213" s="87">
        <f t="shared" ca="1" si="172"/>
        <v>-4.5461025767480194</v>
      </c>
      <c r="Y213" s="87">
        <f t="shared" ca="1" si="172"/>
        <v>-3.8593451474177041</v>
      </c>
      <c r="Z213" s="87">
        <f t="shared" ca="1" si="172"/>
        <v>-1.9425785815134038</v>
      </c>
      <c r="AA213" s="87">
        <f t="shared" ca="1" si="172"/>
        <v>0.19228044511407882</v>
      </c>
      <c r="AB213" s="87">
        <f t="shared" ca="1" si="172"/>
        <v>1.9866734638657497</v>
      </c>
      <c r="AC213" s="87">
        <f t="shared" ca="1" si="172"/>
        <v>3.3048927798098071</v>
      </c>
      <c r="AD213" s="87">
        <f t="shared" ca="1" si="172"/>
        <v>4.1801220864180682</v>
      </c>
      <c r="AE213" s="87">
        <f t="shared" ca="1" si="172"/>
        <v>4.6752042632923105</v>
      </c>
      <c r="AF213" s="87">
        <f t="shared" ca="1" si="172"/>
        <v>4.8352127388762378</v>
      </c>
      <c r="AH213" s="14">
        <f>S213</f>
        <v>0</v>
      </c>
      <c r="AI213" s="111">
        <f t="shared" ref="AI213:AU225" ca="1" si="173">($G$6/T183-$H$6*T78/T183)*1000</f>
        <v>1.5946052505196637</v>
      </c>
      <c r="AJ213" s="111">
        <f t="shared" ca="1" si="173"/>
        <v>1.1558849151864798</v>
      </c>
      <c r="AK213" s="111">
        <f t="shared" ca="1" si="173"/>
        <v>-1.7681627570305478E-2</v>
      </c>
      <c r="AL213" s="111">
        <f t="shared" ca="1" si="173"/>
        <v>-1.3750652989498116</v>
      </c>
      <c r="AM213" s="111">
        <f t="shared" ca="1" si="173"/>
        <v>-1.9898456187197644</v>
      </c>
      <c r="AN213" s="111">
        <f t="shared" ca="1" si="173"/>
        <v>-1.3502307964215876</v>
      </c>
      <c r="AO213" s="111">
        <f t="shared" ca="1" si="173"/>
        <v>0.10085535160764617</v>
      </c>
      <c r="AP213" s="111">
        <f t="shared" ca="1" si="173"/>
        <v>1.6537121920679634</v>
      </c>
      <c r="AQ213" s="111">
        <f t="shared" ca="1" si="173"/>
        <v>2.9356833650942313</v>
      </c>
      <c r="AR213" s="111">
        <f t="shared" ca="1" si="173"/>
        <v>3.8678779716258149</v>
      </c>
      <c r="AS213" s="111">
        <f t="shared" ca="1" si="173"/>
        <v>4.4829495054058457</v>
      </c>
      <c r="AT213" s="111">
        <f t="shared" ca="1" si="173"/>
        <v>4.8295919350263059</v>
      </c>
      <c r="AU213" s="111">
        <f t="shared" ca="1" si="173"/>
        <v>4.941432555306732</v>
      </c>
      <c r="AW213" s="14">
        <f>S213</f>
        <v>0</v>
      </c>
      <c r="AX213" s="111">
        <f t="shared" ref="AX213:BJ225" ca="1" si="174">($G$7/T183-$H$7*T78/T183)*1000</f>
        <v>1.4278491458901563</v>
      </c>
      <c r="AY213" s="111">
        <f t="shared" ca="1" si="174"/>
        <v>0.91806175832059922</v>
      </c>
      <c r="AZ213" s="111">
        <f t="shared" ca="1" si="174"/>
        <v>-0.45238861640978278</v>
      </c>
      <c r="BA213" s="111">
        <f t="shared" ca="1" si="174"/>
        <v>-2.0606102181434109</v>
      </c>
      <c r="BB213" s="111">
        <f t="shared" ca="1" si="174"/>
        <v>-2.84193127139585</v>
      </c>
      <c r="BC213" s="111">
        <f t="shared" ca="1" si="174"/>
        <v>-2.1866022467536266</v>
      </c>
      <c r="BD213" s="111">
        <f t="shared" ca="1" si="174"/>
        <v>-0.58028929276603747</v>
      </c>
      <c r="BE213" s="111">
        <f t="shared" ca="1" si="174"/>
        <v>1.166568276416668</v>
      </c>
      <c r="BF213" s="111">
        <f t="shared" ca="1" si="174"/>
        <v>2.6193467313514041</v>
      </c>
      <c r="BG213" s="111">
        <f t="shared" ca="1" si="174"/>
        <v>3.6802162410204793</v>
      </c>
      <c r="BH213" s="111">
        <f t="shared" ca="1" si="174"/>
        <v>4.3820070324099207</v>
      </c>
      <c r="BI213" s="111">
        <f t="shared" ca="1" si="174"/>
        <v>4.7781293777816405</v>
      </c>
      <c r="BJ213" s="111">
        <f t="shared" ca="1" si="174"/>
        <v>4.9060259498298997</v>
      </c>
      <c r="BL213" s="14">
        <f>AW213</f>
        <v>0</v>
      </c>
      <c r="BM213" s="111">
        <f t="shared" ref="BM213:BY225" ca="1" si="175">($G$8/T183-$H$8*T78/T183)*1000</f>
        <v>1.2610930412606494</v>
      </c>
      <c r="BN213" s="111">
        <f t="shared" ca="1" si="175"/>
        <v>0.68023860145471904</v>
      </c>
      <c r="BO213" s="111">
        <f t="shared" ca="1" si="175"/>
        <v>-0.88709560524925923</v>
      </c>
      <c r="BP213" s="111">
        <f t="shared" ca="1" si="175"/>
        <v>-2.7461551373370106</v>
      </c>
      <c r="BQ213" s="111">
        <f t="shared" ca="1" si="175"/>
        <v>-3.6940169240719349</v>
      </c>
      <c r="BR213" s="111">
        <f t="shared" ca="1" si="175"/>
        <v>-3.022973697085666</v>
      </c>
      <c r="BS213" s="111">
        <f t="shared" ca="1" si="175"/>
        <v>-1.261433937139721</v>
      </c>
      <c r="BT213" s="111">
        <f t="shared" ca="1" si="175"/>
        <v>0.67942436076537294</v>
      </c>
      <c r="BU213" s="111">
        <f t="shared" ca="1" si="175"/>
        <v>2.3030100976085768</v>
      </c>
      <c r="BV213" s="111">
        <f t="shared" ca="1" si="175"/>
        <v>3.4925545104151436</v>
      </c>
      <c r="BW213" s="111">
        <f t="shared" ca="1" si="175"/>
        <v>4.2810645594139949</v>
      </c>
      <c r="BX213" s="111">
        <f t="shared" ca="1" si="175"/>
        <v>4.7266668205369751</v>
      </c>
      <c r="BY213" s="111">
        <f t="shared" ca="1" si="175"/>
        <v>4.8706193443530692</v>
      </c>
      <c r="CA213" s="14">
        <f>AW213</f>
        <v>0</v>
      </c>
      <c r="CB213" s="111">
        <f t="shared" ref="CB213:CN225" ca="1" si="176">($G$9/T183-$H$9*T78/T183)*1000</f>
        <v>-1.2194040151032701</v>
      </c>
      <c r="CC213" s="111">
        <f t="shared" ca="1" si="176"/>
        <v>-1.5154220301130492</v>
      </c>
      <c r="CD213" s="111">
        <f t="shared" ca="1" si="176"/>
        <v>-2.3438814142191147</v>
      </c>
      <c r="CE213" s="111">
        <f t="shared" ca="1" si="176"/>
        <v>-3.4269295038554728</v>
      </c>
      <c r="CF213" s="111">
        <f t="shared" ca="1" si="176"/>
        <v>-4.203293400706908</v>
      </c>
      <c r="CG213" s="111">
        <f t="shared" ca="1" si="176"/>
        <v>-4.2463596725086932</v>
      </c>
      <c r="CH213" s="111">
        <f t="shared" ca="1" si="176"/>
        <v>-3.6983521499394194</v>
      </c>
      <c r="CI213" s="111">
        <f t="shared" ca="1" si="176"/>
        <v>-2.9613195829305843</v>
      </c>
      <c r="CJ213" s="111">
        <f t="shared" ca="1" si="176"/>
        <v>-2.2953544952301144</v>
      </c>
      <c r="CK213" s="111">
        <f t="shared" ca="1" si="176"/>
        <v>-1.7869489395939766</v>
      </c>
      <c r="CL213" s="111">
        <f t="shared" ca="1" si="176"/>
        <v>-1.4416792552591686</v>
      </c>
      <c r="CM213" s="111">
        <f t="shared" ca="1" si="176"/>
        <v>-1.2438161961264533</v>
      </c>
      <c r="CN213" s="111">
        <f t="shared" ca="1" si="176"/>
        <v>-1.1794821806362346</v>
      </c>
      <c r="CP213" s="14">
        <f>BL213</f>
        <v>0</v>
      </c>
      <c r="CQ213" s="111">
        <f ca="1">($G$10/T183-$H$10*T78/T183)*1000</f>
        <v>0.43773477465245714</v>
      </c>
      <c r="CR213" s="111">
        <f t="shared" ref="CR213:DC225" ca="1" si="177">($G$10/U183-$H$10*U78/U183)*1000</f>
        <v>0.17696617783553545</v>
      </c>
      <c r="CS213" s="111">
        <f t="shared" ref="CS213" ca="1" si="178">($G$10/V183-$H$10*V78/V183)*1000</f>
        <v>-0.52872103763549461</v>
      </c>
      <c r="CT213" s="111">
        <f t="shared" ref="CT213" ca="1" si="179">($G$10/W183-$H$10*W78/W183)*1000</f>
        <v>-1.3726800226122438</v>
      </c>
      <c r="CU213" s="111">
        <f t="shared" ref="CU213" ca="1" si="180">($G$10/X183-$H$10*X78/X183)*1000</f>
        <v>-1.818441030699208</v>
      </c>
      <c r="CV213" s="111">
        <f t="shared" ref="CV213" ca="1" si="181">($G$10/Y183-$H$10*Y78/Y183)*1000</f>
        <v>-1.5437380589670817</v>
      </c>
      <c r="CW213" s="111">
        <f t="shared" ref="CW213" ca="1" si="182">($G$10/Z183-$H$10*Z78/Z183)*1000</f>
        <v>-0.77703143260536156</v>
      </c>
      <c r="CX213" s="111">
        <f t="shared" ref="CX213" ca="1" si="183">($G$10/AA183-$H$10*AA78/AA183)*1000</f>
        <v>7.6912178045631358E-2</v>
      </c>
      <c r="CY213" s="111">
        <f t="shared" ref="CY213" ca="1" si="184">($G$10/AB183-$H$10*AB78/AB183)*1000</f>
        <v>0.79466938554629996</v>
      </c>
      <c r="CZ213" s="111">
        <f t="shared" ca="1" si="177"/>
        <v>1.3219571119239233</v>
      </c>
      <c r="DA213" s="111">
        <f t="shared" ca="1" si="177"/>
        <v>1.6720488345672273</v>
      </c>
      <c r="DB213" s="111">
        <f t="shared" ca="1" si="177"/>
        <v>1.8700817053169241</v>
      </c>
      <c r="DC213" s="111">
        <f t="shared" ca="1" si="177"/>
        <v>1.9340850955504956</v>
      </c>
      <c r="DE213" s="14">
        <f>CA213</f>
        <v>0</v>
      </c>
      <c r="DF213" s="111">
        <f ca="1">($G$11/T183-$H$11*T78/T183)*1000</f>
        <v>1.552916224362284</v>
      </c>
      <c r="DG213" s="111">
        <f t="shared" ref="DG213:DR225" ca="1" si="185">($G$11/U183-$H$11*U78/U183)*1000</f>
        <v>1.9910683438448094</v>
      </c>
      <c r="DH213" s="111">
        <f t="shared" ca="1" si="185"/>
        <v>3.2132953918980678</v>
      </c>
      <c r="DI213" s="111">
        <f t="shared" ca="1" si="185"/>
        <v>4.7980193422426707</v>
      </c>
      <c r="DJ213" s="111">
        <f t="shared" ca="1" si="185"/>
        <v>5.9074647060590779</v>
      </c>
      <c r="DK213" s="111">
        <f t="shared" ca="1" si="185"/>
        <v>5.919102573172772</v>
      </c>
      <c r="DL213" s="111">
        <f t="shared" ca="1" si="185"/>
        <v>5.060641438686786</v>
      </c>
      <c r="DM213" s="111">
        <f t="shared" ca="1" si="185"/>
        <v>3.9356074142331736</v>
      </c>
      <c r="DN213" s="111">
        <f t="shared" ca="1" si="185"/>
        <v>2.9280277627157689</v>
      </c>
      <c r="DO213" s="111">
        <f t="shared" ca="1" si="185"/>
        <v>2.1622724008046483</v>
      </c>
      <c r="DP213" s="111">
        <f t="shared" ca="1" si="185"/>
        <v>1.6435642012510201</v>
      </c>
      <c r="DQ213" s="111">
        <f t="shared" ca="1" si="185"/>
        <v>1.3467413106157837</v>
      </c>
      <c r="DR213" s="111">
        <f t="shared" ca="1" si="185"/>
        <v>1.2502953915898971</v>
      </c>
      <c r="DT213" s="14"/>
      <c r="DU213" s="111"/>
      <c r="DV213" s="111"/>
      <c r="DW213" s="111"/>
      <c r="DX213" s="111"/>
      <c r="DY213" s="111"/>
      <c r="DZ213" s="111"/>
      <c r="EA213" s="111"/>
      <c r="EB213" s="111"/>
      <c r="EC213" s="111"/>
      <c r="ED213" s="111"/>
      <c r="EE213" s="111"/>
      <c r="EF213" s="111"/>
      <c r="EG213" s="111"/>
      <c r="EI213" s="14"/>
      <c r="EJ213" s="111"/>
      <c r="EK213" s="111"/>
      <c r="EL213" s="111"/>
      <c r="EM213" s="111"/>
      <c r="EN213" s="111"/>
      <c r="EO213" s="111"/>
      <c r="EP213" s="111"/>
      <c r="EQ213" s="111"/>
      <c r="ER213" s="111"/>
      <c r="ES213" s="111"/>
      <c r="ET213" s="111"/>
      <c r="EU213" s="111"/>
      <c r="EV213" s="111"/>
    </row>
    <row r="214" spans="1:152">
      <c r="Q214" s="15"/>
      <c r="S214" s="14">
        <f t="shared" ref="S214:S225" si="186">S199</f>
        <v>7.5</v>
      </c>
      <c r="T214" s="87">
        <f t="shared" ca="1" si="172"/>
        <v>0.44241544458883864</v>
      </c>
      <c r="U214" s="87">
        <f t="shared" ca="1" si="172"/>
        <v>-0.22490293014073301</v>
      </c>
      <c r="V214" s="87">
        <f t="shared" ca="1" si="172"/>
        <v>-2.0395932967330528</v>
      </c>
      <c r="W214" s="87">
        <f t="shared" ca="1" si="172"/>
        <v>-4.2233335600149582</v>
      </c>
      <c r="X214" s="87">
        <f t="shared" ca="1" si="172"/>
        <v>-5.3554092383222081</v>
      </c>
      <c r="Y214" s="87">
        <f t="shared" ca="1" si="172"/>
        <v>-4.5470307574744231</v>
      </c>
      <c r="Z214" s="87">
        <f t="shared" ca="1" si="172"/>
        <v>-2.4224185840037178</v>
      </c>
      <c r="AA214" s="87">
        <f t="shared" ca="1" si="172"/>
        <v>-9.7317883344082312E-2</v>
      </c>
      <c r="AB214" s="87">
        <f t="shared" ca="1" si="172"/>
        <v>1.8296801475784497</v>
      </c>
      <c r="AC214" s="87">
        <f t="shared" ca="1" si="172"/>
        <v>3.2294497474038968</v>
      </c>
      <c r="AD214" s="87">
        <f t="shared" ca="1" si="172"/>
        <v>4.151199902335982</v>
      </c>
      <c r="AE214" s="87">
        <f t="shared" ca="1" si="172"/>
        <v>4.6698353605948046</v>
      </c>
      <c r="AF214" s="87">
        <f t="shared" ca="1" si="172"/>
        <v>4.8370225807917384</v>
      </c>
      <c r="AH214" s="14">
        <f t="shared" ref="AH214:AH225" si="187">S214</f>
        <v>7.5</v>
      </c>
      <c r="AI214" s="111">
        <f t="shared" ca="1" si="173"/>
        <v>1.1558849151864798</v>
      </c>
      <c r="AJ214" s="111">
        <f t="shared" ca="1" si="173"/>
        <v>0.70869700048712581</v>
      </c>
      <c r="AK214" s="111">
        <f t="shared" ca="1" si="173"/>
        <v>-0.49281056182357352</v>
      </c>
      <c r="AL214" s="111">
        <f t="shared" ca="1" si="173"/>
        <v>-1.8888769341908118</v>
      </c>
      <c r="AM214" s="111">
        <f t="shared" ca="1" si="173"/>
        <v>-2.5001124085096431</v>
      </c>
      <c r="AN214" s="111">
        <f t="shared" ca="1" si="173"/>
        <v>-1.764028427128743</v>
      </c>
      <c r="AO214" s="111">
        <f t="shared" ca="1" si="173"/>
        <v>-0.16510010999922897</v>
      </c>
      <c r="AP214" s="111">
        <f t="shared" ca="1" si="173"/>
        <v>1.5171070801096136</v>
      </c>
      <c r="AQ214" s="111">
        <f t="shared" ca="1" si="173"/>
        <v>2.8862385310774141</v>
      </c>
      <c r="AR214" s="111">
        <f t="shared" ca="1" si="173"/>
        <v>3.8704024271030169</v>
      </c>
      <c r="AS214" s="111">
        <f t="shared" ca="1" si="173"/>
        <v>4.5142909069441632</v>
      </c>
      <c r="AT214" s="111">
        <f t="shared" ca="1" si="173"/>
        <v>4.8751938194407094</v>
      </c>
      <c r="AU214" s="111">
        <f t="shared" ca="1" si="173"/>
        <v>4.9913246367212176</v>
      </c>
      <c r="AW214" s="14">
        <f t="shared" ref="AW214:AW225" si="188">S214</f>
        <v>7.5</v>
      </c>
      <c r="AX214" s="111">
        <f t="shared" ca="1" si="174"/>
        <v>0.91806175832059922</v>
      </c>
      <c r="AY214" s="111">
        <f t="shared" ca="1" si="174"/>
        <v>0.39749702361117262</v>
      </c>
      <c r="AZ214" s="111">
        <f t="shared" ca="1" si="174"/>
        <v>-1.0084048067933999</v>
      </c>
      <c r="BA214" s="111">
        <f t="shared" ca="1" si="174"/>
        <v>-2.6670291427988611</v>
      </c>
      <c r="BB214" s="111">
        <f t="shared" ca="1" si="174"/>
        <v>-3.4518780184471658</v>
      </c>
      <c r="BC214" s="111">
        <f t="shared" ca="1" si="174"/>
        <v>-2.6916958705773038</v>
      </c>
      <c r="BD214" s="111">
        <f t="shared" ca="1" si="174"/>
        <v>-0.91753960133405998</v>
      </c>
      <c r="BE214" s="111">
        <f t="shared" ca="1" si="174"/>
        <v>0.97896542562504829</v>
      </c>
      <c r="BF214" s="111">
        <f t="shared" ca="1" si="174"/>
        <v>2.5340524032444254</v>
      </c>
      <c r="BG214" s="111">
        <f t="shared" ca="1" si="174"/>
        <v>3.6567515338699765</v>
      </c>
      <c r="BH214" s="111">
        <f t="shared" ca="1" si="174"/>
        <v>4.3932605720747686</v>
      </c>
      <c r="BI214" s="111">
        <f t="shared" ca="1" si="174"/>
        <v>4.8067409998254078</v>
      </c>
      <c r="BJ214" s="111">
        <f t="shared" ca="1" si="174"/>
        <v>4.9398906180780582</v>
      </c>
      <c r="BL214" s="14">
        <f t="shared" ref="BL214:BL225" si="189">AW214</f>
        <v>7.5</v>
      </c>
      <c r="BM214" s="111">
        <f t="shared" ca="1" si="175"/>
        <v>0.68023860145471904</v>
      </c>
      <c r="BN214" s="111">
        <f t="shared" ca="1" si="175"/>
        <v>8.629704673521979E-2</v>
      </c>
      <c r="BO214" s="111">
        <f t="shared" ca="1" si="175"/>
        <v>-1.5239990517632267</v>
      </c>
      <c r="BP214" s="111">
        <f t="shared" ca="1" si="175"/>
        <v>-3.4451813514069101</v>
      </c>
      <c r="BQ214" s="111">
        <f t="shared" ca="1" si="175"/>
        <v>-4.4036436283846854</v>
      </c>
      <c r="BR214" s="111">
        <f t="shared" ca="1" si="175"/>
        <v>-3.6193633140258621</v>
      </c>
      <c r="BS214" s="111">
        <f t="shared" ca="1" si="175"/>
        <v>-1.6699790926688884</v>
      </c>
      <c r="BT214" s="111">
        <f t="shared" ca="1" si="175"/>
        <v>0.44082377114048299</v>
      </c>
      <c r="BU214" s="111">
        <f t="shared" ca="1" si="175"/>
        <v>2.181866275411438</v>
      </c>
      <c r="BV214" s="111">
        <f t="shared" ca="1" si="175"/>
        <v>3.4431006406369367</v>
      </c>
      <c r="BW214" s="111">
        <f t="shared" ca="1" si="175"/>
        <v>4.2722302372053758</v>
      </c>
      <c r="BX214" s="111">
        <f t="shared" ca="1" si="175"/>
        <v>4.7382881802101062</v>
      </c>
      <c r="BY214" s="111">
        <f t="shared" ca="1" si="175"/>
        <v>4.8884565994348979</v>
      </c>
      <c r="CA214" s="14">
        <f t="shared" ref="CA214:CA225" si="190">AW214</f>
        <v>7.5</v>
      </c>
      <c r="CB214" s="111">
        <f t="shared" ca="1" si="176"/>
        <v>-1.5154220301130492</v>
      </c>
      <c r="CC214" s="111">
        <f t="shared" ca="1" si="176"/>
        <v>-1.8222192752275712</v>
      </c>
      <c r="CD214" s="111">
        <f t="shared" ca="1" si="176"/>
        <v>-2.6856468104723472</v>
      </c>
      <c r="CE214" s="111">
        <f t="shared" ca="1" si="176"/>
        <v>-3.8242465396452996</v>
      </c>
      <c r="CF214" s="111">
        <f t="shared" ca="1" si="176"/>
        <v>-4.6395118119606851</v>
      </c>
      <c r="CG214" s="111">
        <f t="shared" ca="1" si="176"/>
        <v>-4.656598509196475</v>
      </c>
      <c r="CH214" s="111">
        <f t="shared" ca="1" si="176"/>
        <v>-4.0301532312082333</v>
      </c>
      <c r="CI214" s="111">
        <f t="shared" ca="1" si="176"/>
        <v>-3.2093863502385758</v>
      </c>
      <c r="CJ214" s="111">
        <f t="shared" ca="1" si="176"/>
        <v>-2.4790527965136189</v>
      </c>
      <c r="CK214" s="111">
        <f t="shared" ca="1" si="176"/>
        <v>-1.9277953088790201</v>
      </c>
      <c r="CL214" s="111">
        <f t="shared" ca="1" si="176"/>
        <v>-1.5564219896835558</v>
      </c>
      <c r="CM214" s="111">
        <f t="shared" ca="1" si="176"/>
        <v>-1.3446839898107716</v>
      </c>
      <c r="CN214" s="111">
        <f t="shared" ca="1" si="176"/>
        <v>-1.2760086280173064</v>
      </c>
      <c r="CP214" s="14">
        <f t="shared" ref="CP214:CP225" si="191">BL214</f>
        <v>7.5</v>
      </c>
      <c r="CQ214" s="111">
        <f t="shared" ref="CQ214:CQ225" ca="1" si="192">($G$10/T184-$H$10*T79/T184)*1000</f>
        <v>0.17696617783553545</v>
      </c>
      <c r="CR214" s="111">
        <f t="shared" ref="CR214:CR225" ca="1" si="193">($G$10/U184-$H$10*U79/U184)*1000</f>
        <v>-8.996117205629342E-2</v>
      </c>
      <c r="CS214" s="111">
        <f t="shared" ref="CS214:CS225" ca="1" si="194">($G$10/V184-$H$10*V79/V184)*1000</f>
        <v>-0.81583731869322096</v>
      </c>
      <c r="CT214" s="111">
        <f t="shared" ref="CT214:CT225" ca="1" si="195">($G$10/W184-$H$10*W79/W184)*1000</f>
        <v>-1.689333424005983</v>
      </c>
      <c r="CU214" s="111">
        <f t="shared" ref="CU214:CU225" ca="1" si="196">($G$10/X184-$H$10*X79/X184)*1000</f>
        <v>-2.142163695328883</v>
      </c>
      <c r="CV214" s="111">
        <f t="shared" ref="CV214:CV225" ca="1" si="197">($G$10/Y184-$H$10*Y79/Y184)*1000</f>
        <v>-1.8188123029897694</v>
      </c>
      <c r="CW214" s="111">
        <f t="shared" ref="CW214:CW225" ca="1" si="198">($G$10/Z184-$H$10*Z79/Z184)*1000</f>
        <v>-0.9689674336014874</v>
      </c>
      <c r="CX214" s="111">
        <f t="shared" ref="CX214:CX225" ca="1" si="199">($G$10/AA184-$H$10*AA79/AA184)*1000</f>
        <v>-3.8927153337632754E-2</v>
      </c>
      <c r="CY214" s="111">
        <f t="shared" ref="CY214:CY225" ca="1" si="200">($G$10/AB184-$H$10*AB79/AB184)*1000</f>
        <v>0.73187205903137997</v>
      </c>
      <c r="CZ214" s="111">
        <f t="shared" ca="1" si="177"/>
        <v>1.2917798989615588</v>
      </c>
      <c r="DA214" s="111">
        <f t="shared" ca="1" si="177"/>
        <v>1.6604799609343932</v>
      </c>
      <c r="DB214" s="111">
        <f t="shared" ca="1" si="177"/>
        <v>1.867934144237922</v>
      </c>
      <c r="DC214" s="111">
        <f t="shared" ca="1" si="177"/>
        <v>1.9348090323166958</v>
      </c>
      <c r="DE214" s="14">
        <f t="shared" ref="DE214:DE225" si="201">CA214</f>
        <v>7.5</v>
      </c>
      <c r="DF214" s="111">
        <f t="shared" ref="DF214:DF225" ca="1" si="202">($G$11/T184-$H$11*T79/T184)*1000</f>
        <v>1.9910683438448094</v>
      </c>
      <c r="DG214" s="111">
        <f t="shared" ca="1" si="185"/>
        <v>2.444619228979477</v>
      </c>
      <c r="DH214" s="111">
        <f t="shared" ca="1" si="185"/>
        <v>3.7168353004119998</v>
      </c>
      <c r="DI214" s="111">
        <f t="shared" ca="1" si="185"/>
        <v>5.3805509568613967</v>
      </c>
      <c r="DJ214" s="111">
        <f t="shared" ca="1" si="185"/>
        <v>6.5430430318357269</v>
      </c>
      <c r="DK214" s="111">
        <f t="shared" ca="1" si="185"/>
        <v>6.5119333960935935</v>
      </c>
      <c r="DL214" s="111">
        <f t="shared" ca="1" si="185"/>
        <v>5.5350322138778916</v>
      </c>
      <c r="DM214" s="111">
        <f t="shared" ca="1" si="185"/>
        <v>4.2856696592077075</v>
      </c>
      <c r="DN214" s="111">
        <f t="shared" ca="1" si="185"/>
        <v>3.1834250521795946</v>
      </c>
      <c r="DO214" s="111">
        <f t="shared" ca="1" si="185"/>
        <v>2.3550970953451</v>
      </c>
      <c r="DP214" s="111">
        <f t="shared" ca="1" si="185"/>
        <v>1.7984826594223424</v>
      </c>
      <c r="DQ214" s="111">
        <f t="shared" ca="1" si="185"/>
        <v>1.4815896290413753</v>
      </c>
      <c r="DR214" s="111">
        <f t="shared" ca="1" si="185"/>
        <v>1.3788766653036262</v>
      </c>
      <c r="DT214" s="14"/>
      <c r="DU214" s="111"/>
      <c r="DV214" s="111"/>
      <c r="DW214" s="111"/>
      <c r="DX214" s="111"/>
      <c r="DY214" s="111"/>
      <c r="DZ214" s="111"/>
      <c r="EA214" s="111"/>
      <c r="EB214" s="111"/>
      <c r="EC214" s="111"/>
      <c r="ED214" s="111"/>
      <c r="EE214" s="111"/>
      <c r="EF214" s="111"/>
      <c r="EG214" s="111"/>
      <c r="EI214" s="14"/>
      <c r="EJ214" s="111"/>
      <c r="EK214" s="111"/>
      <c r="EL214" s="111"/>
      <c r="EM214" s="111"/>
      <c r="EN214" s="111"/>
      <c r="EO214" s="111"/>
      <c r="EP214" s="111"/>
      <c r="EQ214" s="111"/>
      <c r="ER214" s="111"/>
      <c r="ES214" s="111"/>
      <c r="ET214" s="111"/>
      <c r="EU214" s="111"/>
      <c r="EV214" s="111"/>
    </row>
    <row r="215" spans="1:152">
      <c r="C215" t="s">
        <v>79</v>
      </c>
      <c r="J215" t="s">
        <v>3</v>
      </c>
      <c r="L215" t="s">
        <v>80</v>
      </c>
      <c r="Q215" s="15"/>
      <c r="S215" s="14">
        <f t="shared" si="186"/>
        <v>15</v>
      </c>
      <c r="T215" s="87">
        <f t="shared" ca="1" si="172"/>
        <v>-1.3218025940887366</v>
      </c>
      <c r="U215" s="87">
        <f t="shared" ca="1" si="172"/>
        <v>-2.0395932967330528</v>
      </c>
      <c r="V215" s="87">
        <f t="shared" ca="1" si="172"/>
        <v>-4.029521744026753</v>
      </c>
      <c r="W215" s="87">
        <f t="shared" ca="1" si="172"/>
        <v>-6.5088977004876396</v>
      </c>
      <c r="X215" s="87">
        <f t="shared" ca="1" si="172"/>
        <v>-7.8122938952908987</v>
      </c>
      <c r="Y215" s="87">
        <f t="shared" ca="1" si="172"/>
        <v>-6.7030195475103973</v>
      </c>
      <c r="Z215" s="87">
        <f t="shared" ca="1" si="172"/>
        <v>-3.9311205521186872</v>
      </c>
      <c r="AA215" s="87">
        <f t="shared" ca="1" si="172"/>
        <v>-0.98919767363651445</v>
      </c>
      <c r="AB215" s="87">
        <f t="shared" ca="1" si="172"/>
        <v>1.3666082832337576</v>
      </c>
      <c r="AC215" s="87">
        <f t="shared" ca="1" si="172"/>
        <v>3.0262402306702465</v>
      </c>
      <c r="AD215" s="87">
        <f t="shared" ca="1" si="172"/>
        <v>4.0939182404105354</v>
      </c>
      <c r="AE215" s="87">
        <f t="shared" ca="1" si="172"/>
        <v>4.6855346120515966</v>
      </c>
      <c r="AF215" s="87">
        <f t="shared" ca="1" si="172"/>
        <v>4.8748177266722719</v>
      </c>
      <c r="AH215" s="14">
        <f t="shared" si="187"/>
        <v>15</v>
      </c>
      <c r="AI215" s="111">
        <f t="shared" ca="1" si="173"/>
        <v>-1.7681627570305478E-2</v>
      </c>
      <c r="AJ215" s="111">
        <f t="shared" ca="1" si="173"/>
        <v>-0.49281056182357352</v>
      </c>
      <c r="AK215" s="111">
        <f t="shared" ca="1" si="173"/>
        <v>-1.7928748049968797</v>
      </c>
      <c r="AL215" s="111">
        <f t="shared" ca="1" si="173"/>
        <v>-3.3517001694950204</v>
      </c>
      <c r="AM215" s="111">
        <f t="shared" ca="1" si="173"/>
        <v>-4.0260954454714204</v>
      </c>
      <c r="AN215" s="111">
        <f t="shared" ca="1" si="173"/>
        <v>-3.038058520974102</v>
      </c>
      <c r="AO215" s="111">
        <f t="shared" ca="1" si="173"/>
        <v>-0.97889409591417864</v>
      </c>
      <c r="AP215" s="111">
        <f t="shared" ca="1" si="173"/>
        <v>1.11892737235216</v>
      </c>
      <c r="AQ215" s="111">
        <f t="shared" ca="1" si="173"/>
        <v>2.7659558205585446</v>
      </c>
      <c r="AR215" s="111">
        <f t="shared" ca="1" si="173"/>
        <v>3.9125920328030004</v>
      </c>
      <c r="AS215" s="111">
        <f t="shared" ca="1" si="173"/>
        <v>4.6447108939756889</v>
      </c>
      <c r="AT215" s="111">
        <f t="shared" ca="1" si="173"/>
        <v>5.0485432543764395</v>
      </c>
      <c r="AU215" s="111">
        <f t="shared" ca="1" si="173"/>
        <v>5.1774667677413628</v>
      </c>
      <c r="AW215" s="14">
        <f t="shared" si="188"/>
        <v>15</v>
      </c>
      <c r="AX215" s="111">
        <f t="shared" ca="1" si="174"/>
        <v>-0.45238861640978278</v>
      </c>
      <c r="AY215" s="111">
        <f t="shared" ca="1" si="174"/>
        <v>-1.0084048067933999</v>
      </c>
      <c r="AZ215" s="111">
        <f t="shared" ca="1" si="174"/>
        <v>-2.5384237846735047</v>
      </c>
      <c r="BA215" s="111">
        <f t="shared" ca="1" si="174"/>
        <v>-4.4040993464925622</v>
      </c>
      <c r="BB215" s="111">
        <f t="shared" ca="1" si="174"/>
        <v>-5.288161595411248</v>
      </c>
      <c r="BC215" s="111">
        <f t="shared" ca="1" si="174"/>
        <v>-4.259712196486201</v>
      </c>
      <c r="BD215" s="111">
        <f t="shared" ca="1" si="174"/>
        <v>-1.9629695813156816</v>
      </c>
      <c r="BE215" s="111">
        <f t="shared" ca="1" si="174"/>
        <v>0.41621902368926822</v>
      </c>
      <c r="BF215" s="111">
        <f t="shared" ca="1" si="174"/>
        <v>2.2995066414502818</v>
      </c>
      <c r="BG215" s="111">
        <f t="shared" ca="1" si="174"/>
        <v>3.6171414320920823</v>
      </c>
      <c r="BH215" s="111">
        <f t="shared" ca="1" si="174"/>
        <v>4.4611133427873044</v>
      </c>
      <c r="BI215" s="111">
        <f t="shared" ca="1" si="174"/>
        <v>4.9275403736014916</v>
      </c>
      <c r="BJ215" s="111">
        <f t="shared" ca="1" si="174"/>
        <v>5.0765837540516658</v>
      </c>
      <c r="BL215" s="14">
        <f t="shared" si="189"/>
        <v>15</v>
      </c>
      <c r="BM215" s="111">
        <f t="shared" ca="1" si="175"/>
        <v>-0.88709560524925923</v>
      </c>
      <c r="BN215" s="111">
        <f t="shared" ca="1" si="175"/>
        <v>-1.5239990517632267</v>
      </c>
      <c r="BO215" s="111">
        <f t="shared" ca="1" si="175"/>
        <v>-3.283972764350128</v>
      </c>
      <c r="BP215" s="111">
        <f t="shared" ca="1" si="175"/>
        <v>-5.4564985234900991</v>
      </c>
      <c r="BQ215" s="111">
        <f t="shared" ca="1" si="175"/>
        <v>-6.5502277453510729</v>
      </c>
      <c r="BR215" s="111">
        <f t="shared" ca="1" si="175"/>
        <v>-5.4813658719983005</v>
      </c>
      <c r="BS215" s="111">
        <f t="shared" ca="1" si="175"/>
        <v>-2.9470450667171844</v>
      </c>
      <c r="BT215" s="111">
        <f t="shared" ca="1" si="175"/>
        <v>-0.28648932497362356</v>
      </c>
      <c r="BU215" s="111">
        <f t="shared" ca="1" si="175"/>
        <v>1.8330574623420197</v>
      </c>
      <c r="BV215" s="111">
        <f t="shared" ca="1" si="175"/>
        <v>3.3216908313811646</v>
      </c>
      <c r="BW215" s="111">
        <f t="shared" ca="1" si="175"/>
        <v>4.2775157915989199</v>
      </c>
      <c r="BX215" s="111">
        <f t="shared" ca="1" si="175"/>
        <v>4.8065374928265445</v>
      </c>
      <c r="BY215" s="111">
        <f t="shared" ca="1" si="175"/>
        <v>4.9757007403619689</v>
      </c>
      <c r="CA215" s="14">
        <f t="shared" si="190"/>
        <v>15</v>
      </c>
      <c r="CB215" s="111">
        <f t="shared" ca="1" si="176"/>
        <v>-2.3438814142191147</v>
      </c>
      <c r="CC215" s="111">
        <f t="shared" ca="1" si="176"/>
        <v>-2.6856468104723472</v>
      </c>
      <c r="CD215" s="111">
        <f t="shared" ca="1" si="176"/>
        <v>-3.6673895292543945</v>
      </c>
      <c r="CE215" s="111">
        <f t="shared" ca="1" si="176"/>
        <v>-5.0126155218877093</v>
      </c>
      <c r="CF215" s="111">
        <f t="shared" ca="1" si="176"/>
        <v>-6.009938120580772</v>
      </c>
      <c r="CG215" s="111">
        <f t="shared" ca="1" si="176"/>
        <v>-5.9893181435705136</v>
      </c>
      <c r="CH215" s="111">
        <f t="shared" ca="1" si="176"/>
        <v>-5.1182288019852802</v>
      </c>
      <c r="CI215" s="111">
        <f t="shared" ca="1" si="176"/>
        <v>-4.0184105572500455</v>
      </c>
      <c r="CJ215" s="111">
        <f t="shared" ca="1" si="176"/>
        <v>-3.072016731296324</v>
      </c>
      <c r="CK215" s="111">
        <f t="shared" ca="1" si="176"/>
        <v>-2.3779516503995559</v>
      </c>
      <c r="CL215" s="111">
        <f t="shared" ca="1" si="176"/>
        <v>-1.9203689552124152</v>
      </c>
      <c r="CM215" s="111">
        <f t="shared" ca="1" si="176"/>
        <v>-1.6631242070600043</v>
      </c>
      <c r="CN215" s="111">
        <f t="shared" ca="1" si="176"/>
        <v>-1.5802616274726358</v>
      </c>
      <c r="CP215" s="14">
        <f t="shared" si="191"/>
        <v>15</v>
      </c>
      <c r="CQ215" s="111">
        <f t="shared" ca="1" si="192"/>
        <v>-0.52872103763549461</v>
      </c>
      <c r="CR215" s="111">
        <f t="shared" ca="1" si="193"/>
        <v>-0.81583731869322096</v>
      </c>
      <c r="CS215" s="111">
        <f t="shared" ca="1" si="194"/>
        <v>-1.6118086976107011</v>
      </c>
      <c r="CT215" s="111">
        <f t="shared" ca="1" si="195"/>
        <v>-2.6035590801950566</v>
      </c>
      <c r="CU215" s="111">
        <f t="shared" ca="1" si="196"/>
        <v>-3.1249175581163593</v>
      </c>
      <c r="CV215" s="111">
        <f t="shared" ca="1" si="197"/>
        <v>-2.6812078190041593</v>
      </c>
      <c r="CW215" s="111">
        <f t="shared" ca="1" si="198"/>
        <v>-1.572448220847475</v>
      </c>
      <c r="CX215" s="111">
        <f t="shared" ca="1" si="199"/>
        <v>-0.39567906945460563</v>
      </c>
      <c r="CY215" s="111">
        <f t="shared" ca="1" si="200"/>
        <v>0.54664331329350324</v>
      </c>
      <c r="CZ215" s="111">
        <f t="shared" ca="1" si="177"/>
        <v>1.2104960922680985</v>
      </c>
      <c r="DA215" s="111">
        <f t="shared" ca="1" si="177"/>
        <v>1.6375672961642147</v>
      </c>
      <c r="DB215" s="111">
        <f t="shared" ca="1" si="177"/>
        <v>1.8742138448206389</v>
      </c>
      <c r="DC215" s="111">
        <f t="shared" ca="1" si="177"/>
        <v>1.9499270906689088</v>
      </c>
      <c r="DE215" s="14">
        <f t="shared" si="201"/>
        <v>15</v>
      </c>
      <c r="DF215" s="111">
        <f t="shared" ca="1" si="202"/>
        <v>3.2132953918980678</v>
      </c>
      <c r="DG215" s="111">
        <f t="shared" ca="1" si="185"/>
        <v>3.7168353004119998</v>
      </c>
      <c r="DH215" s="111">
        <f t="shared" ca="1" si="185"/>
        <v>5.1584874886076433</v>
      </c>
      <c r="DI215" s="111">
        <f t="shared" ca="1" si="185"/>
        <v>7.1174138758827858</v>
      </c>
      <c r="DJ215" s="111">
        <f t="shared" ca="1" si="185"/>
        <v>8.5340704204604236</v>
      </c>
      <c r="DK215" s="111">
        <f t="shared" ca="1" si="185"/>
        <v>8.4326254945947099</v>
      </c>
      <c r="DL215" s="111">
        <f t="shared" ca="1" si="185"/>
        <v>7.0863797727882858</v>
      </c>
      <c r="DM215" s="111">
        <f t="shared" ca="1" si="185"/>
        <v>5.423827254575829</v>
      </c>
      <c r="DN215" s="111">
        <f t="shared" ca="1" si="185"/>
        <v>4.0049150895128482</v>
      </c>
      <c r="DO215" s="111">
        <f t="shared" ca="1" si="185"/>
        <v>2.9688528518213912</v>
      </c>
      <c r="DP215" s="111">
        <f t="shared" ca="1" si="185"/>
        <v>2.2875640575891847</v>
      </c>
      <c r="DQ215" s="111">
        <f t="shared" ca="1" si="185"/>
        <v>1.9051299686098995</v>
      </c>
      <c r="DR215" s="111">
        <f t="shared" ca="1" si="185"/>
        <v>1.7820276548520297</v>
      </c>
      <c r="DT215" s="14"/>
      <c r="DU215" s="111"/>
      <c r="DV215" s="111"/>
      <c r="DW215" s="111"/>
      <c r="DX215" s="111"/>
      <c r="DY215" s="111"/>
      <c r="DZ215" s="111"/>
      <c r="EA215" s="111"/>
      <c r="EB215" s="111"/>
      <c r="EC215" s="111"/>
      <c r="ED215" s="111"/>
      <c r="EE215" s="111"/>
      <c r="EF215" s="111"/>
      <c r="EG215" s="111"/>
      <c r="EI215" s="14"/>
      <c r="EJ215" s="111"/>
      <c r="EK215" s="111"/>
      <c r="EL215" s="111"/>
      <c r="EM215" s="111"/>
      <c r="EN215" s="111"/>
      <c r="EO215" s="111"/>
      <c r="EP215" s="111"/>
      <c r="EQ215" s="111"/>
      <c r="ER215" s="111"/>
      <c r="ES215" s="111"/>
      <c r="ET215" s="111"/>
      <c r="EU215" s="111"/>
      <c r="EV215" s="111"/>
    </row>
    <row r="216" spans="1:152">
      <c r="B216" s="9" t="s">
        <v>44</v>
      </c>
      <c r="C216" s="9" t="s">
        <v>45</v>
      </c>
      <c r="D216" s="9" t="s">
        <v>46</v>
      </c>
      <c r="E216" s="9" t="s">
        <v>61</v>
      </c>
      <c r="F216" s="9" t="s">
        <v>81</v>
      </c>
      <c r="G216" s="9" t="s">
        <v>82</v>
      </c>
      <c r="K216" s="9" t="s">
        <v>44</v>
      </c>
      <c r="L216" s="9" t="s">
        <v>45</v>
      </c>
      <c r="M216" s="9" t="s">
        <v>46</v>
      </c>
      <c r="N216" s="9" t="s">
        <v>61</v>
      </c>
      <c r="O216" s="9" t="s">
        <v>81</v>
      </c>
      <c r="P216" s="9" t="s">
        <v>82</v>
      </c>
      <c r="Q216" s="15"/>
      <c r="S216" s="14">
        <f t="shared" si="186"/>
        <v>22.5</v>
      </c>
      <c r="T216" s="87">
        <f t="shared" ca="1" si="172"/>
        <v>-3.4317000565306088</v>
      </c>
      <c r="U216" s="87">
        <f t="shared" ca="1" si="172"/>
        <v>-4.2233335600149582</v>
      </c>
      <c r="V216" s="87">
        <f t="shared" ca="1" si="172"/>
        <v>-6.5088977004876396</v>
      </c>
      <c r="W216" s="87">
        <f t="shared" ca="1" si="172"/>
        <v>-9.6387762526664975</v>
      </c>
      <c r="X216" s="87">
        <f t="shared" ca="1" si="172"/>
        <v>-11.664035284235164</v>
      </c>
      <c r="Y216" s="87">
        <f t="shared" ca="1" si="172"/>
        <v>-10.442716988088103</v>
      </c>
      <c r="Z216" s="87">
        <f t="shared" ca="1" si="172"/>
        <v>-6.6205289009709301</v>
      </c>
      <c r="AA216" s="87">
        <f t="shared" ca="1" si="172"/>
        <v>-2.5221944835931795</v>
      </c>
      <c r="AB216" s="87">
        <f t="shared" ca="1" si="172"/>
        <v>0.6472563292526865</v>
      </c>
      <c r="AC216" s="87">
        <f t="shared" ca="1" si="172"/>
        <v>2.7878338217085257</v>
      </c>
      <c r="AD216" s="87">
        <f t="shared" ca="1" si="172"/>
        <v>4.1172384582457084</v>
      </c>
      <c r="AE216" s="87">
        <f t="shared" ca="1" si="172"/>
        <v>4.8364025722176116</v>
      </c>
      <c r="AF216" s="87">
        <f t="shared" ca="1" si="172"/>
        <v>5.0637491243216077</v>
      </c>
      <c r="AH216" s="14">
        <f t="shared" si="187"/>
        <v>22.5</v>
      </c>
      <c r="AI216" s="111">
        <f t="shared" ca="1" si="173"/>
        <v>-1.3750652989498116</v>
      </c>
      <c r="AJ216" s="111">
        <f t="shared" ca="1" si="173"/>
        <v>-1.8888769341908118</v>
      </c>
      <c r="AK216" s="111">
        <f t="shared" ca="1" si="173"/>
        <v>-3.3517001694950204</v>
      </c>
      <c r="AL216" s="111">
        <f t="shared" ca="1" si="173"/>
        <v>-5.2770636410617389</v>
      </c>
      <c r="AM216" s="111">
        <f t="shared" ca="1" si="173"/>
        <v>-6.3259945523218502</v>
      </c>
      <c r="AN216" s="111">
        <f t="shared" ca="1" si="173"/>
        <v>-5.1510275740679825</v>
      </c>
      <c r="AO216" s="111">
        <f t="shared" ca="1" si="173"/>
        <v>-2.3353410235431129</v>
      </c>
      <c r="AP216" s="111">
        <f t="shared" ca="1" si="173"/>
        <v>0.52901662685547657</v>
      </c>
      <c r="AQ216" s="111">
        <f t="shared" ca="1" si="173"/>
        <v>2.6875940424243847</v>
      </c>
      <c r="AR216" s="111">
        <f t="shared" ca="1" si="173"/>
        <v>4.1220827443927339</v>
      </c>
      <c r="AS216" s="111">
        <f t="shared" ca="1" si="173"/>
        <v>5.0035193612222395</v>
      </c>
      <c r="AT216" s="111">
        <f t="shared" ca="1" si="173"/>
        <v>5.4771908119729602</v>
      </c>
      <c r="AU216" s="111">
        <f t="shared" ca="1" si="173"/>
        <v>5.6264506790234652</v>
      </c>
      <c r="AW216" s="14">
        <f t="shared" si="188"/>
        <v>22.5</v>
      </c>
      <c r="AX216" s="111">
        <f t="shared" ca="1" si="174"/>
        <v>-2.0606102181434109</v>
      </c>
      <c r="AY216" s="111">
        <f t="shared" ca="1" si="174"/>
        <v>-2.6670291427988611</v>
      </c>
      <c r="AZ216" s="111">
        <f t="shared" ca="1" si="174"/>
        <v>-4.4040993464925622</v>
      </c>
      <c r="BA216" s="111">
        <f t="shared" ca="1" si="174"/>
        <v>-6.7309678449299932</v>
      </c>
      <c r="BB216" s="111">
        <f t="shared" ca="1" si="174"/>
        <v>-8.1053414629596201</v>
      </c>
      <c r="BC216" s="111">
        <f t="shared" ca="1" si="174"/>
        <v>-6.914924045408025</v>
      </c>
      <c r="BD216" s="111">
        <f t="shared" ca="1" si="174"/>
        <v>-3.7637369826857192</v>
      </c>
      <c r="BE216" s="111">
        <f t="shared" ca="1" si="174"/>
        <v>-0.48805374329407603</v>
      </c>
      <c r="BF216" s="111">
        <f t="shared" ca="1" si="174"/>
        <v>2.0074814713671514</v>
      </c>
      <c r="BG216" s="111">
        <f t="shared" ca="1" si="174"/>
        <v>3.6773331034979986</v>
      </c>
      <c r="BH216" s="111">
        <f t="shared" ca="1" si="174"/>
        <v>4.7080923935633958</v>
      </c>
      <c r="BI216" s="111">
        <f t="shared" ca="1" si="174"/>
        <v>5.2635947320545107</v>
      </c>
      <c r="BJ216" s="111">
        <f t="shared" ca="1" si="174"/>
        <v>5.4388834941228454</v>
      </c>
      <c r="BL216" s="14">
        <f t="shared" si="189"/>
        <v>22.5</v>
      </c>
      <c r="BM216" s="111">
        <f t="shared" ca="1" si="175"/>
        <v>-2.7461551373370106</v>
      </c>
      <c r="BN216" s="111">
        <f t="shared" ca="1" si="175"/>
        <v>-3.4451813514069101</v>
      </c>
      <c r="BO216" s="111">
        <f t="shared" ca="1" si="175"/>
        <v>-5.4564985234900991</v>
      </c>
      <c r="BP216" s="111">
        <f t="shared" ca="1" si="175"/>
        <v>-8.1848720487982458</v>
      </c>
      <c r="BQ216" s="111">
        <f t="shared" ca="1" si="175"/>
        <v>-9.8846883735973918</v>
      </c>
      <c r="BR216" s="111">
        <f t="shared" ca="1" si="175"/>
        <v>-8.6788205167480648</v>
      </c>
      <c r="BS216" s="111">
        <f t="shared" ca="1" si="175"/>
        <v>-5.1921329418283255</v>
      </c>
      <c r="BT216" s="111">
        <f t="shared" ca="1" si="175"/>
        <v>-1.5051241134436277</v>
      </c>
      <c r="BU216" s="111">
        <f t="shared" ca="1" si="175"/>
        <v>1.3273689003099194</v>
      </c>
      <c r="BV216" s="111">
        <f t="shared" ca="1" si="175"/>
        <v>3.2325834626032619</v>
      </c>
      <c r="BW216" s="111">
        <f t="shared" ca="1" si="175"/>
        <v>4.412665425904553</v>
      </c>
      <c r="BX216" s="111">
        <f t="shared" ca="1" si="175"/>
        <v>5.0499986521360611</v>
      </c>
      <c r="BY216" s="111">
        <f t="shared" ca="1" si="175"/>
        <v>5.2513163092222266</v>
      </c>
      <c r="CA216" s="14">
        <f t="shared" si="190"/>
        <v>22.5</v>
      </c>
      <c r="CB216" s="111">
        <f t="shared" ca="1" si="176"/>
        <v>-3.4269295038554728</v>
      </c>
      <c r="CC216" s="111">
        <f t="shared" ca="1" si="176"/>
        <v>-3.8242465396452996</v>
      </c>
      <c r="CD216" s="111">
        <f t="shared" ca="1" si="176"/>
        <v>-5.0126155218877093</v>
      </c>
      <c r="CE216" s="111">
        <f t="shared" ca="1" si="176"/>
        <v>-6.7956699726762162</v>
      </c>
      <c r="CF216" s="111">
        <f t="shared" ca="1" si="176"/>
        <v>-8.343274406979587</v>
      </c>
      <c r="CG216" s="111">
        <f t="shared" ca="1" si="176"/>
        <v>-8.4948354304226132</v>
      </c>
      <c r="CH216" s="111">
        <f t="shared" ca="1" si="176"/>
        <v>-7.2462699746614483</v>
      </c>
      <c r="CI216" s="111">
        <f t="shared" ca="1" si="176"/>
        <v>-5.5979833241786761</v>
      </c>
      <c r="CJ216" s="111">
        <f t="shared" ca="1" si="176"/>
        <v>-4.210126692193934</v>
      </c>
      <c r="CK216" s="111">
        <f t="shared" ca="1" si="176"/>
        <v>-3.226064609710122</v>
      </c>
      <c r="CL216" s="111">
        <f t="shared" ca="1" si="176"/>
        <v>-2.5960094976022048</v>
      </c>
      <c r="CM216" s="111">
        <f t="shared" ca="1" si="176"/>
        <v>-2.2488569939542202</v>
      </c>
      <c r="CN216" s="111">
        <f t="shared" ca="1" si="176"/>
        <v>-2.1381529342680361</v>
      </c>
      <c r="CP216" s="14">
        <f t="shared" si="191"/>
        <v>22.5</v>
      </c>
      <c r="CQ216" s="111">
        <f t="shared" ca="1" si="192"/>
        <v>-1.3726800226122438</v>
      </c>
      <c r="CR216" s="111">
        <f t="shared" ca="1" si="193"/>
        <v>-1.689333424005983</v>
      </c>
      <c r="CS216" s="111">
        <f t="shared" ca="1" si="194"/>
        <v>-2.6035590801950566</v>
      </c>
      <c r="CT216" s="111">
        <f t="shared" ca="1" si="195"/>
        <v>-3.8555105010665991</v>
      </c>
      <c r="CU216" s="111">
        <f t="shared" ca="1" si="196"/>
        <v>-4.6656141136940628</v>
      </c>
      <c r="CV216" s="111">
        <f t="shared" ca="1" si="197"/>
        <v>-4.1770867952352404</v>
      </c>
      <c r="CW216" s="111">
        <f t="shared" ca="1" si="198"/>
        <v>-2.648211560388372</v>
      </c>
      <c r="CX216" s="111">
        <f t="shared" ca="1" si="199"/>
        <v>-1.0088777934372717</v>
      </c>
      <c r="CY216" s="111">
        <f t="shared" ca="1" si="200"/>
        <v>0.2589025317010743</v>
      </c>
      <c r="CZ216" s="111">
        <f t="shared" ca="1" si="177"/>
        <v>1.1151335286834105</v>
      </c>
      <c r="DA216" s="111">
        <f t="shared" ca="1" si="177"/>
        <v>1.6468953832982833</v>
      </c>
      <c r="DB216" s="111">
        <f t="shared" ca="1" si="177"/>
        <v>1.9345610288870447</v>
      </c>
      <c r="DC216" s="111">
        <f t="shared" ca="1" si="177"/>
        <v>2.0254996497286433</v>
      </c>
      <c r="DE216" s="14">
        <f t="shared" si="201"/>
        <v>22.5</v>
      </c>
      <c r="DF216" s="111">
        <f t="shared" ca="1" si="202"/>
        <v>4.7980193422426707</v>
      </c>
      <c r="DG216" s="111">
        <f t="shared" ca="1" si="185"/>
        <v>5.3805509568613967</v>
      </c>
      <c r="DH216" s="111">
        <f t="shared" ca="1" si="185"/>
        <v>7.1174138758827858</v>
      </c>
      <c r="DI216" s="111">
        <f t="shared" ca="1" si="185"/>
        <v>9.7034783804127205</v>
      </c>
      <c r="DJ216" s="111">
        <f t="shared" ca="1" si="185"/>
        <v>11.901968228255127</v>
      </c>
      <c r="DK216" s="111">
        <f t="shared" ca="1" si="185"/>
        <v>12.022628373102688</v>
      </c>
      <c r="DL216" s="111">
        <f t="shared" ca="1" si="185"/>
        <v>10.103061892946659</v>
      </c>
      <c r="DM216" s="111">
        <f t="shared" ca="1" si="185"/>
        <v>7.6321240644777797</v>
      </c>
      <c r="DN216" s="111">
        <f t="shared" ca="1" si="185"/>
        <v>5.570351834308398</v>
      </c>
      <c r="DO216" s="111">
        <f t="shared" ca="1" si="185"/>
        <v>4.115563891499594</v>
      </c>
      <c r="DP216" s="111">
        <f t="shared" ca="1" si="185"/>
        <v>3.1868634329198922</v>
      </c>
      <c r="DQ216" s="111">
        <f t="shared" ca="1" si="185"/>
        <v>2.6760491537911193</v>
      </c>
      <c r="DR216" s="111">
        <f t="shared" ca="1" si="185"/>
        <v>2.5132873040692743</v>
      </c>
      <c r="DT216" s="14"/>
      <c r="DU216" s="111"/>
      <c r="DV216" s="111"/>
      <c r="DW216" s="111"/>
      <c r="DX216" s="111"/>
      <c r="DY216" s="111"/>
      <c r="DZ216" s="111"/>
      <c r="EA216" s="111"/>
      <c r="EB216" s="111"/>
      <c r="EC216" s="111"/>
      <c r="ED216" s="111"/>
      <c r="EE216" s="111"/>
      <c r="EF216" s="111"/>
      <c r="EG216" s="111"/>
      <c r="EI216" s="14"/>
      <c r="EJ216" s="111"/>
      <c r="EK216" s="111"/>
      <c r="EL216" s="111"/>
      <c r="EM216" s="111"/>
      <c r="EN216" s="111"/>
      <c r="EO216" s="111"/>
      <c r="EP216" s="111"/>
      <c r="EQ216" s="111"/>
      <c r="ER216" s="111"/>
      <c r="ES216" s="111"/>
      <c r="ET216" s="111"/>
      <c r="EU216" s="111"/>
      <c r="EV216" s="111"/>
    </row>
    <row r="217" spans="1:152">
      <c r="B217" s="15">
        <v>2</v>
      </c>
      <c r="C217" s="15">
        <v>0</v>
      </c>
      <c r="D217" s="15">
        <v>0.2</v>
      </c>
      <c r="E217" s="17">
        <v>0.23100000000000001</v>
      </c>
      <c r="F217" s="15">
        <v>0</v>
      </c>
      <c r="G217" s="15">
        <v>52.5</v>
      </c>
      <c r="J217" t="s">
        <v>83</v>
      </c>
      <c r="K217" s="15">
        <v>2</v>
      </c>
      <c r="L217" s="15">
        <v>0</v>
      </c>
      <c r="M217" s="15">
        <v>0.2</v>
      </c>
      <c r="N217" s="17">
        <v>0.52</v>
      </c>
      <c r="O217" s="15">
        <v>0</v>
      </c>
      <c r="P217" s="15">
        <v>67.5</v>
      </c>
      <c r="Q217" s="15"/>
      <c r="S217" s="14">
        <f t="shared" si="186"/>
        <v>30</v>
      </c>
      <c r="T217" s="87">
        <f t="shared" ca="1" si="172"/>
        <v>-4.5461025767480194</v>
      </c>
      <c r="U217" s="87">
        <f t="shared" ca="1" si="172"/>
        <v>-5.3554092383222081</v>
      </c>
      <c r="V217" s="87">
        <f t="shared" ca="1" si="172"/>
        <v>-7.8122938952908987</v>
      </c>
      <c r="W217" s="87">
        <f t="shared" ca="1" si="172"/>
        <v>-11.664035284235164</v>
      </c>
      <c r="X217" s="87">
        <f t="shared" ca="1" si="172"/>
        <v>-15.223001613526851</v>
      </c>
      <c r="Y217" s="87">
        <f t="shared" ca="1" si="172"/>
        <v>-15.060570419953889</v>
      </c>
      <c r="Z217" s="87">
        <f t="shared" ca="1" si="172"/>
        <v>-10.374665621634435</v>
      </c>
      <c r="AA217" s="87">
        <f t="shared" ca="1" si="172"/>
        <v>-4.5906576029878154</v>
      </c>
      <c r="AB217" s="87">
        <f t="shared" ca="1" si="172"/>
        <v>-0.12803772857158252</v>
      </c>
      <c r="AC217" s="87">
        <f t="shared" ca="1" si="172"/>
        <v>2.7621241113716031</v>
      </c>
      <c r="AD217" s="87">
        <f t="shared" ca="1" si="172"/>
        <v>4.4810331406556827</v>
      </c>
      <c r="AE217" s="87">
        <f t="shared" ca="1" si="172"/>
        <v>5.3819424233202771</v>
      </c>
      <c r="AF217" s="87">
        <f t="shared" ca="1" si="172"/>
        <v>5.6621483703834237</v>
      </c>
      <c r="AH217" s="14">
        <f t="shared" si="187"/>
        <v>30</v>
      </c>
      <c r="AI217" s="111">
        <f t="shared" ca="1" si="173"/>
        <v>-1.9898456187197644</v>
      </c>
      <c r="AJ217" s="111">
        <f t="shared" ca="1" si="173"/>
        <v>-2.5001124085096431</v>
      </c>
      <c r="AK217" s="111">
        <f t="shared" ca="1" si="173"/>
        <v>-4.0260954454714204</v>
      </c>
      <c r="AL217" s="111">
        <f t="shared" ca="1" si="173"/>
        <v>-6.3259945523218502</v>
      </c>
      <c r="AM217" s="111">
        <f t="shared" ca="1" si="173"/>
        <v>-8.2004984594737405</v>
      </c>
      <c r="AN217" s="111">
        <f t="shared" ca="1" si="173"/>
        <v>-7.4789789246825205</v>
      </c>
      <c r="AO217" s="111">
        <f t="shared" ca="1" si="173"/>
        <v>-3.9449611584331645</v>
      </c>
      <c r="AP217" s="111">
        <f t="shared" ca="1" si="173"/>
        <v>2.3316196039025947E-2</v>
      </c>
      <c r="AQ217" s="111">
        <f t="shared" ca="1" si="173"/>
        <v>2.9553440057404448</v>
      </c>
      <c r="AR217" s="111">
        <f t="shared" ca="1" si="173"/>
        <v>4.8024329124119784</v>
      </c>
      <c r="AS217" s="111">
        <f t="shared" ca="1" si="173"/>
        <v>5.8802628567298996</v>
      </c>
      <c r="AT217" s="111">
        <f t="shared" ca="1" si="173"/>
        <v>6.4382619094431552</v>
      </c>
      <c r="AU217" s="111">
        <f t="shared" ca="1" si="173"/>
        <v>6.6107590237962173</v>
      </c>
      <c r="AW217" s="14">
        <f t="shared" si="188"/>
        <v>30</v>
      </c>
      <c r="AX217" s="111">
        <f t="shared" ca="1" si="174"/>
        <v>-2.84193127139585</v>
      </c>
      <c r="AY217" s="111">
        <f t="shared" ca="1" si="174"/>
        <v>-3.4518780184471658</v>
      </c>
      <c r="AZ217" s="111">
        <f t="shared" ca="1" si="174"/>
        <v>-5.288161595411248</v>
      </c>
      <c r="BA217" s="111">
        <f t="shared" ca="1" si="174"/>
        <v>-8.1053414629596201</v>
      </c>
      <c r="BB217" s="111">
        <f t="shared" ca="1" si="174"/>
        <v>-10.541332844158115</v>
      </c>
      <c r="BC217" s="111">
        <f t="shared" ca="1" si="174"/>
        <v>-10.006176089772978</v>
      </c>
      <c r="BD217" s="111">
        <f t="shared" ca="1" si="174"/>
        <v>-6.0881959795002549</v>
      </c>
      <c r="BE217" s="111">
        <f t="shared" ca="1" si="174"/>
        <v>-1.5146750703032563</v>
      </c>
      <c r="BF217" s="111">
        <f t="shared" ca="1" si="174"/>
        <v>1.9275500943031019</v>
      </c>
      <c r="BG217" s="111">
        <f t="shared" ca="1" si="174"/>
        <v>4.1223299787318526</v>
      </c>
      <c r="BH217" s="111">
        <f t="shared" ca="1" si="174"/>
        <v>5.413852951371827</v>
      </c>
      <c r="BI217" s="111">
        <f t="shared" ca="1" si="174"/>
        <v>6.0861554140688616</v>
      </c>
      <c r="BJ217" s="111">
        <f t="shared" ca="1" si="174"/>
        <v>6.2945554726586188</v>
      </c>
      <c r="BL217" s="14">
        <f t="shared" si="189"/>
        <v>30</v>
      </c>
      <c r="BM217" s="111">
        <f t="shared" ca="1" si="175"/>
        <v>-3.6940169240719349</v>
      </c>
      <c r="BN217" s="111">
        <f t="shared" ca="1" si="175"/>
        <v>-4.4036436283846854</v>
      </c>
      <c r="BO217" s="111">
        <f t="shared" ca="1" si="175"/>
        <v>-6.5502277453510729</v>
      </c>
      <c r="BP217" s="111">
        <f t="shared" ca="1" si="175"/>
        <v>-9.8846883735973918</v>
      </c>
      <c r="BQ217" s="111">
        <f t="shared" ca="1" si="175"/>
        <v>-12.882167228842484</v>
      </c>
      <c r="BR217" s="111">
        <f t="shared" ca="1" si="175"/>
        <v>-12.533373254863434</v>
      </c>
      <c r="BS217" s="111">
        <f t="shared" ca="1" si="175"/>
        <v>-8.2314308005673453</v>
      </c>
      <c r="BT217" s="111">
        <f t="shared" ca="1" si="175"/>
        <v>-3.0526663366455367</v>
      </c>
      <c r="BU217" s="111">
        <f t="shared" ca="1" si="175"/>
        <v>0.89975618286575876</v>
      </c>
      <c r="BV217" s="111">
        <f t="shared" ca="1" si="175"/>
        <v>3.4422270450517281</v>
      </c>
      <c r="BW217" s="111">
        <f t="shared" ca="1" si="175"/>
        <v>4.9474430460137544</v>
      </c>
      <c r="BX217" s="111">
        <f t="shared" ca="1" si="175"/>
        <v>5.7340489186945689</v>
      </c>
      <c r="BY217" s="111">
        <f t="shared" ca="1" si="175"/>
        <v>5.9783519215210212</v>
      </c>
      <c r="CA217" s="14">
        <f t="shared" si="190"/>
        <v>30</v>
      </c>
      <c r="CB217" s="111">
        <f t="shared" ca="1" si="176"/>
        <v>-4.203293400706908</v>
      </c>
      <c r="CC217" s="111">
        <f t="shared" ca="1" si="176"/>
        <v>-4.6395118119606851</v>
      </c>
      <c r="CD217" s="111">
        <f t="shared" ca="1" si="176"/>
        <v>-6.009938120580772</v>
      </c>
      <c r="CE217" s="111">
        <f t="shared" ca="1" si="176"/>
        <v>-8.343274406979587</v>
      </c>
      <c r="CF217" s="111">
        <f t="shared" ca="1" si="176"/>
        <v>-11.00040598540085</v>
      </c>
      <c r="CG217" s="111">
        <f t="shared" ca="1" si="176"/>
        <v>-12.151068906551952</v>
      </c>
      <c r="CH217" s="111">
        <f t="shared" ca="1" si="176"/>
        <v>-10.784475802075654</v>
      </c>
      <c r="CI217" s="111">
        <f t="shared" ca="1" si="176"/>
        <v>-8.3098160774561194</v>
      </c>
      <c r="CJ217" s="111">
        <f t="shared" ca="1" si="176"/>
        <v>-6.1411559229097392</v>
      </c>
      <c r="CK217" s="111">
        <f t="shared" ca="1" si="176"/>
        <v>-4.6330424243550707</v>
      </c>
      <c r="CL217" s="111">
        <f t="shared" ca="1" si="176"/>
        <v>-3.6946660602795709</v>
      </c>
      <c r="CM217" s="111">
        <f t="shared" ca="1" si="176"/>
        <v>-3.189027456909812</v>
      </c>
      <c r="CN217" s="111">
        <f t="shared" ca="1" si="176"/>
        <v>-3.0296509809022707</v>
      </c>
      <c r="CP217" s="14">
        <f t="shared" si="191"/>
        <v>30</v>
      </c>
      <c r="CQ217" s="111">
        <f t="shared" ca="1" si="192"/>
        <v>-1.818441030699208</v>
      </c>
      <c r="CR217" s="111">
        <f t="shared" ca="1" si="193"/>
        <v>-2.142163695328883</v>
      </c>
      <c r="CS217" s="111">
        <f t="shared" ca="1" si="194"/>
        <v>-3.1249175581163593</v>
      </c>
      <c r="CT217" s="111">
        <f t="shared" ca="1" si="195"/>
        <v>-4.6656141136940628</v>
      </c>
      <c r="CU217" s="111">
        <f t="shared" ca="1" si="196"/>
        <v>-6.0892006454107417</v>
      </c>
      <c r="CV217" s="111">
        <f t="shared" ca="1" si="197"/>
        <v>-6.0242281679815548</v>
      </c>
      <c r="CW217" s="111">
        <f t="shared" ca="1" si="198"/>
        <v>-4.1498662486537734</v>
      </c>
      <c r="CX217" s="111">
        <f t="shared" ca="1" si="199"/>
        <v>-1.8362630411951266</v>
      </c>
      <c r="CY217" s="111">
        <f t="shared" ca="1" si="200"/>
        <v>-5.1215091428633182E-2</v>
      </c>
      <c r="CZ217" s="111">
        <f t="shared" ca="1" si="177"/>
        <v>1.1048496445486409</v>
      </c>
      <c r="DA217" s="111">
        <f t="shared" ca="1" si="177"/>
        <v>1.792413256262273</v>
      </c>
      <c r="DB217" s="111">
        <f t="shared" ca="1" si="177"/>
        <v>2.1527769693281105</v>
      </c>
      <c r="DC217" s="111">
        <f t="shared" ca="1" si="177"/>
        <v>2.2648593481533696</v>
      </c>
      <c r="DE217" s="14">
        <f t="shared" si="201"/>
        <v>30</v>
      </c>
      <c r="DF217" s="111">
        <f t="shared" ca="1" si="202"/>
        <v>5.9074647060590779</v>
      </c>
      <c r="DG217" s="111">
        <f t="shared" ca="1" si="185"/>
        <v>6.5430430318357269</v>
      </c>
      <c r="DH217" s="111">
        <f t="shared" ca="1" si="185"/>
        <v>8.5340704204604236</v>
      </c>
      <c r="DI217" s="111">
        <f t="shared" ca="1" si="185"/>
        <v>11.901968228255127</v>
      </c>
      <c r="DJ217" s="111">
        <f t="shared" ca="1" si="185"/>
        <v>15.682074754769584</v>
      </c>
      <c r="DK217" s="111">
        <f t="shared" ca="1" si="185"/>
        <v>17.205463236732861</v>
      </c>
      <c r="DL217" s="111">
        <f t="shared" ca="1" si="185"/>
        <v>15.070945444209835</v>
      </c>
      <c r="DM217" s="111">
        <f t="shared" ca="1" si="185"/>
        <v>11.385798610140679</v>
      </c>
      <c r="DN217" s="111">
        <f t="shared" ca="1" si="185"/>
        <v>8.1967437457844223</v>
      </c>
      <c r="DO217" s="111">
        <f t="shared" ca="1" si="185"/>
        <v>5.9932482917153198</v>
      </c>
      <c r="DP217" s="111">
        <f t="shared" ca="1" si="185"/>
        <v>4.6274858709957156</v>
      </c>
      <c r="DQ217" s="111">
        <f t="shared" ca="1" si="185"/>
        <v>3.8932404476583975</v>
      </c>
      <c r="DR217" s="111">
        <f t="shared" ca="1" si="185"/>
        <v>3.6620580831774663</v>
      </c>
      <c r="DT217" s="14"/>
      <c r="DU217" s="111"/>
      <c r="DV217" s="111"/>
      <c r="DW217" s="111"/>
      <c r="DX217" s="111"/>
      <c r="DY217" s="111"/>
      <c r="DZ217" s="111"/>
      <c r="EA217" s="111"/>
      <c r="EB217" s="111"/>
      <c r="EC217" s="111"/>
      <c r="ED217" s="111"/>
      <c r="EE217" s="111"/>
      <c r="EF217" s="111"/>
      <c r="EG217" s="111"/>
      <c r="EI217" s="14"/>
      <c r="EJ217" s="111"/>
      <c r="EK217" s="111"/>
      <c r="EL217" s="111"/>
      <c r="EM217" s="111"/>
      <c r="EN217" s="111"/>
      <c r="EO217" s="111"/>
      <c r="EP217" s="111"/>
      <c r="EQ217" s="111"/>
      <c r="ER217" s="111"/>
      <c r="ES217" s="111"/>
      <c r="ET217" s="111"/>
      <c r="EU217" s="111"/>
      <c r="EV217" s="111"/>
    </row>
    <row r="218" spans="1:152">
      <c r="B218" s="15">
        <v>1</v>
      </c>
      <c r="C218" s="15">
        <v>0.5</v>
      </c>
      <c r="D218" s="15">
        <v>1</v>
      </c>
      <c r="E218" s="17">
        <v>0.182</v>
      </c>
      <c r="F218" s="15">
        <v>15</v>
      </c>
      <c r="G218" s="15">
        <v>60</v>
      </c>
      <c r="K218" s="15">
        <v>1</v>
      </c>
      <c r="L218" s="15">
        <v>0.5</v>
      </c>
      <c r="M218" s="15">
        <v>1</v>
      </c>
      <c r="N218" s="17">
        <v>0.37</v>
      </c>
      <c r="O218" s="15">
        <v>0</v>
      </c>
      <c r="P218" s="15">
        <v>45</v>
      </c>
      <c r="S218" s="14">
        <f t="shared" si="186"/>
        <v>37.5</v>
      </c>
      <c r="T218" s="87">
        <f t="shared" ca="1" si="172"/>
        <v>-3.8593451474177041</v>
      </c>
      <c r="U218" s="87">
        <f t="shared" ca="1" si="172"/>
        <v>-4.5470307574744231</v>
      </c>
      <c r="V218" s="87">
        <f t="shared" ca="1" si="172"/>
        <v>-6.7030195475103973</v>
      </c>
      <c r="W218" s="87">
        <f t="shared" ca="1" si="172"/>
        <v>-10.442716988088103</v>
      </c>
      <c r="X218" s="87">
        <f t="shared" ca="1" si="172"/>
        <v>-15.060570419953889</v>
      </c>
      <c r="Y218" s="87">
        <f t="shared" ca="1" si="172"/>
        <v>-17.347909698415485</v>
      </c>
      <c r="Z218" s="87">
        <f t="shared" ca="1" si="172"/>
        <v>-13.617944634000764</v>
      </c>
      <c r="AA218" s="87">
        <f t="shared" ca="1" si="172"/>
        <v>-6.4143484340743466</v>
      </c>
      <c r="AB218" s="87">
        <f t="shared" ca="1" si="172"/>
        <v>-0.32777928130930772</v>
      </c>
      <c r="AC218" s="87">
        <f t="shared" ca="1" si="172"/>
        <v>3.5384600381812898</v>
      </c>
      <c r="AD218" s="87">
        <f t="shared" ca="1" si="172"/>
        <v>5.736017834939382</v>
      </c>
      <c r="AE218" s="87">
        <f t="shared" ca="1" si="172"/>
        <v>6.8440094164501426</v>
      </c>
      <c r="AF218" s="87">
        <f t="shared" ca="1" si="172"/>
        <v>7.1814368055582474</v>
      </c>
      <c r="AH218" s="14">
        <f t="shared" si="187"/>
        <v>37.5</v>
      </c>
      <c r="AI218" s="111">
        <f t="shared" ca="1" si="173"/>
        <v>-1.3502307964215876</v>
      </c>
      <c r="AJ218" s="111">
        <f t="shared" ca="1" si="173"/>
        <v>-1.764028427128743</v>
      </c>
      <c r="AK218" s="111">
        <f t="shared" ca="1" si="173"/>
        <v>-3.038058520974102</v>
      </c>
      <c r="AL218" s="111">
        <f t="shared" ca="1" si="173"/>
        <v>-5.1510275740679825</v>
      </c>
      <c r="AM218" s="111">
        <f t="shared" ca="1" si="173"/>
        <v>-7.4789789246825205</v>
      </c>
      <c r="AN218" s="111">
        <f t="shared" ca="1" si="173"/>
        <v>-7.9088631604904682</v>
      </c>
      <c r="AO218" s="111">
        <f t="shared" ca="1" si="173"/>
        <v>-4.5531354075272752</v>
      </c>
      <c r="AP218" s="111">
        <f t="shared" ca="1" si="173"/>
        <v>0.44000591979897336</v>
      </c>
      <c r="AQ218" s="111">
        <f t="shared" ca="1" si="173"/>
        <v>4.28634205588365</v>
      </c>
      <c r="AR218" s="111">
        <f t="shared" ca="1" si="173"/>
        <v>6.5897283943303115</v>
      </c>
      <c r="AS218" s="111">
        <f t="shared" ca="1" si="173"/>
        <v>7.8440499553449996</v>
      </c>
      <c r="AT218" s="111">
        <f t="shared" ca="1" si="173"/>
        <v>8.4581627524989571</v>
      </c>
      <c r="AU218" s="111">
        <f t="shared" ca="1" si="173"/>
        <v>8.6423693195720581</v>
      </c>
      <c r="AW218" s="14">
        <f t="shared" si="188"/>
        <v>37.5</v>
      </c>
      <c r="AX218" s="111">
        <f t="shared" ca="1" si="174"/>
        <v>-2.1866022467536266</v>
      </c>
      <c r="AY218" s="111">
        <f t="shared" ca="1" si="174"/>
        <v>-2.6916958705773038</v>
      </c>
      <c r="AZ218" s="111">
        <f t="shared" ca="1" si="174"/>
        <v>-4.259712196486201</v>
      </c>
      <c r="BA218" s="111">
        <f t="shared" ca="1" si="174"/>
        <v>-6.914924045408025</v>
      </c>
      <c r="BB218" s="111">
        <f t="shared" ca="1" si="174"/>
        <v>-10.006176089772978</v>
      </c>
      <c r="BC218" s="111">
        <f t="shared" ca="1" si="174"/>
        <v>-11.055212006465478</v>
      </c>
      <c r="BD218" s="111">
        <f t="shared" ca="1" si="174"/>
        <v>-7.5747384830184386</v>
      </c>
      <c r="BE218" s="111">
        <f t="shared" ca="1" si="174"/>
        <v>-1.8447788648254699</v>
      </c>
      <c r="BF218" s="111">
        <f t="shared" ca="1" si="174"/>
        <v>2.7483016101526627</v>
      </c>
      <c r="BG218" s="111">
        <f t="shared" ca="1" si="174"/>
        <v>5.5726389422806371</v>
      </c>
      <c r="BH218" s="111">
        <f t="shared" ca="1" si="174"/>
        <v>7.1413725818764604</v>
      </c>
      <c r="BI218" s="111">
        <f t="shared" ca="1" si="174"/>
        <v>7.920111640482685</v>
      </c>
      <c r="BJ218" s="111">
        <f t="shared" ca="1" si="174"/>
        <v>8.1553918149007867</v>
      </c>
      <c r="BL218" s="14">
        <f t="shared" si="189"/>
        <v>37.5</v>
      </c>
      <c r="BM218" s="111">
        <f t="shared" ca="1" si="175"/>
        <v>-3.022973697085666</v>
      </c>
      <c r="BN218" s="111">
        <f t="shared" ca="1" si="175"/>
        <v>-3.6193633140258621</v>
      </c>
      <c r="BO218" s="111">
        <f t="shared" ca="1" si="175"/>
        <v>-5.4813658719983005</v>
      </c>
      <c r="BP218" s="111">
        <f t="shared" ca="1" si="175"/>
        <v>-8.6788205167480648</v>
      </c>
      <c r="BQ218" s="111">
        <f t="shared" ca="1" si="175"/>
        <v>-12.533373254863434</v>
      </c>
      <c r="BR218" s="111">
        <f t="shared" ca="1" si="175"/>
        <v>-14.20156085244048</v>
      </c>
      <c r="BS218" s="111">
        <f t="shared" ca="1" si="175"/>
        <v>-10.596341558509602</v>
      </c>
      <c r="BT218" s="111">
        <f t="shared" ca="1" si="175"/>
        <v>-4.1295636494499064</v>
      </c>
      <c r="BU218" s="111">
        <f t="shared" ca="1" si="175"/>
        <v>1.2102611644216765</v>
      </c>
      <c r="BV218" s="111">
        <f t="shared" ca="1" si="175"/>
        <v>4.5555494902309643</v>
      </c>
      <c r="BW218" s="111">
        <f t="shared" ca="1" si="175"/>
        <v>6.4386952084079212</v>
      </c>
      <c r="BX218" s="111">
        <f t="shared" ca="1" si="175"/>
        <v>7.3820605284664138</v>
      </c>
      <c r="BY218" s="111">
        <f t="shared" ca="1" si="175"/>
        <v>7.6684143102295179</v>
      </c>
      <c r="CA218" s="14">
        <f t="shared" si="190"/>
        <v>37.5</v>
      </c>
      <c r="CB218" s="111">
        <f t="shared" ca="1" si="176"/>
        <v>-4.2463596725086932</v>
      </c>
      <c r="CC218" s="111">
        <f t="shared" ca="1" si="176"/>
        <v>-4.656598509196475</v>
      </c>
      <c r="CD218" s="111">
        <f t="shared" ca="1" si="176"/>
        <v>-5.9893181435705136</v>
      </c>
      <c r="CE218" s="111">
        <f t="shared" ca="1" si="176"/>
        <v>-8.4948354304226132</v>
      </c>
      <c r="CF218" s="111">
        <f t="shared" ca="1" si="176"/>
        <v>-12.151068906551952</v>
      </c>
      <c r="CG218" s="111">
        <f t="shared" ca="1" si="176"/>
        <v>-15.408511136166933</v>
      </c>
      <c r="CH218" s="111">
        <f t="shared" ca="1" si="176"/>
        <v>-15.406029526146826</v>
      </c>
      <c r="CI218" s="111">
        <f t="shared" ca="1" si="176"/>
        <v>-12.425839020931772</v>
      </c>
      <c r="CJ218" s="111">
        <f t="shared" ca="1" si="176"/>
        <v>-9.1626868181240546</v>
      </c>
      <c r="CK218" s="111">
        <f t="shared" ca="1" si="176"/>
        <v>-6.8102287199343028</v>
      </c>
      <c r="CL218" s="111">
        <f t="shared" ca="1" si="176"/>
        <v>-5.3632678077991098</v>
      </c>
      <c r="CM218" s="111">
        <f t="shared" ca="1" si="176"/>
        <v>-4.5971085553876589</v>
      </c>
      <c r="CN218" s="111">
        <f t="shared" ca="1" si="176"/>
        <v>-4.3581523891392706</v>
      </c>
      <c r="CP218" s="14">
        <f t="shared" si="191"/>
        <v>37.5</v>
      </c>
      <c r="CQ218" s="111">
        <f t="shared" ca="1" si="192"/>
        <v>-1.5437380589670817</v>
      </c>
      <c r="CR218" s="111">
        <f t="shared" ca="1" si="193"/>
        <v>-1.8188123029897694</v>
      </c>
      <c r="CS218" s="111">
        <f t="shared" ca="1" si="194"/>
        <v>-2.6812078190041593</v>
      </c>
      <c r="CT218" s="111">
        <f t="shared" ca="1" si="195"/>
        <v>-4.1770867952352404</v>
      </c>
      <c r="CU218" s="111">
        <f t="shared" ca="1" si="196"/>
        <v>-6.0242281679815548</v>
      </c>
      <c r="CV218" s="111">
        <f t="shared" ca="1" si="197"/>
        <v>-6.9391638793661947</v>
      </c>
      <c r="CW218" s="111">
        <f t="shared" ca="1" si="198"/>
        <v>-5.447177853600305</v>
      </c>
      <c r="CX218" s="111">
        <f t="shared" ca="1" si="199"/>
        <v>-2.5657393736297394</v>
      </c>
      <c r="CY218" s="111">
        <f t="shared" ca="1" si="200"/>
        <v>-0.13111171252372292</v>
      </c>
      <c r="CZ218" s="111">
        <f t="shared" ca="1" si="177"/>
        <v>1.4153840152725154</v>
      </c>
      <c r="DA218" s="111">
        <f t="shared" ca="1" si="177"/>
        <v>2.2944071339757532</v>
      </c>
      <c r="DB218" s="111">
        <f t="shared" ca="1" si="177"/>
        <v>2.7376037665800577</v>
      </c>
      <c r="DC218" s="111">
        <f t="shared" ca="1" si="177"/>
        <v>2.8725747222232996</v>
      </c>
      <c r="DE218" s="14">
        <f t="shared" si="201"/>
        <v>37.5</v>
      </c>
      <c r="DF218" s="111">
        <f t="shared" ca="1" si="202"/>
        <v>5.919102573172772</v>
      </c>
      <c r="DG218" s="111">
        <f t="shared" ca="1" si="185"/>
        <v>6.5119333960935935</v>
      </c>
      <c r="DH218" s="111">
        <f t="shared" ca="1" si="185"/>
        <v>8.4326254945947099</v>
      </c>
      <c r="DI218" s="111">
        <f t="shared" ca="1" si="185"/>
        <v>12.022628373102688</v>
      </c>
      <c r="DJ218" s="111">
        <f t="shared" ca="1" si="185"/>
        <v>17.205463236732861</v>
      </c>
      <c r="DK218" s="111">
        <f t="shared" ca="1" si="185"/>
        <v>21.701208828116943</v>
      </c>
      <c r="DL218" s="111">
        <f t="shared" ca="1" si="185"/>
        <v>21.449235677129153</v>
      </c>
      <c r="DM218" s="111">
        <f t="shared" ca="1" si="185"/>
        <v>16.995408590180652</v>
      </c>
      <c r="DN218" s="111">
        <f t="shared" ca="1" si="185"/>
        <v>12.238767709586025</v>
      </c>
      <c r="DO218" s="111">
        <f t="shared" ca="1" si="185"/>
        <v>8.84440762403365</v>
      </c>
      <c r="DP218" s="111">
        <f t="shared" ca="1" si="185"/>
        <v>6.7686225547361882</v>
      </c>
      <c r="DQ218" s="111">
        <f t="shared" ca="1" si="185"/>
        <v>5.6732107794202014</v>
      </c>
      <c r="DR218" s="111">
        <f t="shared" ca="1" si="185"/>
        <v>5.3321073984818108</v>
      </c>
      <c r="DT218" s="14"/>
      <c r="DU218" s="111"/>
      <c r="DV218" s="111"/>
      <c r="DW218" s="111"/>
      <c r="DX218" s="111"/>
      <c r="DY218" s="111"/>
      <c r="DZ218" s="111"/>
      <c r="EA218" s="111"/>
      <c r="EB218" s="111"/>
      <c r="EC218" s="111"/>
      <c r="ED218" s="111"/>
      <c r="EE218" s="111"/>
      <c r="EF218" s="111"/>
      <c r="EG218" s="111"/>
      <c r="EI218" s="14"/>
      <c r="EJ218" s="111"/>
      <c r="EK218" s="111"/>
      <c r="EL218" s="111"/>
      <c r="EM218" s="111"/>
      <c r="EN218" s="111"/>
      <c r="EO218" s="111"/>
      <c r="EP218" s="111"/>
      <c r="EQ218" s="111"/>
      <c r="ER218" s="111"/>
      <c r="ES218" s="111"/>
      <c r="ET218" s="111"/>
      <c r="EU218" s="111"/>
      <c r="EV218" s="111"/>
    </row>
    <row r="219" spans="1:152">
      <c r="B219" s="15">
        <v>1</v>
      </c>
      <c r="C219" s="15">
        <v>2</v>
      </c>
      <c r="D219" s="15">
        <v>0</v>
      </c>
      <c r="E219" s="17">
        <v>0.16200000000000001</v>
      </c>
      <c r="F219" s="112">
        <v>22.5</v>
      </c>
      <c r="G219" s="112">
        <v>67.5</v>
      </c>
      <c r="K219" s="15">
        <v>1</v>
      </c>
      <c r="L219" s="15">
        <v>2</v>
      </c>
      <c r="M219" s="15">
        <v>0</v>
      </c>
      <c r="N219" s="17">
        <v>0.36</v>
      </c>
      <c r="O219" s="112">
        <v>15</v>
      </c>
      <c r="P219" s="112">
        <v>60</v>
      </c>
      <c r="S219" s="14">
        <f t="shared" si="186"/>
        <v>45</v>
      </c>
      <c r="T219" s="87">
        <f t="shared" ca="1" si="172"/>
        <v>-1.9425785815134038</v>
      </c>
      <c r="U219" s="87">
        <f t="shared" ca="1" si="172"/>
        <v>-2.4224185840037178</v>
      </c>
      <c r="V219" s="87">
        <f t="shared" ca="1" si="172"/>
        <v>-3.9311205521186872</v>
      </c>
      <c r="W219" s="87">
        <f t="shared" ca="1" si="172"/>
        <v>-6.6205289009709301</v>
      </c>
      <c r="X219" s="87">
        <f t="shared" ca="1" si="172"/>
        <v>-10.374665621634435</v>
      </c>
      <c r="Y219" s="87">
        <f t="shared" ca="1" si="172"/>
        <v>-13.617944634000764</v>
      </c>
      <c r="Z219" s="87">
        <f t="shared" ca="1" si="172"/>
        <v>-12.411316672745921</v>
      </c>
      <c r="AA219" s="87">
        <f t="shared" ca="1" si="172"/>
        <v>-5.7028546073045439</v>
      </c>
      <c r="AB219" s="87">
        <f t="shared" ca="1" si="172"/>
        <v>1.5094103512305994</v>
      </c>
      <c r="AC219" s="87">
        <f t="shared" ca="1" si="172"/>
        <v>6.264654452022631</v>
      </c>
      <c r="AD219" s="87">
        <f t="shared" ca="1" si="172"/>
        <v>8.8645159944096896</v>
      </c>
      <c r="AE219" s="87">
        <f t="shared" ca="1" si="172"/>
        <v>10.113429330962761</v>
      </c>
      <c r="AF219" s="87">
        <f t="shared" ca="1" si="172"/>
        <v>10.482744158542785</v>
      </c>
      <c r="AH219" s="14">
        <f t="shared" si="187"/>
        <v>45</v>
      </c>
      <c r="AI219" s="111">
        <f t="shared" ca="1" si="173"/>
        <v>0.10085535160764617</v>
      </c>
      <c r="AJ219" s="111">
        <f t="shared" ca="1" si="173"/>
        <v>-0.16510010999922897</v>
      </c>
      <c r="AK219" s="111">
        <f t="shared" ca="1" si="173"/>
        <v>-0.97889409591417864</v>
      </c>
      <c r="AL219" s="111">
        <f t="shared" ca="1" si="173"/>
        <v>-2.3353410235431129</v>
      </c>
      <c r="AM219" s="111">
        <f t="shared" ca="1" si="173"/>
        <v>-3.9449611584331645</v>
      </c>
      <c r="AN219" s="111">
        <f t="shared" ca="1" si="173"/>
        <v>-4.5531354075272752</v>
      </c>
      <c r="AO219" s="111">
        <f t="shared" ca="1" si="173"/>
        <v>-1.9595518122070139</v>
      </c>
      <c r="AP219" s="111">
        <f t="shared" ca="1" si="173"/>
        <v>3.3626772022400768</v>
      </c>
      <c r="AQ219" s="111">
        <f t="shared" ca="1" si="173"/>
        <v>7.9398440058378261</v>
      </c>
      <c r="AR219" s="111">
        <f t="shared" ca="1" si="173"/>
        <v>10.550270759057984</v>
      </c>
      <c r="AS219" s="111">
        <f t="shared" ca="1" si="173"/>
        <v>11.816860875397065</v>
      </c>
      <c r="AT219" s="111">
        <f t="shared" ca="1" si="173"/>
        <v>12.37057351085703</v>
      </c>
      <c r="AU219" s="111">
        <f t="shared" ca="1" si="173"/>
        <v>12.525675567192394</v>
      </c>
      <c r="AW219" s="14">
        <f t="shared" si="188"/>
        <v>45</v>
      </c>
      <c r="AX219" s="111">
        <f t="shared" ca="1" si="174"/>
        <v>-0.58028929276603747</v>
      </c>
      <c r="AY219" s="111">
        <f t="shared" ca="1" si="174"/>
        <v>-0.91753960133405998</v>
      </c>
      <c r="AZ219" s="111">
        <f t="shared" ca="1" si="174"/>
        <v>-1.9629695813156816</v>
      </c>
      <c r="BA219" s="111">
        <f t="shared" ca="1" si="174"/>
        <v>-3.7637369826857192</v>
      </c>
      <c r="BB219" s="111">
        <f t="shared" ca="1" si="174"/>
        <v>-6.0881959795002549</v>
      </c>
      <c r="BC219" s="111">
        <f t="shared" ca="1" si="174"/>
        <v>-7.5747384830184386</v>
      </c>
      <c r="BD219" s="111">
        <f t="shared" ca="1" si="174"/>
        <v>-5.4434734323866483</v>
      </c>
      <c r="BE219" s="111">
        <f t="shared" ca="1" si="174"/>
        <v>0.34083326572520445</v>
      </c>
      <c r="BF219" s="111">
        <f t="shared" ca="1" si="174"/>
        <v>5.7963661209687496</v>
      </c>
      <c r="BG219" s="111">
        <f t="shared" ca="1" si="174"/>
        <v>9.1217319900461966</v>
      </c>
      <c r="BH219" s="111">
        <f t="shared" ca="1" si="174"/>
        <v>10.832745915067939</v>
      </c>
      <c r="BI219" s="111">
        <f t="shared" ca="1" si="174"/>
        <v>11.618192117558939</v>
      </c>
      <c r="BJ219" s="111">
        <f t="shared" ca="1" si="174"/>
        <v>11.844698430975857</v>
      </c>
      <c r="BL219" s="14">
        <f t="shared" si="189"/>
        <v>45</v>
      </c>
      <c r="BM219" s="111">
        <f t="shared" ca="1" si="175"/>
        <v>-1.261433937139721</v>
      </c>
      <c r="BN219" s="111">
        <f t="shared" ca="1" si="175"/>
        <v>-1.6699790926688884</v>
      </c>
      <c r="BO219" s="111">
        <f t="shared" ca="1" si="175"/>
        <v>-2.9470450667171844</v>
      </c>
      <c r="BP219" s="111">
        <f t="shared" ca="1" si="175"/>
        <v>-5.1921329418283255</v>
      </c>
      <c r="BQ219" s="111">
        <f t="shared" ca="1" si="175"/>
        <v>-8.2314308005673453</v>
      </c>
      <c r="BR219" s="111">
        <f t="shared" ca="1" si="175"/>
        <v>-10.596341558509602</v>
      </c>
      <c r="BS219" s="111">
        <f t="shared" ca="1" si="175"/>
        <v>-8.9273950525662826</v>
      </c>
      <c r="BT219" s="111">
        <f t="shared" ca="1" si="175"/>
        <v>-2.6810106707896679</v>
      </c>
      <c r="BU219" s="111">
        <f t="shared" ca="1" si="175"/>
        <v>3.6528882360996779</v>
      </c>
      <c r="BV219" s="111">
        <f t="shared" ca="1" si="175"/>
        <v>7.6931932210344138</v>
      </c>
      <c r="BW219" s="111">
        <f t="shared" ca="1" si="175"/>
        <v>9.8486309547388142</v>
      </c>
      <c r="BX219" s="111">
        <f t="shared" ca="1" si="175"/>
        <v>10.86581072426085</v>
      </c>
      <c r="BY219" s="111">
        <f t="shared" ca="1" si="175"/>
        <v>11.163721294759322</v>
      </c>
      <c r="CA219" s="14">
        <f t="shared" si="190"/>
        <v>45</v>
      </c>
      <c r="CB219" s="111">
        <f t="shared" ca="1" si="176"/>
        <v>-3.6983521499394194</v>
      </c>
      <c r="CC219" s="111">
        <f t="shared" ca="1" si="176"/>
        <v>-4.0301532312082333</v>
      </c>
      <c r="CD219" s="111">
        <f t="shared" ca="1" si="176"/>
        <v>-5.1182288019852802</v>
      </c>
      <c r="CE219" s="111">
        <f t="shared" ca="1" si="176"/>
        <v>-7.2462699746614483</v>
      </c>
      <c r="CF219" s="111">
        <f t="shared" ca="1" si="176"/>
        <v>-10.784475802075654</v>
      </c>
      <c r="CG219" s="111">
        <f t="shared" ca="1" si="176"/>
        <v>-15.406029526146826</v>
      </c>
      <c r="CH219" s="111">
        <f t="shared" ca="1" si="176"/>
        <v>-18.421266386528622</v>
      </c>
      <c r="CI219" s="111">
        <f t="shared" ca="1" si="176"/>
        <v>-16.990492697628333</v>
      </c>
      <c r="CJ219" s="111">
        <f t="shared" ca="1" si="176"/>
        <v>-13.162749379460571</v>
      </c>
      <c r="CK219" s="111">
        <f t="shared" ca="1" si="176"/>
        <v>-9.8241635044752318</v>
      </c>
      <c r="CL219" s="111">
        <f t="shared" ca="1" si="176"/>
        <v>-7.6775929608566864</v>
      </c>
      <c r="CM219" s="111">
        <f t="shared" ca="1" si="176"/>
        <v>-6.5369742259810888</v>
      </c>
      <c r="CN219" s="111">
        <f t="shared" ca="1" si="176"/>
        <v>-6.1824116490077712</v>
      </c>
      <c r="CP219" s="14">
        <f t="shared" si="191"/>
        <v>45</v>
      </c>
      <c r="CQ219" s="111">
        <f t="shared" ca="1" si="192"/>
        <v>-0.77703143260536156</v>
      </c>
      <c r="CR219" s="111">
        <f t="shared" ca="1" si="193"/>
        <v>-0.9689674336014874</v>
      </c>
      <c r="CS219" s="111">
        <f t="shared" ca="1" si="194"/>
        <v>-1.572448220847475</v>
      </c>
      <c r="CT219" s="111">
        <f t="shared" ca="1" si="195"/>
        <v>-2.648211560388372</v>
      </c>
      <c r="CU219" s="111">
        <f t="shared" ca="1" si="196"/>
        <v>-4.1498662486537734</v>
      </c>
      <c r="CV219" s="111">
        <f t="shared" ca="1" si="197"/>
        <v>-5.447177853600305</v>
      </c>
      <c r="CW219" s="111">
        <f t="shared" ca="1" si="198"/>
        <v>-4.9645266690983654</v>
      </c>
      <c r="CX219" s="111">
        <f t="shared" ca="1" si="199"/>
        <v>-2.2811418429218162</v>
      </c>
      <c r="CY219" s="111">
        <f t="shared" ca="1" si="200"/>
        <v>0.60376414049223903</v>
      </c>
      <c r="CZ219" s="111">
        <f t="shared" ca="1" si="177"/>
        <v>2.505861780809052</v>
      </c>
      <c r="DA219" s="111">
        <f t="shared" ca="1" si="177"/>
        <v>3.5458063977638759</v>
      </c>
      <c r="DB219" s="111">
        <f t="shared" ca="1" si="177"/>
        <v>4.0453717323851048</v>
      </c>
      <c r="DC219" s="111">
        <f t="shared" ca="1" si="177"/>
        <v>4.1930976634171131</v>
      </c>
      <c r="DE219" s="14">
        <f t="shared" si="201"/>
        <v>45</v>
      </c>
      <c r="DF219" s="111">
        <f t="shared" ca="1" si="202"/>
        <v>5.060641438686786</v>
      </c>
      <c r="DG219" s="111">
        <f t="shared" ca="1" si="185"/>
        <v>5.5350322138778916</v>
      </c>
      <c r="DH219" s="111">
        <f t="shared" ca="1" si="185"/>
        <v>7.0863797727882858</v>
      </c>
      <c r="DI219" s="111">
        <f t="shared" ca="1" si="185"/>
        <v>10.103061892946659</v>
      </c>
      <c r="DJ219" s="111">
        <f t="shared" ca="1" si="185"/>
        <v>15.070945444209835</v>
      </c>
      <c r="DK219" s="111">
        <f t="shared" ca="1" si="185"/>
        <v>21.449235677129153</v>
      </c>
      <c r="DL219" s="111">
        <f t="shared" ca="1" si="185"/>
        <v>25.38910962688789</v>
      </c>
      <c r="DM219" s="111">
        <f t="shared" ca="1" si="185"/>
        <v>23.034180570658076</v>
      </c>
      <c r="DN219" s="111">
        <f t="shared" ca="1" si="185"/>
        <v>17.449705149198721</v>
      </c>
      <c r="DO219" s="111">
        <f t="shared" ca="1" si="185"/>
        <v>12.681241042498799</v>
      </c>
      <c r="DP219" s="111">
        <f t="shared" ca="1" si="185"/>
        <v>9.6458228815149365</v>
      </c>
      <c r="DQ219" s="111">
        <f t="shared" ca="1" si="185"/>
        <v>8.0417370125772667</v>
      </c>
      <c r="DR219" s="111">
        <f t="shared" ca="1" si="185"/>
        <v>7.5443659214408409</v>
      </c>
      <c r="DT219" s="14"/>
      <c r="DU219" s="111"/>
      <c r="DV219" s="111"/>
      <c r="DW219" s="111"/>
      <c r="DX219" s="111"/>
      <c r="DY219" s="111"/>
      <c r="DZ219" s="111"/>
      <c r="EA219" s="111"/>
      <c r="EB219" s="111"/>
      <c r="EC219" s="111"/>
      <c r="ED219" s="111"/>
      <c r="EE219" s="111"/>
      <c r="EF219" s="111"/>
      <c r="EG219" s="111"/>
      <c r="EI219" s="14"/>
      <c r="EJ219" s="111"/>
      <c r="EK219" s="111"/>
      <c r="EL219" s="111"/>
      <c r="EM219" s="111"/>
      <c r="EN219" s="111"/>
      <c r="EO219" s="111"/>
      <c r="EP219" s="111"/>
      <c r="EQ219" s="111"/>
      <c r="ER219" s="111"/>
      <c r="ES219" s="111"/>
      <c r="ET219" s="111"/>
      <c r="EU219" s="111"/>
      <c r="EV219" s="111"/>
    </row>
    <row r="220" spans="1:152">
      <c r="B220" s="15"/>
      <c r="C220" s="15"/>
      <c r="D220" s="15"/>
      <c r="E220" s="113"/>
      <c r="F220" s="14"/>
      <c r="G220" s="14"/>
      <c r="K220" s="15"/>
      <c r="L220" s="15"/>
      <c r="M220" s="15"/>
      <c r="N220" s="113"/>
      <c r="O220" s="14"/>
      <c r="P220" s="14"/>
      <c r="S220" s="14">
        <f t="shared" si="186"/>
        <v>52.5</v>
      </c>
      <c r="T220" s="87">
        <f t="shared" ca="1" si="172"/>
        <v>0.19228044511407882</v>
      </c>
      <c r="U220" s="87">
        <f t="shared" ca="1" si="172"/>
        <v>-9.7317883344082312E-2</v>
      </c>
      <c r="V220" s="87">
        <f t="shared" ca="1" si="172"/>
        <v>-0.98919767363651445</v>
      </c>
      <c r="W220" s="87">
        <f t="shared" ca="1" si="172"/>
        <v>-2.5221944835931795</v>
      </c>
      <c r="X220" s="87">
        <f t="shared" ca="1" si="172"/>
        <v>-4.5906576029878154</v>
      </c>
      <c r="Y220" s="87">
        <f t="shared" ca="1" si="172"/>
        <v>-6.4143484340743466</v>
      </c>
      <c r="Z220" s="87">
        <f t="shared" ca="1" si="172"/>
        <v>-5.7028546073045439</v>
      </c>
      <c r="AA220" s="87">
        <f t="shared" ca="1" si="172"/>
        <v>-0.31935769095972966</v>
      </c>
      <c r="AB220" s="87">
        <f t="shared" ca="1" si="172"/>
        <v>6.978621189528706</v>
      </c>
      <c r="AC220" s="87">
        <f t="shared" ca="1" si="172"/>
        <v>12.205855931995638</v>
      </c>
      <c r="AD220" s="87">
        <f t="shared" ca="1" si="172"/>
        <v>14.956265405343174</v>
      </c>
      <c r="AE220" s="87">
        <f t="shared" ca="1" si="172"/>
        <v>16.178180908214248</v>
      </c>
      <c r="AF220" s="87">
        <f t="shared" ca="1" si="172"/>
        <v>16.519908852324715</v>
      </c>
      <c r="AH220" s="14">
        <f t="shared" si="187"/>
        <v>52.5</v>
      </c>
      <c r="AI220" s="111">
        <f t="shared" ca="1" si="173"/>
        <v>1.6537121920679634</v>
      </c>
      <c r="AJ220" s="111">
        <f t="shared" ca="1" si="173"/>
        <v>1.5171070801096136</v>
      </c>
      <c r="AK220" s="111">
        <f t="shared" ca="1" si="173"/>
        <v>1.11892737235216</v>
      </c>
      <c r="AL220" s="111">
        <f t="shared" ca="1" si="173"/>
        <v>0.52901662685547657</v>
      </c>
      <c r="AM220" s="111">
        <f t="shared" ca="1" si="173"/>
        <v>2.3316196039025947E-2</v>
      </c>
      <c r="AN220" s="111">
        <f t="shared" ca="1" si="173"/>
        <v>0.44000591979897336</v>
      </c>
      <c r="AO220" s="111">
        <f t="shared" ca="1" si="173"/>
        <v>3.3626772022400768</v>
      </c>
      <c r="AP220" s="111">
        <f t="shared" ca="1" si="173"/>
        <v>9.1213716572539898</v>
      </c>
      <c r="AQ220" s="111">
        <f t="shared" ca="1" si="173"/>
        <v>14.56199317989463</v>
      </c>
      <c r="AR220" s="111">
        <f t="shared" ca="1" si="173"/>
        <v>17.49877443093656</v>
      </c>
      <c r="AS220" s="111">
        <f t="shared" ca="1" si="173"/>
        <v>18.621879892764699</v>
      </c>
      <c r="AT220" s="111">
        <f t="shared" ca="1" si="173"/>
        <v>18.961362611685662</v>
      </c>
      <c r="AU220" s="111">
        <f t="shared" ca="1" si="173"/>
        <v>19.028751981247197</v>
      </c>
      <c r="AW220" s="14">
        <f t="shared" si="188"/>
        <v>52.5</v>
      </c>
      <c r="AX220" s="111">
        <f t="shared" ca="1" si="174"/>
        <v>1.166568276416668</v>
      </c>
      <c r="AY220" s="111">
        <f t="shared" ca="1" si="174"/>
        <v>0.97896542562504829</v>
      </c>
      <c r="AZ220" s="111">
        <f t="shared" ca="1" si="174"/>
        <v>0.41621902368926822</v>
      </c>
      <c r="BA220" s="111">
        <f t="shared" ca="1" si="174"/>
        <v>-0.48805374329407603</v>
      </c>
      <c r="BB220" s="111">
        <f t="shared" ca="1" si="174"/>
        <v>-1.5146750703032563</v>
      </c>
      <c r="BC220" s="111">
        <f t="shared" ca="1" si="174"/>
        <v>-1.8447788648254699</v>
      </c>
      <c r="BD220" s="111">
        <f t="shared" ca="1" si="174"/>
        <v>0.34083326572520445</v>
      </c>
      <c r="BE220" s="111">
        <f t="shared" ca="1" si="174"/>
        <v>5.9744618745160816</v>
      </c>
      <c r="BF220" s="111">
        <f t="shared" ca="1" si="174"/>
        <v>12.034202516439318</v>
      </c>
      <c r="BG220" s="111">
        <f t="shared" ca="1" si="174"/>
        <v>15.734468264622919</v>
      </c>
      <c r="BH220" s="111">
        <f t="shared" ca="1" si="174"/>
        <v>17.400008396957524</v>
      </c>
      <c r="BI220" s="111">
        <f t="shared" ca="1" si="174"/>
        <v>18.033635377195193</v>
      </c>
      <c r="BJ220" s="111">
        <f t="shared" ca="1" si="174"/>
        <v>18.192470938273033</v>
      </c>
      <c r="BL220" s="14">
        <f t="shared" si="189"/>
        <v>52.5</v>
      </c>
      <c r="BM220" s="111">
        <f t="shared" ca="1" si="175"/>
        <v>0.67942436076537294</v>
      </c>
      <c r="BN220" s="111">
        <f t="shared" ca="1" si="175"/>
        <v>0.44082377114048299</v>
      </c>
      <c r="BO220" s="111">
        <f t="shared" ca="1" si="175"/>
        <v>-0.28648932497362356</v>
      </c>
      <c r="BP220" s="111">
        <f t="shared" ca="1" si="175"/>
        <v>-1.5051241134436277</v>
      </c>
      <c r="BQ220" s="111">
        <f t="shared" ca="1" si="175"/>
        <v>-3.0526663366455367</v>
      </c>
      <c r="BR220" s="111">
        <f t="shared" ca="1" si="175"/>
        <v>-4.1295636494499064</v>
      </c>
      <c r="BS220" s="111">
        <f t="shared" ca="1" si="175"/>
        <v>-2.6810106707896679</v>
      </c>
      <c r="BT220" s="111">
        <f t="shared" ca="1" si="175"/>
        <v>2.827552091778176</v>
      </c>
      <c r="BU220" s="111">
        <f t="shared" ca="1" si="175"/>
        <v>9.5064118529840123</v>
      </c>
      <c r="BV220" s="111">
        <f t="shared" ca="1" si="175"/>
        <v>13.970162098309279</v>
      </c>
      <c r="BW220" s="111">
        <f t="shared" ca="1" si="175"/>
        <v>16.178136901150349</v>
      </c>
      <c r="BX220" s="111">
        <f t="shared" ca="1" si="175"/>
        <v>17.10590814270472</v>
      </c>
      <c r="BY220" s="111">
        <f t="shared" ca="1" si="175"/>
        <v>17.356189895298876</v>
      </c>
      <c r="CA220" s="14">
        <f t="shared" si="190"/>
        <v>52.5</v>
      </c>
      <c r="CB220" s="111">
        <f t="shared" ca="1" si="176"/>
        <v>-2.9613195829305843</v>
      </c>
      <c r="CC220" s="111">
        <f t="shared" ca="1" si="176"/>
        <v>-3.2093863502385758</v>
      </c>
      <c r="CD220" s="111">
        <f t="shared" ca="1" si="176"/>
        <v>-4.0184105572500455</v>
      </c>
      <c r="CE220" s="111">
        <f t="shared" ca="1" si="176"/>
        <v>-5.5979833241786761</v>
      </c>
      <c r="CF220" s="111">
        <f t="shared" ca="1" si="176"/>
        <v>-8.3098160774561194</v>
      </c>
      <c r="CG220" s="111">
        <f t="shared" ca="1" si="176"/>
        <v>-12.425839020931772</v>
      </c>
      <c r="CH220" s="111">
        <f t="shared" ca="1" si="176"/>
        <v>-16.990492697628333</v>
      </c>
      <c r="CI220" s="111">
        <f t="shared" ca="1" si="176"/>
        <v>-18.81758715823549</v>
      </c>
      <c r="CJ220" s="111">
        <f t="shared" ca="1" si="176"/>
        <v>-16.562468218637587</v>
      </c>
      <c r="CK220" s="111">
        <f t="shared" ca="1" si="176"/>
        <v>-13.027008184280971</v>
      </c>
      <c r="CL220" s="111">
        <f t="shared" ca="1" si="176"/>
        <v>-10.322482055911685</v>
      </c>
      <c r="CM220" s="111">
        <f t="shared" ca="1" si="176"/>
        <v>-8.8019995885856783</v>
      </c>
      <c r="CN220" s="111">
        <f t="shared" ca="1" si="176"/>
        <v>-8.3216680283099063</v>
      </c>
      <c r="CP220" s="14">
        <f t="shared" si="191"/>
        <v>52.5</v>
      </c>
      <c r="CQ220" s="111">
        <f t="shared" ca="1" si="192"/>
        <v>7.6912178045631358E-2</v>
      </c>
      <c r="CR220" s="111">
        <f t="shared" ca="1" si="193"/>
        <v>-3.8927153337632754E-2</v>
      </c>
      <c r="CS220" s="111">
        <f t="shared" ca="1" si="194"/>
        <v>-0.39567906945460563</v>
      </c>
      <c r="CT220" s="111">
        <f t="shared" ca="1" si="195"/>
        <v>-1.0088777934372717</v>
      </c>
      <c r="CU220" s="111">
        <f t="shared" ca="1" si="196"/>
        <v>-1.8362630411951266</v>
      </c>
      <c r="CV220" s="111">
        <f t="shared" ca="1" si="197"/>
        <v>-2.5657393736297394</v>
      </c>
      <c r="CW220" s="111">
        <f t="shared" ca="1" si="198"/>
        <v>-2.2811418429218162</v>
      </c>
      <c r="CX220" s="111">
        <f t="shared" ca="1" si="199"/>
        <v>-0.12774307638389187</v>
      </c>
      <c r="CY220" s="111">
        <f t="shared" ca="1" si="200"/>
        <v>2.7914484758114826</v>
      </c>
      <c r="CZ220" s="111">
        <f t="shared" ca="1" si="177"/>
        <v>4.8823423727982558</v>
      </c>
      <c r="DA220" s="111">
        <f t="shared" ca="1" si="177"/>
        <v>5.9825061621372688</v>
      </c>
      <c r="DB220" s="111">
        <f t="shared" ca="1" si="177"/>
        <v>6.4712723632856983</v>
      </c>
      <c r="DC220" s="111">
        <f t="shared" ca="1" si="177"/>
        <v>6.6079635409298856</v>
      </c>
      <c r="DE220" s="14">
        <f t="shared" si="201"/>
        <v>52.5</v>
      </c>
      <c r="DF220" s="111">
        <f t="shared" ca="1" si="202"/>
        <v>3.9356074142331736</v>
      </c>
      <c r="DG220" s="111">
        <f t="shared" ca="1" si="185"/>
        <v>4.2856696592077075</v>
      </c>
      <c r="DH220" s="111">
        <f t="shared" ca="1" si="185"/>
        <v>5.423827254575829</v>
      </c>
      <c r="DI220" s="111">
        <f t="shared" ca="1" si="185"/>
        <v>7.6321240644777797</v>
      </c>
      <c r="DJ220" s="111">
        <f t="shared" ca="1" si="185"/>
        <v>11.385798610140679</v>
      </c>
      <c r="DK220" s="111">
        <f t="shared" ca="1" si="185"/>
        <v>16.995408590180652</v>
      </c>
      <c r="DL220" s="111">
        <f t="shared" ca="1" si="185"/>
        <v>23.034180570658076</v>
      </c>
      <c r="DM220" s="111">
        <f t="shared" ca="1" si="185"/>
        <v>25.111406723711301</v>
      </c>
      <c r="DN220" s="111">
        <f t="shared" ca="1" si="185"/>
        <v>21.6180495455482</v>
      </c>
      <c r="DO220" s="111">
        <f t="shared" ca="1" si="185"/>
        <v>16.555620516908252</v>
      </c>
      <c r="DP220" s="111">
        <f t="shared" ca="1" si="185"/>
        <v>12.766225047526035</v>
      </c>
      <c r="DQ220" s="111">
        <f t="shared" ca="1" si="185"/>
        <v>10.657454057566621</v>
      </c>
      <c r="DR220" s="111">
        <f t="shared" ca="1" si="185"/>
        <v>9.9942301142582277</v>
      </c>
      <c r="DT220" s="14"/>
      <c r="DU220" s="111"/>
      <c r="DV220" s="111"/>
      <c r="DW220" s="111"/>
      <c r="DX220" s="111"/>
      <c r="DY220" s="111"/>
      <c r="DZ220" s="111"/>
      <c r="EA220" s="111"/>
      <c r="EB220" s="111"/>
      <c r="EC220" s="111"/>
      <c r="ED220" s="111"/>
      <c r="EE220" s="111"/>
      <c r="EF220" s="111"/>
      <c r="EG220" s="111"/>
      <c r="EI220" s="14"/>
      <c r="EJ220" s="111"/>
      <c r="EK220" s="111"/>
      <c r="EL220" s="111"/>
      <c r="EM220" s="111"/>
      <c r="EN220" s="111"/>
      <c r="EO220" s="111"/>
      <c r="EP220" s="111"/>
      <c r="EQ220" s="111"/>
      <c r="ER220" s="111"/>
      <c r="ES220" s="111"/>
      <c r="ET220" s="111"/>
      <c r="EU220" s="111"/>
      <c r="EV220" s="111"/>
    </row>
    <row r="221" spans="1:152">
      <c r="B221" s="15">
        <v>1</v>
      </c>
      <c r="C221" s="15">
        <v>2</v>
      </c>
      <c r="D221" s="15">
        <v>0</v>
      </c>
      <c r="E221" s="17">
        <v>0.30299999999999999</v>
      </c>
      <c r="F221" s="15">
        <v>37.5</v>
      </c>
      <c r="G221" s="15">
        <v>90</v>
      </c>
      <c r="J221" t="s">
        <v>84</v>
      </c>
      <c r="K221" s="15">
        <v>1</v>
      </c>
      <c r="L221" s="15">
        <v>2</v>
      </c>
      <c r="M221" s="15">
        <v>0</v>
      </c>
      <c r="N221" s="17">
        <v>0.62</v>
      </c>
      <c r="O221" s="15">
        <v>45</v>
      </c>
      <c r="P221" s="15">
        <v>67.5</v>
      </c>
      <c r="S221" s="14">
        <f t="shared" si="186"/>
        <v>60</v>
      </c>
      <c r="T221" s="87">
        <f t="shared" ca="1" si="172"/>
        <v>1.9866734638657497</v>
      </c>
      <c r="U221" s="87">
        <f t="shared" ca="1" si="172"/>
        <v>1.8296801475784497</v>
      </c>
      <c r="V221" s="87">
        <f t="shared" ca="1" si="172"/>
        <v>1.3666082832337576</v>
      </c>
      <c r="W221" s="87">
        <f t="shared" ca="1" si="172"/>
        <v>0.6472563292526865</v>
      </c>
      <c r="X221" s="87">
        <f t="shared" ca="1" si="172"/>
        <v>-0.12803772857158252</v>
      </c>
      <c r="Y221" s="87">
        <f t="shared" ca="1" si="172"/>
        <v>-0.32777928130930772</v>
      </c>
      <c r="Z221" s="87">
        <f t="shared" ca="1" si="172"/>
        <v>1.5094103512305994</v>
      </c>
      <c r="AA221" s="87">
        <f t="shared" ca="1" si="172"/>
        <v>6.978621189528706</v>
      </c>
      <c r="AB221" s="87">
        <f t="shared" ca="1" si="172"/>
        <v>14.641189984571174</v>
      </c>
      <c r="AC221" s="87">
        <f t="shared" ca="1" si="172"/>
        <v>20.587010524232781</v>
      </c>
      <c r="AD221" s="87">
        <f t="shared" ca="1" si="172"/>
        <v>23.638333814299013</v>
      </c>
      <c r="AE221" s="87">
        <f t="shared" ca="1" si="172"/>
        <v>24.848978507035543</v>
      </c>
      <c r="AF221" s="87">
        <f t="shared" ca="1" si="172"/>
        <v>25.153166513418395</v>
      </c>
      <c r="AH221" s="14">
        <f t="shared" si="187"/>
        <v>60</v>
      </c>
      <c r="AI221" s="111">
        <f t="shared" ca="1" si="173"/>
        <v>2.9356833650942313</v>
      </c>
      <c r="AJ221" s="111">
        <f t="shared" ca="1" si="173"/>
        <v>2.8862385310774141</v>
      </c>
      <c r="AK221" s="111">
        <f t="shared" ca="1" si="173"/>
        <v>2.7659558205585446</v>
      </c>
      <c r="AL221" s="111">
        <f t="shared" ca="1" si="173"/>
        <v>2.6875940424243847</v>
      </c>
      <c r="AM221" s="111">
        <f t="shared" ca="1" si="173"/>
        <v>2.9553440057404448</v>
      </c>
      <c r="AN221" s="111">
        <f t="shared" ca="1" si="173"/>
        <v>4.28634205588365</v>
      </c>
      <c r="AO221" s="111">
        <f t="shared" ca="1" si="173"/>
        <v>7.9398440058378261</v>
      </c>
      <c r="AP221" s="111">
        <f t="shared" ca="1" si="173"/>
        <v>14.56199317989463</v>
      </c>
      <c r="AQ221" s="111">
        <f t="shared" ca="1" si="173"/>
        <v>21.666094972849297</v>
      </c>
      <c r="AR221" s="111">
        <f t="shared" ca="1" si="173"/>
        <v>25.927109196838039</v>
      </c>
      <c r="AS221" s="111">
        <f t="shared" ca="1" si="173"/>
        <v>27.425900516232343</v>
      </c>
      <c r="AT221" s="111">
        <f t="shared" ca="1" si="173"/>
        <v>27.705023535947756</v>
      </c>
      <c r="AU221" s="111">
        <f t="shared" ca="1" si="173"/>
        <v>27.709636134353914</v>
      </c>
      <c r="AW221" s="14">
        <f t="shared" si="188"/>
        <v>60</v>
      </c>
      <c r="AX221" s="111">
        <f t="shared" ca="1" si="174"/>
        <v>2.6193467313514041</v>
      </c>
      <c r="AY221" s="111">
        <f t="shared" ca="1" si="174"/>
        <v>2.5340524032444254</v>
      </c>
      <c r="AZ221" s="111">
        <f t="shared" ca="1" si="174"/>
        <v>2.2995066414502818</v>
      </c>
      <c r="BA221" s="111">
        <f t="shared" ca="1" si="174"/>
        <v>2.0074814713671514</v>
      </c>
      <c r="BB221" s="111">
        <f t="shared" ca="1" si="174"/>
        <v>1.9275500943031019</v>
      </c>
      <c r="BC221" s="111">
        <f t="shared" ca="1" si="174"/>
        <v>2.7483016101526627</v>
      </c>
      <c r="BD221" s="111">
        <f t="shared" ca="1" si="174"/>
        <v>5.7963661209687496</v>
      </c>
      <c r="BE221" s="111">
        <f t="shared" ca="1" si="174"/>
        <v>12.034202516439318</v>
      </c>
      <c r="BF221" s="111">
        <f t="shared" ca="1" si="174"/>
        <v>19.324459976756586</v>
      </c>
      <c r="BG221" s="111">
        <f t="shared" ca="1" si="174"/>
        <v>24.147076305969613</v>
      </c>
      <c r="BH221" s="111">
        <f t="shared" ca="1" si="174"/>
        <v>26.163378282254566</v>
      </c>
      <c r="BI221" s="111">
        <f t="shared" ca="1" si="174"/>
        <v>26.753008526310353</v>
      </c>
      <c r="BJ221" s="111">
        <f t="shared" ca="1" si="174"/>
        <v>26.857479594042072</v>
      </c>
      <c r="BL221" s="14">
        <f t="shared" si="189"/>
        <v>60</v>
      </c>
      <c r="BM221" s="111">
        <f t="shared" ca="1" si="175"/>
        <v>2.3030100976085768</v>
      </c>
      <c r="BN221" s="111">
        <f t="shared" ca="1" si="175"/>
        <v>2.181866275411438</v>
      </c>
      <c r="BO221" s="111">
        <f t="shared" ca="1" si="175"/>
        <v>1.8330574623420197</v>
      </c>
      <c r="BP221" s="111">
        <f t="shared" ca="1" si="175"/>
        <v>1.3273689003099194</v>
      </c>
      <c r="BQ221" s="111">
        <f t="shared" ca="1" si="175"/>
        <v>0.89975618286575876</v>
      </c>
      <c r="BR221" s="111">
        <f t="shared" ca="1" si="175"/>
        <v>1.2102611644216765</v>
      </c>
      <c r="BS221" s="111">
        <f t="shared" ca="1" si="175"/>
        <v>3.6528882360996779</v>
      </c>
      <c r="BT221" s="111">
        <f t="shared" ca="1" si="175"/>
        <v>9.5064118529840123</v>
      </c>
      <c r="BU221" s="111">
        <f t="shared" ca="1" si="175"/>
        <v>16.982824980663885</v>
      </c>
      <c r="BV221" s="111">
        <f t="shared" ca="1" si="175"/>
        <v>22.3670434151012</v>
      </c>
      <c r="BW221" s="111">
        <f t="shared" ca="1" si="175"/>
        <v>24.900856048276786</v>
      </c>
      <c r="BX221" s="111">
        <f t="shared" ca="1" si="175"/>
        <v>25.80099351667295</v>
      </c>
      <c r="BY221" s="111">
        <f t="shared" ca="1" si="175"/>
        <v>26.005323053730233</v>
      </c>
      <c r="CA221" s="14">
        <f t="shared" si="190"/>
        <v>60</v>
      </c>
      <c r="CB221" s="111">
        <f t="shared" ca="1" si="176"/>
        <v>-2.2953544952301144</v>
      </c>
      <c r="CC221" s="111">
        <f t="shared" ca="1" si="176"/>
        <v>-2.4790527965136189</v>
      </c>
      <c r="CD221" s="111">
        <f t="shared" ca="1" si="176"/>
        <v>-3.072016731296324</v>
      </c>
      <c r="CE221" s="111">
        <f t="shared" ca="1" si="176"/>
        <v>-4.210126692193934</v>
      </c>
      <c r="CF221" s="111">
        <f t="shared" ca="1" si="176"/>
        <v>-6.1411559229097392</v>
      </c>
      <c r="CG221" s="111">
        <f t="shared" ca="1" si="176"/>
        <v>-9.1626868181240546</v>
      </c>
      <c r="CH221" s="111">
        <f t="shared" ca="1" si="176"/>
        <v>-13.162749379460571</v>
      </c>
      <c r="CI221" s="111">
        <f t="shared" ca="1" si="176"/>
        <v>-16.562468218637587</v>
      </c>
      <c r="CJ221" s="111">
        <f t="shared" ca="1" si="176"/>
        <v>-16.978047973470481</v>
      </c>
      <c r="CK221" s="111">
        <f t="shared" ca="1" si="176"/>
        <v>-14.797599450057069</v>
      </c>
      <c r="CL221" s="111">
        <f t="shared" ca="1" si="176"/>
        <v>-12.302800166726461</v>
      </c>
      <c r="CM221" s="111">
        <f t="shared" ca="1" si="176"/>
        <v>-10.681885759231537</v>
      </c>
      <c r="CN221" s="111">
        <f t="shared" ca="1" si="176"/>
        <v>-10.143572544554711</v>
      </c>
      <c r="CP221" s="14">
        <f t="shared" si="191"/>
        <v>60</v>
      </c>
      <c r="CQ221" s="111">
        <f t="shared" ca="1" si="192"/>
        <v>0.79466938554629996</v>
      </c>
      <c r="CR221" s="111">
        <f t="shared" ca="1" si="193"/>
        <v>0.73187205903137997</v>
      </c>
      <c r="CS221" s="111">
        <f t="shared" ca="1" si="194"/>
        <v>0.54664331329350324</v>
      </c>
      <c r="CT221" s="111">
        <f t="shared" ca="1" si="195"/>
        <v>0.2589025317010743</v>
      </c>
      <c r="CU221" s="111">
        <f t="shared" ca="1" si="196"/>
        <v>-5.1215091428633182E-2</v>
      </c>
      <c r="CV221" s="111">
        <f t="shared" ca="1" si="197"/>
        <v>-0.13111171252372292</v>
      </c>
      <c r="CW221" s="111">
        <f t="shared" ca="1" si="198"/>
        <v>0.60376414049223903</v>
      </c>
      <c r="CX221" s="111">
        <f t="shared" ca="1" si="199"/>
        <v>2.7914484758114826</v>
      </c>
      <c r="CY221" s="111">
        <f t="shared" ca="1" si="200"/>
        <v>5.856475993828469</v>
      </c>
      <c r="CZ221" s="111">
        <f t="shared" ca="1" si="177"/>
        <v>8.2348042096931113</v>
      </c>
      <c r="DA221" s="111">
        <f t="shared" ca="1" si="177"/>
        <v>9.4553335257196061</v>
      </c>
      <c r="DB221" s="111">
        <f t="shared" ca="1" si="177"/>
        <v>9.9395914028142176</v>
      </c>
      <c r="DC221" s="111">
        <f t="shared" ca="1" si="177"/>
        <v>10.061266605367358</v>
      </c>
      <c r="DE221" s="14">
        <f t="shared" si="201"/>
        <v>60</v>
      </c>
      <c r="DF221" s="111">
        <f t="shared" ca="1" si="202"/>
        <v>2.9280277627157689</v>
      </c>
      <c r="DG221" s="111">
        <f t="shared" ca="1" si="185"/>
        <v>3.1834250521795946</v>
      </c>
      <c r="DH221" s="111">
        <f t="shared" ca="1" si="185"/>
        <v>4.0049150895128482</v>
      </c>
      <c r="DI221" s="111">
        <f t="shared" ca="1" si="185"/>
        <v>5.570351834308398</v>
      </c>
      <c r="DJ221" s="111">
        <f t="shared" ca="1" si="185"/>
        <v>8.1967437457844223</v>
      </c>
      <c r="DK221" s="111">
        <f t="shared" ca="1" si="185"/>
        <v>12.238767709586025</v>
      </c>
      <c r="DL221" s="111">
        <f t="shared" ca="1" si="185"/>
        <v>17.449705149198721</v>
      </c>
      <c r="DM221" s="111">
        <f t="shared" ca="1" si="185"/>
        <v>21.6180495455482</v>
      </c>
      <c r="DN221" s="111">
        <f t="shared" ca="1" si="185"/>
        <v>21.661317965655893</v>
      </c>
      <c r="DO221" s="111">
        <f t="shared" ca="1" si="185"/>
        <v>18.357665231793906</v>
      </c>
      <c r="DP221" s="111">
        <f t="shared" ca="1" si="185"/>
        <v>14.827844634682011</v>
      </c>
      <c r="DQ221" s="111">
        <f t="shared" ca="1" si="185"/>
        <v>12.585915778506347</v>
      </c>
      <c r="DR221" s="111">
        <f t="shared" ca="1" si="185"/>
        <v>11.847885625178391</v>
      </c>
      <c r="DT221" s="14"/>
      <c r="DU221" s="111"/>
      <c r="DV221" s="111"/>
      <c r="DW221" s="111"/>
      <c r="DX221" s="111"/>
      <c r="DY221" s="111"/>
      <c r="DZ221" s="111"/>
      <c r="EA221" s="111"/>
      <c r="EB221" s="111"/>
      <c r="EC221" s="111"/>
      <c r="ED221" s="111"/>
      <c r="EE221" s="111"/>
      <c r="EF221" s="111"/>
      <c r="EG221" s="111"/>
      <c r="EI221" s="14"/>
      <c r="EJ221" s="111"/>
      <c r="EK221" s="111"/>
      <c r="EL221" s="111"/>
      <c r="EM221" s="111"/>
      <c r="EN221" s="111"/>
      <c r="EO221" s="111"/>
      <c r="EP221" s="111"/>
      <c r="EQ221" s="111"/>
      <c r="ER221" s="111"/>
      <c r="ES221" s="111"/>
      <c r="ET221" s="111"/>
      <c r="EU221" s="111"/>
      <c r="EV221" s="111"/>
    </row>
    <row r="222" spans="1:152">
      <c r="B222" s="15">
        <v>1</v>
      </c>
      <c r="C222" s="15">
        <v>0.5</v>
      </c>
      <c r="D222" s="15">
        <v>1</v>
      </c>
      <c r="E222" s="17">
        <v>0.184</v>
      </c>
      <c r="F222" s="15">
        <v>30</v>
      </c>
      <c r="G222" s="15">
        <v>67.5</v>
      </c>
      <c r="K222" s="15">
        <v>1</v>
      </c>
      <c r="L222" s="15">
        <v>0.5</v>
      </c>
      <c r="M222" s="15">
        <v>1</v>
      </c>
      <c r="N222" s="17">
        <v>0.41</v>
      </c>
      <c r="O222" s="15">
        <v>30</v>
      </c>
      <c r="P222" s="15">
        <v>60</v>
      </c>
      <c r="S222" s="14">
        <f t="shared" si="186"/>
        <v>67.5</v>
      </c>
      <c r="T222" s="87">
        <f t="shared" ca="1" si="172"/>
        <v>3.3048927798098071</v>
      </c>
      <c r="U222" s="87">
        <f t="shared" ca="1" si="172"/>
        <v>3.2294497474038968</v>
      </c>
      <c r="V222" s="87">
        <f t="shared" ca="1" si="172"/>
        <v>3.0262402306702465</v>
      </c>
      <c r="W222" s="87">
        <f t="shared" ca="1" si="172"/>
        <v>2.7878338217085257</v>
      </c>
      <c r="X222" s="87">
        <f t="shared" ca="1" si="172"/>
        <v>2.7621241113716031</v>
      </c>
      <c r="Y222" s="87">
        <f t="shared" ca="1" si="172"/>
        <v>3.5384600381812898</v>
      </c>
      <c r="Z222" s="87">
        <f t="shared" ca="1" si="172"/>
        <v>6.264654452022631</v>
      </c>
      <c r="AA222" s="87">
        <f t="shared" ca="1" si="172"/>
        <v>12.205855931995638</v>
      </c>
      <c r="AB222" s="87">
        <f t="shared" ca="1" si="172"/>
        <v>20.587010524232781</v>
      </c>
      <c r="AC222" s="87">
        <f t="shared" ca="1" si="172"/>
        <v>27.872368105949768</v>
      </c>
      <c r="AD222" s="87">
        <f t="shared" ca="1" si="172"/>
        <v>31.963531383334686</v>
      </c>
      <c r="AE222" s="87">
        <f t="shared" ca="1" si="172"/>
        <v>33.612034619744527</v>
      </c>
      <c r="AF222" s="87">
        <f t="shared" ca="1" si="172"/>
        <v>34.0150252026638</v>
      </c>
      <c r="AH222" s="14">
        <f t="shared" si="187"/>
        <v>67.5</v>
      </c>
      <c r="AI222" s="111">
        <f t="shared" ca="1" si="173"/>
        <v>3.8678779716258149</v>
      </c>
      <c r="AJ222" s="111">
        <f t="shared" ca="1" si="173"/>
        <v>3.8704024271030169</v>
      </c>
      <c r="AK222" s="111">
        <f t="shared" ca="1" si="173"/>
        <v>3.9125920328030004</v>
      </c>
      <c r="AL222" s="111">
        <f t="shared" ca="1" si="173"/>
        <v>4.1220827443927339</v>
      </c>
      <c r="AM222" s="111">
        <f t="shared" ca="1" si="173"/>
        <v>4.8024329124119784</v>
      </c>
      <c r="AN222" s="111">
        <f t="shared" ca="1" si="173"/>
        <v>6.5897283943303115</v>
      </c>
      <c r="AO222" s="111">
        <f t="shared" ca="1" si="173"/>
        <v>10.550270759057984</v>
      </c>
      <c r="AP222" s="111">
        <f t="shared" ca="1" si="173"/>
        <v>17.49877443093656</v>
      </c>
      <c r="AQ222" s="111">
        <f t="shared" ca="1" si="173"/>
        <v>25.927109196838039</v>
      </c>
      <c r="AR222" s="111">
        <f t="shared" ca="1" si="173"/>
        <v>32.236268203098561</v>
      </c>
      <c r="AS222" s="111">
        <f t="shared" ca="1" si="173"/>
        <v>35.122453005520889</v>
      </c>
      <c r="AT222" s="111">
        <f t="shared" ca="1" si="173"/>
        <v>35.947634429204655</v>
      </c>
      <c r="AU222" s="111">
        <f t="shared" ca="1" si="173"/>
        <v>36.072280750853977</v>
      </c>
      <c r="AW222" s="14">
        <f t="shared" si="188"/>
        <v>67.5</v>
      </c>
      <c r="AX222" s="111">
        <f t="shared" ca="1" si="174"/>
        <v>3.6802162410204793</v>
      </c>
      <c r="AY222" s="111">
        <f t="shared" ca="1" si="174"/>
        <v>3.6567515338699765</v>
      </c>
      <c r="AZ222" s="111">
        <f t="shared" ca="1" si="174"/>
        <v>3.6171414320920823</v>
      </c>
      <c r="BA222" s="111">
        <f t="shared" ca="1" si="174"/>
        <v>3.6773331034979986</v>
      </c>
      <c r="BB222" s="111">
        <f t="shared" ca="1" si="174"/>
        <v>4.1223299787318526</v>
      </c>
      <c r="BC222" s="111">
        <f t="shared" ca="1" si="174"/>
        <v>5.5726389422806371</v>
      </c>
      <c r="BD222" s="111">
        <f t="shared" ca="1" si="174"/>
        <v>9.1217319900461966</v>
      </c>
      <c r="BE222" s="111">
        <f t="shared" ca="1" si="174"/>
        <v>15.734468264622919</v>
      </c>
      <c r="BF222" s="111">
        <f t="shared" ca="1" si="174"/>
        <v>24.147076305969613</v>
      </c>
      <c r="BG222" s="111">
        <f t="shared" ca="1" si="174"/>
        <v>30.781634837382299</v>
      </c>
      <c r="BH222" s="111">
        <f t="shared" ca="1" si="174"/>
        <v>34.069479131458813</v>
      </c>
      <c r="BI222" s="111">
        <f t="shared" ca="1" si="174"/>
        <v>35.16910115938461</v>
      </c>
      <c r="BJ222" s="111">
        <f t="shared" ca="1" si="174"/>
        <v>35.386528901457247</v>
      </c>
      <c r="BL222" s="14">
        <f t="shared" si="189"/>
        <v>67.5</v>
      </c>
      <c r="BM222" s="111">
        <f t="shared" ca="1" si="175"/>
        <v>3.4925545104151436</v>
      </c>
      <c r="BN222" s="111">
        <f t="shared" ca="1" si="175"/>
        <v>3.4431006406369367</v>
      </c>
      <c r="BO222" s="111">
        <f t="shared" ca="1" si="175"/>
        <v>3.3216908313811646</v>
      </c>
      <c r="BP222" s="111">
        <f t="shared" ca="1" si="175"/>
        <v>3.2325834626032619</v>
      </c>
      <c r="BQ222" s="111">
        <f t="shared" ca="1" si="175"/>
        <v>3.4422270450517281</v>
      </c>
      <c r="BR222" s="111">
        <f t="shared" ca="1" si="175"/>
        <v>4.5555494902309643</v>
      </c>
      <c r="BS222" s="111">
        <f t="shared" ca="1" si="175"/>
        <v>7.6931932210344138</v>
      </c>
      <c r="BT222" s="111">
        <f t="shared" ca="1" si="175"/>
        <v>13.970162098309279</v>
      </c>
      <c r="BU222" s="111">
        <f t="shared" ca="1" si="175"/>
        <v>22.3670434151012</v>
      </c>
      <c r="BV222" s="111">
        <f t="shared" ca="1" si="175"/>
        <v>29.32700147166603</v>
      </c>
      <c r="BW222" s="111">
        <f t="shared" ca="1" si="175"/>
        <v>33.016505257396751</v>
      </c>
      <c r="BX222" s="111">
        <f t="shared" ca="1" si="175"/>
        <v>34.390567889564572</v>
      </c>
      <c r="BY222" s="111">
        <f t="shared" ca="1" si="175"/>
        <v>34.700777052060523</v>
      </c>
      <c r="CA222" s="14">
        <f t="shared" si="190"/>
        <v>67.5</v>
      </c>
      <c r="CB222" s="111">
        <f t="shared" ca="1" si="176"/>
        <v>-1.7869489395939766</v>
      </c>
      <c r="CC222" s="111">
        <f t="shared" ca="1" si="176"/>
        <v>-1.9277953088790201</v>
      </c>
      <c r="CD222" s="111">
        <f t="shared" ca="1" si="176"/>
        <v>-2.3779516503995559</v>
      </c>
      <c r="CE222" s="111">
        <f t="shared" ca="1" si="176"/>
        <v>-3.226064609710122</v>
      </c>
      <c r="CF222" s="111">
        <f t="shared" ca="1" si="176"/>
        <v>-4.6330424243550707</v>
      </c>
      <c r="CG222" s="111">
        <f t="shared" ca="1" si="176"/>
        <v>-6.8102287199343028</v>
      </c>
      <c r="CH222" s="111">
        <f t="shared" ca="1" si="176"/>
        <v>-9.8241635044752318</v>
      </c>
      <c r="CI222" s="111">
        <f t="shared" ca="1" si="176"/>
        <v>-13.027008184280971</v>
      </c>
      <c r="CJ222" s="111">
        <f t="shared" ca="1" si="176"/>
        <v>-14.797599450057069</v>
      </c>
      <c r="CK222" s="111">
        <f t="shared" ca="1" si="176"/>
        <v>-14.30227381548754</v>
      </c>
      <c r="CL222" s="111">
        <f t="shared" ca="1" si="176"/>
        <v>-12.710549521039342</v>
      </c>
      <c r="CM222" s="111">
        <f t="shared" ca="1" si="176"/>
        <v>-11.393606542869168</v>
      </c>
      <c r="CN222" s="111">
        <f t="shared" ca="1" si="176"/>
        <v>-10.91751613691312</v>
      </c>
      <c r="CP222" s="14">
        <f t="shared" si="191"/>
        <v>67.5</v>
      </c>
      <c r="CQ222" s="111">
        <f t="shared" ca="1" si="192"/>
        <v>1.3219571119239233</v>
      </c>
      <c r="CR222" s="111">
        <f t="shared" ca="1" si="193"/>
        <v>1.2917798989615588</v>
      </c>
      <c r="CS222" s="111">
        <f t="shared" ca="1" si="194"/>
        <v>1.2104960922680985</v>
      </c>
      <c r="CT222" s="111">
        <f t="shared" ca="1" si="195"/>
        <v>1.1151335286834105</v>
      </c>
      <c r="CU222" s="111">
        <f t="shared" ca="1" si="196"/>
        <v>1.1048496445486409</v>
      </c>
      <c r="CV222" s="111">
        <f t="shared" ca="1" si="197"/>
        <v>1.4153840152725154</v>
      </c>
      <c r="CW222" s="111">
        <f t="shared" ca="1" si="198"/>
        <v>2.505861780809052</v>
      </c>
      <c r="CX222" s="111">
        <f t="shared" ca="1" si="199"/>
        <v>4.8823423727982558</v>
      </c>
      <c r="CY222" s="111">
        <f t="shared" ca="1" si="200"/>
        <v>8.2348042096931113</v>
      </c>
      <c r="CZ222" s="111">
        <f t="shared" ca="1" si="177"/>
        <v>11.148947242379908</v>
      </c>
      <c r="DA222" s="111">
        <f t="shared" ca="1" si="177"/>
        <v>12.785412553333874</v>
      </c>
      <c r="DB222" s="111">
        <f t="shared" ca="1" si="177"/>
        <v>13.444813847897809</v>
      </c>
      <c r="DC222" s="111">
        <f t="shared" ca="1" si="177"/>
        <v>13.60601008106552</v>
      </c>
      <c r="DE222" s="14">
        <f t="shared" si="201"/>
        <v>67.5</v>
      </c>
      <c r="DF222" s="111">
        <f t="shared" ca="1" si="202"/>
        <v>2.1622724008046483</v>
      </c>
      <c r="DG222" s="111">
        <f t="shared" ca="1" si="185"/>
        <v>2.3550970953451</v>
      </c>
      <c r="DH222" s="111">
        <f t="shared" ca="1" si="185"/>
        <v>2.9688528518213912</v>
      </c>
      <c r="DI222" s="111">
        <f t="shared" ca="1" si="185"/>
        <v>4.115563891499594</v>
      </c>
      <c r="DJ222" s="111">
        <f t="shared" ca="1" si="185"/>
        <v>5.9932482917153198</v>
      </c>
      <c r="DK222" s="111">
        <f t="shared" ca="1" si="185"/>
        <v>8.84440762403365</v>
      </c>
      <c r="DL222" s="111">
        <f t="shared" ca="1" si="185"/>
        <v>12.681241042498799</v>
      </c>
      <c r="DM222" s="111">
        <f t="shared" ca="1" si="185"/>
        <v>16.555620516908252</v>
      </c>
      <c r="DN222" s="111">
        <f t="shared" ca="1" si="185"/>
        <v>18.357665231793906</v>
      </c>
      <c r="DO222" s="111">
        <f t="shared" ca="1" si="185"/>
        <v>17.211540546920066</v>
      </c>
      <c r="DP222" s="111">
        <f t="shared" ca="1" si="185"/>
        <v>14.816497269163476</v>
      </c>
      <c r="DQ222" s="111">
        <f t="shared" ca="1" si="185"/>
        <v>12.950673082509256</v>
      </c>
      <c r="DR222" s="111">
        <f t="shared" ca="1" si="185"/>
        <v>12.289019835706572</v>
      </c>
      <c r="DT222" s="14"/>
      <c r="DU222" s="111"/>
      <c r="DV222" s="111"/>
      <c r="DW222" s="111"/>
      <c r="DX222" s="111"/>
      <c r="DY222" s="111"/>
      <c r="DZ222" s="111"/>
      <c r="EA222" s="111"/>
      <c r="EB222" s="111"/>
      <c r="EC222" s="111"/>
      <c r="ED222" s="111"/>
      <c r="EE222" s="111"/>
      <c r="EF222" s="111"/>
      <c r="EG222" s="111"/>
      <c r="EI222" s="14"/>
      <c r="EJ222" s="111"/>
      <c r="EK222" s="111"/>
      <c r="EL222" s="111"/>
      <c r="EM222" s="111"/>
      <c r="EN222" s="111"/>
      <c r="EO222" s="111"/>
      <c r="EP222" s="111"/>
      <c r="EQ222" s="111"/>
      <c r="ER222" s="111"/>
      <c r="ES222" s="111"/>
      <c r="ET222" s="111"/>
      <c r="EU222" s="111"/>
      <c r="EV222" s="111"/>
    </row>
    <row r="223" spans="1:152">
      <c r="B223" s="15">
        <v>2</v>
      </c>
      <c r="C223" s="15">
        <v>0</v>
      </c>
      <c r="D223" s="15">
        <v>0.2</v>
      </c>
      <c r="E223" s="17">
        <v>0.16200000000000001</v>
      </c>
      <c r="F223" s="112">
        <v>22.5</v>
      </c>
      <c r="G223" s="112">
        <v>67.5</v>
      </c>
      <c r="H223" s="9" t="s">
        <v>85</v>
      </c>
      <c r="K223" s="15">
        <v>2</v>
      </c>
      <c r="L223" s="15">
        <v>0</v>
      </c>
      <c r="M223" s="15">
        <v>0.2</v>
      </c>
      <c r="N223" s="17">
        <v>0.36</v>
      </c>
      <c r="O223" s="112">
        <v>15</v>
      </c>
      <c r="P223" s="112">
        <v>60</v>
      </c>
      <c r="S223" s="14">
        <f t="shared" si="186"/>
        <v>75</v>
      </c>
      <c r="T223" s="87">
        <f t="shared" ca="1" si="172"/>
        <v>4.1801220864180682</v>
      </c>
      <c r="U223" s="87">
        <f t="shared" ca="1" si="172"/>
        <v>4.151199902335982</v>
      </c>
      <c r="V223" s="87">
        <f t="shared" ca="1" si="172"/>
        <v>4.0939182404105354</v>
      </c>
      <c r="W223" s="87">
        <f t="shared" ca="1" si="172"/>
        <v>4.1172384582457084</v>
      </c>
      <c r="X223" s="87">
        <f t="shared" ca="1" si="172"/>
        <v>4.4810331406556827</v>
      </c>
      <c r="Y223" s="87">
        <f t="shared" ca="1" si="172"/>
        <v>5.736017834939382</v>
      </c>
      <c r="Z223" s="87">
        <f t="shared" ca="1" si="172"/>
        <v>8.8645159944096896</v>
      </c>
      <c r="AA223" s="87">
        <f t="shared" ca="1" si="172"/>
        <v>14.956265405343174</v>
      </c>
      <c r="AB223" s="87">
        <f t="shared" ca="1" si="172"/>
        <v>23.638333814299013</v>
      </c>
      <c r="AC223" s="87">
        <f t="shared" ca="1" si="172"/>
        <v>31.963531383334686</v>
      </c>
      <c r="AD223" s="87">
        <f t="shared" ca="1" si="172"/>
        <v>37.29156827757398</v>
      </c>
      <c r="AE223" s="87">
        <f t="shared" ca="1" si="172"/>
        <v>39.703151586197983</v>
      </c>
      <c r="AF223" s="87">
        <f t="shared" ca="1" si="172"/>
        <v>40.338177121972549</v>
      </c>
      <c r="AH223" s="14">
        <f t="shared" si="187"/>
        <v>75</v>
      </c>
      <c r="AI223" s="111">
        <f t="shared" ca="1" si="173"/>
        <v>4.4829495054058457</v>
      </c>
      <c r="AJ223" s="111">
        <f t="shared" ca="1" si="173"/>
        <v>4.5142909069441632</v>
      </c>
      <c r="AK223" s="111">
        <f t="shared" ca="1" si="173"/>
        <v>4.6447108939756889</v>
      </c>
      <c r="AL223" s="111">
        <f t="shared" ca="1" si="173"/>
        <v>5.0035193612222395</v>
      </c>
      <c r="AM223" s="111">
        <f t="shared" ca="1" si="173"/>
        <v>5.8802628567298996</v>
      </c>
      <c r="AN223" s="111">
        <f t="shared" ca="1" si="173"/>
        <v>7.8440499553449996</v>
      </c>
      <c r="AO223" s="111">
        <f t="shared" ca="1" si="173"/>
        <v>11.816860875397065</v>
      </c>
      <c r="AP223" s="111">
        <f t="shared" ca="1" si="173"/>
        <v>18.621879892764699</v>
      </c>
      <c r="AQ223" s="111">
        <f t="shared" ca="1" si="173"/>
        <v>27.425900516232343</v>
      </c>
      <c r="AR223" s="111">
        <f t="shared" ca="1" si="173"/>
        <v>35.122453005520889</v>
      </c>
      <c r="AS223" s="111">
        <f t="shared" ca="1" si="173"/>
        <v>39.529747606938663</v>
      </c>
      <c r="AT223" s="111">
        <f t="shared" ca="1" si="173"/>
        <v>41.25102992016717</v>
      </c>
      <c r="AU223" s="111">
        <f t="shared" ca="1" si="173"/>
        <v>41.642941370549622</v>
      </c>
      <c r="AW223" s="14">
        <f t="shared" si="188"/>
        <v>75</v>
      </c>
      <c r="AX223" s="111">
        <f t="shared" ca="1" si="174"/>
        <v>4.3820070324099207</v>
      </c>
      <c r="AY223" s="111">
        <f t="shared" ca="1" si="174"/>
        <v>4.3932605720747686</v>
      </c>
      <c r="AZ223" s="111">
        <f t="shared" ca="1" si="174"/>
        <v>4.4611133427873044</v>
      </c>
      <c r="BA223" s="111">
        <f t="shared" ca="1" si="174"/>
        <v>4.7080923935633958</v>
      </c>
      <c r="BB223" s="111">
        <f t="shared" ca="1" si="174"/>
        <v>5.413852951371827</v>
      </c>
      <c r="BC223" s="111">
        <f t="shared" ca="1" si="174"/>
        <v>7.1413725818764604</v>
      </c>
      <c r="BD223" s="111">
        <f t="shared" ca="1" si="174"/>
        <v>10.832745915067939</v>
      </c>
      <c r="BE223" s="111">
        <f t="shared" ca="1" si="174"/>
        <v>17.400008396957524</v>
      </c>
      <c r="BF223" s="111">
        <f t="shared" ca="1" si="174"/>
        <v>26.163378282254566</v>
      </c>
      <c r="BG223" s="111">
        <f t="shared" ca="1" si="174"/>
        <v>34.069479131458813</v>
      </c>
      <c r="BH223" s="111">
        <f t="shared" ca="1" si="174"/>
        <v>38.783687830483771</v>
      </c>
      <c r="BI223" s="111">
        <f t="shared" ca="1" si="174"/>
        <v>40.735070475510781</v>
      </c>
      <c r="BJ223" s="111">
        <f t="shared" ca="1" si="174"/>
        <v>41.208019954357262</v>
      </c>
      <c r="BL223" s="14">
        <f t="shared" si="189"/>
        <v>75</v>
      </c>
      <c r="BM223" s="111">
        <f t="shared" ca="1" si="175"/>
        <v>4.2810645594139949</v>
      </c>
      <c r="BN223" s="111">
        <f t="shared" ca="1" si="175"/>
        <v>4.2722302372053758</v>
      </c>
      <c r="BO223" s="111">
        <f t="shared" ca="1" si="175"/>
        <v>4.2775157915989199</v>
      </c>
      <c r="BP223" s="111">
        <f t="shared" ca="1" si="175"/>
        <v>4.412665425904553</v>
      </c>
      <c r="BQ223" s="111">
        <f t="shared" ca="1" si="175"/>
        <v>4.9474430460137544</v>
      </c>
      <c r="BR223" s="111">
        <f t="shared" ca="1" si="175"/>
        <v>6.4386952084079212</v>
      </c>
      <c r="BS223" s="111">
        <f t="shared" ca="1" si="175"/>
        <v>9.8486309547388142</v>
      </c>
      <c r="BT223" s="111">
        <f t="shared" ca="1" si="175"/>
        <v>16.178136901150349</v>
      </c>
      <c r="BU223" s="111">
        <f t="shared" ca="1" si="175"/>
        <v>24.900856048276786</v>
      </c>
      <c r="BV223" s="111">
        <f t="shared" ca="1" si="175"/>
        <v>33.016505257396751</v>
      </c>
      <c r="BW223" s="111">
        <f t="shared" ca="1" si="175"/>
        <v>38.037628054028879</v>
      </c>
      <c r="BX223" s="111">
        <f t="shared" ca="1" si="175"/>
        <v>40.219111030854386</v>
      </c>
      <c r="BY223" s="111">
        <f t="shared" ca="1" si="175"/>
        <v>40.773098538164902</v>
      </c>
      <c r="CA223" s="14">
        <f t="shared" si="190"/>
        <v>75</v>
      </c>
      <c r="CB223" s="111">
        <f t="shared" ca="1" si="176"/>
        <v>-1.4416792552591686</v>
      </c>
      <c r="CC223" s="111">
        <f t="shared" ca="1" si="176"/>
        <v>-1.5564219896835558</v>
      </c>
      <c r="CD223" s="111">
        <f t="shared" ca="1" si="176"/>
        <v>-1.9203689552124152</v>
      </c>
      <c r="CE223" s="111">
        <f t="shared" ca="1" si="176"/>
        <v>-2.5960094976022048</v>
      </c>
      <c r="CF223" s="111">
        <f t="shared" ca="1" si="176"/>
        <v>-3.6946660602795709</v>
      </c>
      <c r="CG223" s="111">
        <f t="shared" ca="1" si="176"/>
        <v>-5.3632678077991098</v>
      </c>
      <c r="CH223" s="111">
        <f t="shared" ca="1" si="176"/>
        <v>-7.6775929608566864</v>
      </c>
      <c r="CI223" s="111">
        <f t="shared" ca="1" si="176"/>
        <v>-10.322482055911685</v>
      </c>
      <c r="CJ223" s="111">
        <f t="shared" ca="1" si="176"/>
        <v>-12.302800166726461</v>
      </c>
      <c r="CK223" s="111">
        <f t="shared" ca="1" si="176"/>
        <v>-12.710549521039342</v>
      </c>
      <c r="CL223" s="111">
        <f t="shared" ca="1" si="176"/>
        <v>-11.934672314244164</v>
      </c>
      <c r="CM223" s="111">
        <f t="shared" ca="1" si="176"/>
        <v>-11.03638698517798</v>
      </c>
      <c r="CN223" s="111">
        <f t="shared" ca="1" si="176"/>
        <v>-10.677163921548658</v>
      </c>
      <c r="CP223" s="14">
        <f t="shared" si="191"/>
        <v>75</v>
      </c>
      <c r="CQ223" s="111">
        <f t="shared" ca="1" si="192"/>
        <v>1.6720488345672273</v>
      </c>
      <c r="CR223" s="111">
        <f t="shared" ca="1" si="193"/>
        <v>1.6604799609343932</v>
      </c>
      <c r="CS223" s="111">
        <f t="shared" ca="1" si="194"/>
        <v>1.6375672961642147</v>
      </c>
      <c r="CT223" s="111">
        <f t="shared" ca="1" si="195"/>
        <v>1.6468953832982833</v>
      </c>
      <c r="CU223" s="111">
        <f t="shared" ca="1" si="196"/>
        <v>1.792413256262273</v>
      </c>
      <c r="CV223" s="111">
        <f t="shared" ca="1" si="197"/>
        <v>2.2944071339757532</v>
      </c>
      <c r="CW223" s="111">
        <f t="shared" ca="1" si="198"/>
        <v>3.5458063977638759</v>
      </c>
      <c r="CX223" s="111">
        <f t="shared" ca="1" si="199"/>
        <v>5.9825061621372688</v>
      </c>
      <c r="CY223" s="111">
        <f t="shared" ca="1" si="200"/>
        <v>9.4553335257196061</v>
      </c>
      <c r="CZ223" s="111">
        <f t="shared" ca="1" si="177"/>
        <v>12.785412553333874</v>
      </c>
      <c r="DA223" s="111">
        <f t="shared" ca="1" si="177"/>
        <v>14.916627311029593</v>
      </c>
      <c r="DB223" s="111">
        <f t="shared" ca="1" si="177"/>
        <v>15.881260634479192</v>
      </c>
      <c r="DC223" s="111">
        <f t="shared" ca="1" si="177"/>
        <v>16.13527084878902</v>
      </c>
      <c r="DE223" s="14">
        <f t="shared" si="201"/>
        <v>75</v>
      </c>
      <c r="DF223" s="111">
        <f t="shared" ca="1" si="202"/>
        <v>1.6435642012510201</v>
      </c>
      <c r="DG223" s="111">
        <f t="shared" ca="1" si="185"/>
        <v>1.7984826594223424</v>
      </c>
      <c r="DH223" s="111">
        <f t="shared" ca="1" si="185"/>
        <v>2.2875640575891847</v>
      </c>
      <c r="DI223" s="111">
        <f t="shared" ca="1" si="185"/>
        <v>3.1868634329198922</v>
      </c>
      <c r="DJ223" s="111">
        <f t="shared" ca="1" si="185"/>
        <v>4.6274858709957156</v>
      </c>
      <c r="DK223" s="111">
        <f t="shared" ca="1" si="185"/>
        <v>6.7686225547361882</v>
      </c>
      <c r="DL223" s="111">
        <f t="shared" ca="1" si="185"/>
        <v>9.6458228815149365</v>
      </c>
      <c r="DM223" s="111">
        <f t="shared" ca="1" si="185"/>
        <v>12.766225047526035</v>
      </c>
      <c r="DN223" s="111">
        <f t="shared" ca="1" si="185"/>
        <v>14.827844634682011</v>
      </c>
      <c r="DO223" s="111">
        <f t="shared" ca="1" si="185"/>
        <v>14.816497269163476</v>
      </c>
      <c r="DP223" s="111">
        <f t="shared" ca="1" si="185"/>
        <v>13.426791867153954</v>
      </c>
      <c r="DQ223" s="111">
        <f t="shared" ca="1" si="185"/>
        <v>12.068305874490774</v>
      </c>
      <c r="DR223" s="111">
        <f t="shared" ca="1" si="185"/>
        <v>11.547006753933374</v>
      </c>
      <c r="DT223" s="14"/>
      <c r="DU223" s="111"/>
      <c r="DV223" s="111"/>
      <c r="DW223" s="111"/>
      <c r="DX223" s="111"/>
      <c r="DY223" s="111"/>
      <c r="DZ223" s="111"/>
      <c r="EA223" s="111"/>
      <c r="EB223" s="111"/>
      <c r="EC223" s="111"/>
      <c r="ED223" s="111"/>
      <c r="EE223" s="111"/>
      <c r="EF223" s="111"/>
      <c r="EG223" s="111"/>
      <c r="EI223" s="14"/>
      <c r="EJ223" s="111"/>
      <c r="EK223" s="111"/>
      <c r="EL223" s="111"/>
      <c r="EM223" s="111"/>
      <c r="EN223" s="111"/>
      <c r="EO223" s="111"/>
      <c r="EP223" s="111"/>
      <c r="EQ223" s="111"/>
      <c r="ER223" s="111"/>
      <c r="ES223" s="111"/>
      <c r="ET223" s="111"/>
      <c r="EU223" s="111"/>
      <c r="EV223" s="111"/>
    </row>
    <row r="224" spans="1:152">
      <c r="A224" t="s">
        <v>3</v>
      </c>
      <c r="B224" s="15"/>
      <c r="C224" s="15"/>
      <c r="D224" s="15"/>
      <c r="E224" s="17"/>
      <c r="F224" s="15"/>
      <c r="G224" s="15"/>
      <c r="H224" s="9"/>
      <c r="K224" s="15"/>
      <c r="L224" s="15"/>
      <c r="M224" s="15"/>
      <c r="N224" s="17"/>
      <c r="O224" s="15"/>
      <c r="P224" s="15"/>
      <c r="S224" s="14">
        <f t="shared" si="186"/>
        <v>82.5</v>
      </c>
      <c r="T224" s="87">
        <f t="shared" ca="1" si="172"/>
        <v>4.6752042632923105</v>
      </c>
      <c r="U224" s="87">
        <f t="shared" ca="1" si="172"/>
        <v>4.6698353605948046</v>
      </c>
      <c r="V224" s="87">
        <f t="shared" ca="1" si="172"/>
        <v>4.6855346120515966</v>
      </c>
      <c r="W224" s="87">
        <f t="shared" ca="1" si="172"/>
        <v>4.8364025722176116</v>
      </c>
      <c r="X224" s="87">
        <f t="shared" ca="1" si="172"/>
        <v>5.3819424233202771</v>
      </c>
      <c r="Y224" s="87">
        <f t="shared" ca="1" si="172"/>
        <v>6.8440094164501426</v>
      </c>
      <c r="Z224" s="87">
        <f t="shared" ca="1" si="172"/>
        <v>10.113429330962761</v>
      </c>
      <c r="AA224" s="87">
        <f t="shared" ca="1" si="172"/>
        <v>16.178180908214248</v>
      </c>
      <c r="AB224" s="87">
        <f t="shared" ca="1" si="172"/>
        <v>24.848978507035543</v>
      </c>
      <c r="AC224" s="87">
        <f t="shared" ca="1" si="172"/>
        <v>33.612034619744527</v>
      </c>
      <c r="AD224" s="87">
        <f t="shared" ca="1" si="172"/>
        <v>39.703151586197983</v>
      </c>
      <c r="AE224" s="87">
        <f t="shared" ca="1" si="172"/>
        <v>42.703269491082509</v>
      </c>
      <c r="AF224" s="87">
        <f t="shared" ca="1" si="172"/>
        <v>43.540332519578705</v>
      </c>
      <c r="AH224" s="14">
        <f t="shared" si="187"/>
        <v>82.5</v>
      </c>
      <c r="AI224" s="111">
        <f t="shared" ca="1" si="173"/>
        <v>4.8295919350263059</v>
      </c>
      <c r="AJ224" s="111">
        <f t="shared" ca="1" si="173"/>
        <v>4.8751938194407094</v>
      </c>
      <c r="AK224" s="111">
        <f t="shared" ca="1" si="173"/>
        <v>5.0485432543764395</v>
      </c>
      <c r="AL224" s="111">
        <f t="shared" ca="1" si="173"/>
        <v>5.4771908119729602</v>
      </c>
      <c r="AM224" s="111">
        <f t="shared" ca="1" si="173"/>
        <v>6.4382619094431552</v>
      </c>
      <c r="AN224" s="111">
        <f t="shared" ca="1" si="173"/>
        <v>8.4581627524989571</v>
      </c>
      <c r="AO224" s="111">
        <f t="shared" ca="1" si="173"/>
        <v>12.37057351085703</v>
      </c>
      <c r="AP224" s="111">
        <f t="shared" ca="1" si="173"/>
        <v>18.961362611685662</v>
      </c>
      <c r="AQ224" s="111">
        <f t="shared" ca="1" si="173"/>
        <v>27.705023535947756</v>
      </c>
      <c r="AR224" s="111">
        <f t="shared" ca="1" si="173"/>
        <v>35.947634429204655</v>
      </c>
      <c r="AS224" s="111">
        <f t="shared" ca="1" si="173"/>
        <v>41.25102992016717</v>
      </c>
      <c r="AT224" s="111">
        <f t="shared" ca="1" si="173"/>
        <v>43.637637056925627</v>
      </c>
      <c r="AU224" s="111">
        <f t="shared" ca="1" si="173"/>
        <v>44.254173352781436</v>
      </c>
      <c r="AW224" s="14">
        <f t="shared" si="188"/>
        <v>82.5</v>
      </c>
      <c r="AX224" s="111">
        <f t="shared" ca="1" si="174"/>
        <v>4.7781293777816405</v>
      </c>
      <c r="AY224" s="111">
        <f t="shared" ca="1" si="174"/>
        <v>4.8067409998254078</v>
      </c>
      <c r="AZ224" s="111">
        <f t="shared" ca="1" si="174"/>
        <v>4.9275403736014916</v>
      </c>
      <c r="BA224" s="111">
        <f t="shared" ca="1" si="174"/>
        <v>5.2635947320545107</v>
      </c>
      <c r="BB224" s="111">
        <f t="shared" ca="1" si="174"/>
        <v>6.0861554140688616</v>
      </c>
      <c r="BC224" s="111">
        <f t="shared" ca="1" si="174"/>
        <v>7.920111640482685</v>
      </c>
      <c r="BD224" s="111">
        <f t="shared" ca="1" si="174"/>
        <v>11.618192117558939</v>
      </c>
      <c r="BE224" s="111">
        <f t="shared" ca="1" si="174"/>
        <v>18.033635377195193</v>
      </c>
      <c r="BF224" s="111">
        <f t="shared" ca="1" si="174"/>
        <v>26.753008526310353</v>
      </c>
      <c r="BG224" s="111">
        <f t="shared" ca="1" si="174"/>
        <v>35.16910115938461</v>
      </c>
      <c r="BH224" s="111">
        <f t="shared" ca="1" si="174"/>
        <v>40.735070475510781</v>
      </c>
      <c r="BI224" s="111">
        <f t="shared" ca="1" si="174"/>
        <v>43.326181201644587</v>
      </c>
      <c r="BJ224" s="111">
        <f t="shared" ca="1" si="174"/>
        <v>44.016226408380533</v>
      </c>
      <c r="BL224" s="14">
        <f t="shared" si="189"/>
        <v>82.5</v>
      </c>
      <c r="BM224" s="111">
        <f t="shared" ca="1" si="175"/>
        <v>4.7266668205369751</v>
      </c>
      <c r="BN224" s="111">
        <f t="shared" ca="1" si="175"/>
        <v>4.7382881802101062</v>
      </c>
      <c r="BO224" s="111">
        <f t="shared" ca="1" si="175"/>
        <v>4.8065374928265445</v>
      </c>
      <c r="BP224" s="111">
        <f t="shared" ca="1" si="175"/>
        <v>5.0499986521360611</v>
      </c>
      <c r="BQ224" s="111">
        <f t="shared" ca="1" si="175"/>
        <v>5.7340489186945689</v>
      </c>
      <c r="BR224" s="111">
        <f t="shared" ca="1" si="175"/>
        <v>7.3820605284664138</v>
      </c>
      <c r="BS224" s="111">
        <f t="shared" ca="1" si="175"/>
        <v>10.86581072426085</v>
      </c>
      <c r="BT224" s="111">
        <f t="shared" ca="1" si="175"/>
        <v>17.10590814270472</v>
      </c>
      <c r="BU224" s="111">
        <f t="shared" ca="1" si="175"/>
        <v>25.80099351667295</v>
      </c>
      <c r="BV224" s="111">
        <f t="shared" ca="1" si="175"/>
        <v>34.390567889564572</v>
      </c>
      <c r="BW224" s="111">
        <f t="shared" ca="1" si="175"/>
        <v>40.219111030854386</v>
      </c>
      <c r="BX224" s="111">
        <f t="shared" ca="1" si="175"/>
        <v>43.014725346363555</v>
      </c>
      <c r="BY224" s="111">
        <f t="shared" ca="1" si="175"/>
        <v>43.778279463979615</v>
      </c>
      <c r="CA224" s="14">
        <f t="shared" si="190"/>
        <v>82.5</v>
      </c>
      <c r="CB224" s="111">
        <f t="shared" ca="1" si="176"/>
        <v>-1.2438161961264533</v>
      </c>
      <c r="CC224" s="111">
        <f t="shared" ca="1" si="176"/>
        <v>-1.3446839898107716</v>
      </c>
      <c r="CD224" s="111">
        <f t="shared" ca="1" si="176"/>
        <v>-1.6631242070600043</v>
      </c>
      <c r="CE224" s="111">
        <f t="shared" ca="1" si="176"/>
        <v>-2.2488569939542202</v>
      </c>
      <c r="CF224" s="111">
        <f t="shared" ca="1" si="176"/>
        <v>-3.189027456909812</v>
      </c>
      <c r="CG224" s="111">
        <f t="shared" ca="1" si="176"/>
        <v>-4.5971085553876589</v>
      </c>
      <c r="CH224" s="111">
        <f t="shared" ca="1" si="176"/>
        <v>-6.5369742259810888</v>
      </c>
      <c r="CI224" s="111">
        <f t="shared" ca="1" si="176"/>
        <v>-8.8019995885856783</v>
      </c>
      <c r="CJ224" s="111">
        <f t="shared" ca="1" si="176"/>
        <v>-10.681885759231537</v>
      </c>
      <c r="CK224" s="111">
        <f t="shared" ca="1" si="176"/>
        <v>-11.393606542869168</v>
      </c>
      <c r="CL224" s="111">
        <f t="shared" ca="1" si="176"/>
        <v>-11.03638698517798</v>
      </c>
      <c r="CM224" s="111">
        <f t="shared" ca="1" si="176"/>
        <v>-10.409389029902728</v>
      </c>
      <c r="CN224" s="111">
        <f t="shared" ca="1" si="176"/>
        <v>-10.135748170321209</v>
      </c>
      <c r="CP224" s="14">
        <f t="shared" si="191"/>
        <v>82.5</v>
      </c>
      <c r="CQ224" s="111">
        <f t="shared" ca="1" si="192"/>
        <v>1.8700817053169241</v>
      </c>
      <c r="CR224" s="111">
        <f t="shared" ca="1" si="193"/>
        <v>1.867934144237922</v>
      </c>
      <c r="CS224" s="111">
        <f t="shared" ca="1" si="194"/>
        <v>1.8742138448206389</v>
      </c>
      <c r="CT224" s="111">
        <f t="shared" ca="1" si="195"/>
        <v>1.9345610288870447</v>
      </c>
      <c r="CU224" s="111">
        <f t="shared" ca="1" si="196"/>
        <v>2.1527769693281105</v>
      </c>
      <c r="CV224" s="111">
        <f t="shared" ca="1" si="197"/>
        <v>2.7376037665800577</v>
      </c>
      <c r="CW224" s="111">
        <f t="shared" ca="1" si="198"/>
        <v>4.0453717323851048</v>
      </c>
      <c r="CX224" s="111">
        <f t="shared" ca="1" si="199"/>
        <v>6.4712723632856983</v>
      </c>
      <c r="CY224" s="111">
        <f t="shared" ca="1" si="200"/>
        <v>9.9395914028142176</v>
      </c>
      <c r="CZ224" s="111">
        <f t="shared" ca="1" si="177"/>
        <v>13.444813847897809</v>
      </c>
      <c r="DA224" s="111">
        <f t="shared" ca="1" si="177"/>
        <v>15.881260634479192</v>
      </c>
      <c r="DB224" s="111">
        <f t="shared" ca="1" si="177"/>
        <v>17.081307796433006</v>
      </c>
      <c r="DC224" s="111">
        <f t="shared" ca="1" si="177"/>
        <v>17.416133007831483</v>
      </c>
      <c r="DE224" s="14">
        <f t="shared" si="201"/>
        <v>82.5</v>
      </c>
      <c r="DF224" s="111">
        <f t="shared" ca="1" si="202"/>
        <v>1.3467413106157837</v>
      </c>
      <c r="DG224" s="111">
        <f t="shared" ca="1" si="185"/>
        <v>1.4815896290413753</v>
      </c>
      <c r="DH224" s="111">
        <f t="shared" ca="1" si="185"/>
        <v>1.9051299686098995</v>
      </c>
      <c r="DI224" s="111">
        <f t="shared" ca="1" si="185"/>
        <v>2.6760491537911193</v>
      </c>
      <c r="DJ224" s="111">
        <f t="shared" ca="1" si="185"/>
        <v>3.8932404476583975</v>
      </c>
      <c r="DK224" s="111">
        <f t="shared" ca="1" si="185"/>
        <v>5.6732107794202014</v>
      </c>
      <c r="DL224" s="111">
        <f t="shared" ca="1" si="185"/>
        <v>8.0417370125772667</v>
      </c>
      <c r="DM224" s="111">
        <f t="shared" ca="1" si="185"/>
        <v>10.657454057566621</v>
      </c>
      <c r="DN224" s="111">
        <f t="shared" ca="1" si="185"/>
        <v>12.585915778506347</v>
      </c>
      <c r="DO224" s="111">
        <f t="shared" ca="1" si="185"/>
        <v>12.950673082509256</v>
      </c>
      <c r="DP224" s="111">
        <f t="shared" ca="1" si="185"/>
        <v>12.068305874490774</v>
      </c>
      <c r="DQ224" s="111">
        <f t="shared" ca="1" si="185"/>
        <v>11.032300740464802</v>
      </c>
      <c r="DR224" s="111">
        <f t="shared" ca="1" si="185"/>
        <v>10.61164205912303</v>
      </c>
      <c r="DT224" s="14"/>
      <c r="DU224" s="111"/>
      <c r="DV224" s="111"/>
      <c r="DW224" s="111"/>
      <c r="DX224" s="111"/>
      <c r="DY224" s="111"/>
      <c r="DZ224" s="111"/>
      <c r="EA224" s="111"/>
      <c r="EB224" s="111"/>
      <c r="EC224" s="111"/>
      <c r="ED224" s="111"/>
      <c r="EE224" s="111"/>
      <c r="EF224" s="111"/>
      <c r="EG224" s="111"/>
      <c r="EI224" s="14"/>
      <c r="EJ224" s="111"/>
      <c r="EK224" s="111"/>
      <c r="EL224" s="111"/>
      <c r="EM224" s="111"/>
      <c r="EN224" s="111"/>
      <c r="EO224" s="111"/>
      <c r="EP224" s="111"/>
      <c r="EQ224" s="111"/>
      <c r="ER224" s="111"/>
      <c r="ES224" s="111"/>
      <c r="ET224" s="111"/>
      <c r="EU224" s="111"/>
      <c r="EV224" s="111"/>
    </row>
    <row r="225" spans="1:152">
      <c r="B225" s="15">
        <v>1</v>
      </c>
      <c r="C225" s="15">
        <v>0.5</v>
      </c>
      <c r="D225" s="15">
        <v>1</v>
      </c>
      <c r="E225" s="17">
        <v>0.248</v>
      </c>
      <c r="F225" s="15">
        <v>37.5</v>
      </c>
      <c r="G225" s="15">
        <v>37.5</v>
      </c>
      <c r="H225" s="9"/>
      <c r="J225" t="s">
        <v>86</v>
      </c>
      <c r="K225" s="15">
        <v>1</v>
      </c>
      <c r="L225" s="15">
        <v>0.5</v>
      </c>
      <c r="M225" s="15">
        <v>1</v>
      </c>
      <c r="N225" s="17">
        <v>0.57999999999999996</v>
      </c>
      <c r="O225" s="15">
        <v>30</v>
      </c>
      <c r="P225" s="15">
        <v>37.5</v>
      </c>
      <c r="S225" s="14">
        <f t="shared" si="186"/>
        <v>90</v>
      </c>
      <c r="T225" s="87">
        <f t="shared" ca="1" si="172"/>
        <v>4.8352127388762378</v>
      </c>
      <c r="U225" s="87">
        <f t="shared" ca="1" si="172"/>
        <v>4.8370225807917384</v>
      </c>
      <c r="V225" s="87">
        <f t="shared" ca="1" si="172"/>
        <v>4.8748177266722719</v>
      </c>
      <c r="W225" s="87">
        <f t="shared" ca="1" si="172"/>
        <v>5.0637491243216077</v>
      </c>
      <c r="X225" s="87">
        <f t="shared" ca="1" si="172"/>
        <v>5.6621483703834237</v>
      </c>
      <c r="Y225" s="87">
        <f t="shared" ca="1" si="172"/>
        <v>7.1814368055582474</v>
      </c>
      <c r="Z225" s="87">
        <f t="shared" ca="1" si="172"/>
        <v>10.482744158542785</v>
      </c>
      <c r="AA225" s="87">
        <f t="shared" ca="1" si="172"/>
        <v>16.519908852324715</v>
      </c>
      <c r="AB225" s="87">
        <f t="shared" ca="1" si="172"/>
        <v>25.153166513418395</v>
      </c>
      <c r="AC225" s="87">
        <f t="shared" ca="1" si="172"/>
        <v>34.0150252026638</v>
      </c>
      <c r="AD225" s="87">
        <f t="shared" ca="1" si="172"/>
        <v>40.338177121972549</v>
      </c>
      <c r="AE225" s="87">
        <f t="shared" ca="1" si="172"/>
        <v>43.540332519578705</v>
      </c>
      <c r="AF225" s="87">
        <f t="shared" ca="1" si="172"/>
        <v>44.450922789874731</v>
      </c>
      <c r="AH225" s="14">
        <f t="shared" si="187"/>
        <v>90</v>
      </c>
      <c r="AI225" s="111">
        <f t="shared" ca="1" si="173"/>
        <v>4.941432555306732</v>
      </c>
      <c r="AJ225" s="111">
        <f t="shared" ca="1" si="173"/>
        <v>4.9913246367212176</v>
      </c>
      <c r="AK225" s="111">
        <f t="shared" ca="1" si="173"/>
        <v>5.1774667677413628</v>
      </c>
      <c r="AL225" s="111">
        <f t="shared" ca="1" si="173"/>
        <v>5.6264506790234652</v>
      </c>
      <c r="AM225" s="111">
        <f t="shared" ca="1" si="173"/>
        <v>6.6107590237962173</v>
      </c>
      <c r="AN225" s="111">
        <f t="shared" ca="1" si="173"/>
        <v>8.6423693195720581</v>
      </c>
      <c r="AO225" s="111">
        <f t="shared" ca="1" si="173"/>
        <v>12.525675567192394</v>
      </c>
      <c r="AP225" s="111">
        <f t="shared" ca="1" si="173"/>
        <v>19.028751981247197</v>
      </c>
      <c r="AQ225" s="111">
        <f t="shared" ca="1" si="173"/>
        <v>27.709636134353914</v>
      </c>
      <c r="AR225" s="111">
        <f t="shared" ca="1" si="173"/>
        <v>36.072280750853977</v>
      </c>
      <c r="AS225" s="111">
        <f t="shared" ca="1" si="173"/>
        <v>41.642941370549622</v>
      </c>
      <c r="AT225" s="111">
        <f t="shared" ca="1" si="173"/>
        <v>44.254173352781436</v>
      </c>
      <c r="AU225" s="111">
        <f t="shared" ca="1" si="173"/>
        <v>44.95119144169832</v>
      </c>
      <c r="AW225" s="14">
        <f t="shared" si="188"/>
        <v>90</v>
      </c>
      <c r="AX225" s="111">
        <f t="shared" ca="1" si="174"/>
        <v>4.9060259498298997</v>
      </c>
      <c r="AY225" s="111">
        <f t="shared" ca="1" si="174"/>
        <v>4.9398906180780582</v>
      </c>
      <c r="AZ225" s="111">
        <f t="shared" ca="1" si="174"/>
        <v>5.0765837540516658</v>
      </c>
      <c r="BA225" s="111">
        <f t="shared" ca="1" si="174"/>
        <v>5.4388834941228454</v>
      </c>
      <c r="BB225" s="111">
        <f t="shared" ca="1" si="174"/>
        <v>6.2945554726586188</v>
      </c>
      <c r="BC225" s="111">
        <f t="shared" ca="1" si="174"/>
        <v>8.1553918149007867</v>
      </c>
      <c r="BD225" s="111">
        <f t="shared" ca="1" si="174"/>
        <v>11.844698430975857</v>
      </c>
      <c r="BE225" s="111">
        <f t="shared" ca="1" si="174"/>
        <v>18.192470938273033</v>
      </c>
      <c r="BF225" s="111">
        <f t="shared" ca="1" si="174"/>
        <v>26.857479594042072</v>
      </c>
      <c r="BG225" s="111">
        <f t="shared" ca="1" si="174"/>
        <v>35.386528901457247</v>
      </c>
      <c r="BH225" s="111">
        <f t="shared" ca="1" si="174"/>
        <v>41.208019954357262</v>
      </c>
      <c r="BI225" s="111">
        <f t="shared" ca="1" si="174"/>
        <v>44.016226408380533</v>
      </c>
      <c r="BJ225" s="111">
        <f t="shared" ca="1" si="174"/>
        <v>44.784435224423788</v>
      </c>
      <c r="BL225" s="14">
        <f t="shared" si="189"/>
        <v>90</v>
      </c>
      <c r="BM225" s="111">
        <f t="shared" ca="1" si="175"/>
        <v>4.8706193443530692</v>
      </c>
      <c r="BN225" s="111">
        <f t="shared" ca="1" si="175"/>
        <v>4.8884565994348979</v>
      </c>
      <c r="BO225" s="111">
        <f t="shared" ca="1" si="175"/>
        <v>4.9757007403619689</v>
      </c>
      <c r="BP225" s="111">
        <f t="shared" ca="1" si="175"/>
        <v>5.2513163092222266</v>
      </c>
      <c r="BQ225" s="111">
        <f t="shared" ca="1" si="175"/>
        <v>5.9783519215210212</v>
      </c>
      <c r="BR225" s="111">
        <f t="shared" ca="1" si="175"/>
        <v>7.6684143102295179</v>
      </c>
      <c r="BS225" s="111">
        <f t="shared" ca="1" si="175"/>
        <v>11.163721294759322</v>
      </c>
      <c r="BT225" s="111">
        <f t="shared" ca="1" si="175"/>
        <v>17.356189895298876</v>
      </c>
      <c r="BU225" s="111">
        <f t="shared" ca="1" si="175"/>
        <v>26.005323053730233</v>
      </c>
      <c r="BV225" s="111">
        <f t="shared" ca="1" si="175"/>
        <v>34.700777052060523</v>
      </c>
      <c r="BW225" s="111">
        <f t="shared" ca="1" si="175"/>
        <v>40.773098538164902</v>
      </c>
      <c r="BX225" s="111">
        <f t="shared" ca="1" si="175"/>
        <v>43.778279463979615</v>
      </c>
      <c r="BY225" s="111">
        <f t="shared" ca="1" si="175"/>
        <v>44.617679007149263</v>
      </c>
      <c r="CA225" s="14">
        <f t="shared" si="190"/>
        <v>90</v>
      </c>
      <c r="CB225" s="111">
        <f t="shared" ca="1" si="176"/>
        <v>-1.1794821806362346</v>
      </c>
      <c r="CC225" s="111">
        <f t="shared" ca="1" si="176"/>
        <v>-1.2760086280173064</v>
      </c>
      <c r="CD225" s="111">
        <f t="shared" ca="1" si="176"/>
        <v>-1.5802616274726358</v>
      </c>
      <c r="CE225" s="111">
        <f t="shared" ca="1" si="176"/>
        <v>-2.1381529342680361</v>
      </c>
      <c r="CF225" s="111">
        <f t="shared" ca="1" si="176"/>
        <v>-3.0296509809022707</v>
      </c>
      <c r="CG225" s="111">
        <f t="shared" ca="1" si="176"/>
        <v>-4.3581523891392706</v>
      </c>
      <c r="CH225" s="111">
        <f t="shared" ca="1" si="176"/>
        <v>-6.1824116490077712</v>
      </c>
      <c r="CI225" s="111">
        <f t="shared" ca="1" si="176"/>
        <v>-8.3216680283099063</v>
      </c>
      <c r="CJ225" s="111">
        <f t="shared" ca="1" si="176"/>
        <v>-10.143572544554711</v>
      </c>
      <c r="CK225" s="111">
        <f t="shared" ca="1" si="176"/>
        <v>-10.91751613691312</v>
      </c>
      <c r="CL225" s="111">
        <f t="shared" ca="1" si="176"/>
        <v>-10.677163921548658</v>
      </c>
      <c r="CM225" s="111">
        <f t="shared" ca="1" si="176"/>
        <v>-10.135748170321209</v>
      </c>
      <c r="CN225" s="111">
        <f t="shared" ca="1" si="176"/>
        <v>-9.8907218616221222</v>
      </c>
      <c r="CP225" s="14">
        <f t="shared" si="191"/>
        <v>90</v>
      </c>
      <c r="CQ225" s="111">
        <f t="shared" ca="1" si="192"/>
        <v>1.9340850955504956</v>
      </c>
      <c r="CR225" s="111">
        <f t="shared" ca="1" si="193"/>
        <v>1.9348090323166958</v>
      </c>
      <c r="CS225" s="111">
        <f t="shared" ca="1" si="194"/>
        <v>1.9499270906689088</v>
      </c>
      <c r="CT225" s="111">
        <f t="shared" ca="1" si="195"/>
        <v>2.0254996497286433</v>
      </c>
      <c r="CU225" s="111">
        <f t="shared" ca="1" si="196"/>
        <v>2.2648593481533696</v>
      </c>
      <c r="CV225" s="111">
        <f t="shared" ca="1" si="197"/>
        <v>2.8725747222232996</v>
      </c>
      <c r="CW225" s="111">
        <f t="shared" ca="1" si="198"/>
        <v>4.1930976634171131</v>
      </c>
      <c r="CX225" s="111">
        <f t="shared" ca="1" si="199"/>
        <v>6.6079635409298856</v>
      </c>
      <c r="CY225" s="111">
        <f t="shared" ca="1" si="200"/>
        <v>10.061266605367358</v>
      </c>
      <c r="CZ225" s="111">
        <f t="shared" ca="1" si="177"/>
        <v>13.60601008106552</v>
      </c>
      <c r="DA225" s="111">
        <f t="shared" ca="1" si="177"/>
        <v>16.13527084878902</v>
      </c>
      <c r="DB225" s="111">
        <f t="shared" ca="1" si="177"/>
        <v>17.416133007831483</v>
      </c>
      <c r="DC225" s="111">
        <f t="shared" ca="1" si="177"/>
        <v>17.780369115949892</v>
      </c>
      <c r="DE225" s="14">
        <f t="shared" si="201"/>
        <v>90</v>
      </c>
      <c r="DF225" s="111">
        <f t="shared" ca="1" si="202"/>
        <v>1.2502953915898971</v>
      </c>
      <c r="DG225" s="111">
        <f t="shared" ca="1" si="185"/>
        <v>1.3788766653036262</v>
      </c>
      <c r="DH225" s="111">
        <f t="shared" ca="1" si="185"/>
        <v>1.7820276548520297</v>
      </c>
      <c r="DI225" s="111">
        <f t="shared" ca="1" si="185"/>
        <v>2.5132873040692743</v>
      </c>
      <c r="DJ225" s="111">
        <f t="shared" ca="1" si="185"/>
        <v>3.6620580831774663</v>
      </c>
      <c r="DK225" s="111">
        <f t="shared" ca="1" si="185"/>
        <v>5.3321073984818108</v>
      </c>
      <c r="DL225" s="111">
        <f t="shared" ca="1" si="185"/>
        <v>7.5443659214408409</v>
      </c>
      <c r="DM225" s="111">
        <f t="shared" ca="1" si="185"/>
        <v>9.9942301142582277</v>
      </c>
      <c r="DN225" s="111">
        <f t="shared" ca="1" si="185"/>
        <v>11.847885625178391</v>
      </c>
      <c r="DO225" s="111">
        <f t="shared" ca="1" si="185"/>
        <v>12.289019835706572</v>
      </c>
      <c r="DP225" s="111">
        <f t="shared" ca="1" si="185"/>
        <v>11.547006753933374</v>
      </c>
      <c r="DQ225" s="111">
        <f t="shared" ca="1" si="185"/>
        <v>10.61164205912303</v>
      </c>
      <c r="DR225" s="111">
        <f t="shared" ca="1" si="185"/>
        <v>10.224234296171181</v>
      </c>
      <c r="DT225" s="14"/>
      <c r="DU225" s="111"/>
      <c r="DV225" s="111"/>
      <c r="DW225" s="111"/>
      <c r="DX225" s="111"/>
      <c r="DY225" s="111"/>
      <c r="DZ225" s="111"/>
      <c r="EA225" s="111"/>
      <c r="EB225" s="111"/>
      <c r="EC225" s="111"/>
      <c r="ED225" s="111"/>
      <c r="EE225" s="111"/>
      <c r="EF225" s="111"/>
      <c r="EG225" s="111"/>
      <c r="EI225" s="14"/>
      <c r="EJ225" s="111"/>
      <c r="EK225" s="111"/>
      <c r="EL225" s="111"/>
      <c r="EM225" s="111"/>
      <c r="EN225" s="111"/>
      <c r="EO225" s="111"/>
      <c r="EP225" s="111"/>
      <c r="EQ225" s="111"/>
      <c r="ER225" s="111"/>
      <c r="ES225" s="111"/>
      <c r="ET225" s="111"/>
      <c r="EU225" s="111"/>
      <c r="EV225" s="111"/>
    </row>
    <row r="226" spans="1:152">
      <c r="A226" t="s">
        <v>83</v>
      </c>
      <c r="B226" s="15">
        <v>1</v>
      </c>
      <c r="C226" s="15">
        <v>2</v>
      </c>
      <c r="D226" s="15">
        <v>0</v>
      </c>
      <c r="E226" s="17">
        <v>0.184</v>
      </c>
      <c r="F226" s="15">
        <v>30</v>
      </c>
      <c r="G226" s="15">
        <v>67.5</v>
      </c>
      <c r="H226" s="9"/>
      <c r="K226" s="15">
        <v>1</v>
      </c>
      <c r="L226" s="15">
        <v>2</v>
      </c>
      <c r="M226" s="15">
        <v>0</v>
      </c>
      <c r="N226" s="17">
        <v>0.41</v>
      </c>
      <c r="O226" s="15">
        <v>30</v>
      </c>
      <c r="P226" s="15">
        <v>60</v>
      </c>
      <c r="T226" s="114"/>
      <c r="AI226" s="111"/>
      <c r="AX226" s="111"/>
      <c r="BM226" s="111"/>
      <c r="CB226" s="111"/>
      <c r="CQ226" s="111"/>
      <c r="DF226" s="111"/>
      <c r="DU226" s="111"/>
      <c r="EJ226" s="111"/>
    </row>
    <row r="227" spans="1:152">
      <c r="B227" s="15">
        <v>2</v>
      </c>
      <c r="C227" s="15">
        <v>0</v>
      </c>
      <c r="D227" s="15">
        <v>0.2</v>
      </c>
      <c r="E227" s="17">
        <v>0.16200000000000001</v>
      </c>
      <c r="F227" s="112">
        <v>22.5</v>
      </c>
      <c r="G227" s="112">
        <v>67.5</v>
      </c>
      <c r="H227" s="9" t="s">
        <v>85</v>
      </c>
      <c r="K227" s="15">
        <v>2</v>
      </c>
      <c r="L227" s="15">
        <v>0</v>
      </c>
      <c r="M227" s="15">
        <v>0.2</v>
      </c>
      <c r="N227" s="17">
        <v>0.36</v>
      </c>
      <c r="O227" s="112">
        <v>15</v>
      </c>
      <c r="P227" s="112">
        <v>60</v>
      </c>
      <c r="S227" s="85" t="s">
        <v>87</v>
      </c>
      <c r="T227" s="86">
        <f>T212</f>
        <v>0</v>
      </c>
      <c r="U227" s="86">
        <f t="shared" ref="U227:AF227" si="203">U212</f>
        <v>7.5</v>
      </c>
      <c r="V227" s="86">
        <f t="shared" si="203"/>
        <v>15</v>
      </c>
      <c r="W227" s="86">
        <f t="shared" si="203"/>
        <v>22.5</v>
      </c>
      <c r="X227" s="86">
        <f t="shared" si="203"/>
        <v>30</v>
      </c>
      <c r="Y227" s="86">
        <f t="shared" si="203"/>
        <v>37.5</v>
      </c>
      <c r="Z227" s="86">
        <f t="shared" si="203"/>
        <v>45</v>
      </c>
      <c r="AA227" s="14">
        <f t="shared" si="203"/>
        <v>52.5</v>
      </c>
      <c r="AB227" s="14">
        <f t="shared" si="203"/>
        <v>60</v>
      </c>
      <c r="AC227" s="14">
        <f t="shared" si="203"/>
        <v>67.5</v>
      </c>
      <c r="AD227" s="14">
        <f t="shared" si="203"/>
        <v>75</v>
      </c>
      <c r="AE227" s="14">
        <f t="shared" si="203"/>
        <v>82.5</v>
      </c>
      <c r="AF227" s="14">
        <f t="shared" si="203"/>
        <v>90</v>
      </c>
      <c r="AH227" s="85" t="s">
        <v>87</v>
      </c>
      <c r="AI227" s="14">
        <f>AI212</f>
        <v>0</v>
      </c>
      <c r="AJ227" s="14">
        <f t="shared" ref="AJ227:AU227" si="204">AJ212</f>
        <v>7.5</v>
      </c>
      <c r="AK227" s="14">
        <f t="shared" si="204"/>
        <v>15</v>
      </c>
      <c r="AL227" s="14">
        <f t="shared" si="204"/>
        <v>22.5</v>
      </c>
      <c r="AM227" s="14">
        <f t="shared" si="204"/>
        <v>30</v>
      </c>
      <c r="AN227" s="14">
        <f t="shared" si="204"/>
        <v>37.5</v>
      </c>
      <c r="AO227" s="14">
        <f t="shared" si="204"/>
        <v>45</v>
      </c>
      <c r="AP227" s="14">
        <f t="shared" si="204"/>
        <v>52.5</v>
      </c>
      <c r="AQ227" s="14">
        <f t="shared" si="204"/>
        <v>60</v>
      </c>
      <c r="AR227" s="14">
        <f t="shared" si="204"/>
        <v>67.5</v>
      </c>
      <c r="AS227" s="14">
        <f t="shared" si="204"/>
        <v>75</v>
      </c>
      <c r="AT227" s="14">
        <f t="shared" si="204"/>
        <v>82.5</v>
      </c>
      <c r="AU227" s="14">
        <f t="shared" si="204"/>
        <v>90</v>
      </c>
      <c r="AW227" s="85" t="s">
        <v>87</v>
      </c>
      <c r="AX227" s="14">
        <f>AX212</f>
        <v>0</v>
      </c>
      <c r="AY227" s="14">
        <f t="shared" ref="AY227:BJ227" si="205">AY212</f>
        <v>7.5</v>
      </c>
      <c r="AZ227" s="14">
        <f t="shared" si="205"/>
        <v>15</v>
      </c>
      <c r="BA227" s="14">
        <f t="shared" si="205"/>
        <v>22.5</v>
      </c>
      <c r="BB227" s="14">
        <f t="shared" si="205"/>
        <v>30</v>
      </c>
      <c r="BC227" s="14">
        <f t="shared" si="205"/>
        <v>37.5</v>
      </c>
      <c r="BD227" s="14">
        <f t="shared" si="205"/>
        <v>45</v>
      </c>
      <c r="BE227" s="14">
        <f t="shared" si="205"/>
        <v>52.5</v>
      </c>
      <c r="BF227" s="14">
        <f t="shared" si="205"/>
        <v>60</v>
      </c>
      <c r="BG227" s="14">
        <f t="shared" si="205"/>
        <v>67.5</v>
      </c>
      <c r="BH227" s="14">
        <f t="shared" si="205"/>
        <v>75</v>
      </c>
      <c r="BI227" s="14">
        <f t="shared" si="205"/>
        <v>82.5</v>
      </c>
      <c r="BJ227" s="14">
        <f t="shared" si="205"/>
        <v>90</v>
      </c>
      <c r="BL227" s="85" t="s">
        <v>87</v>
      </c>
      <c r="BM227" s="14">
        <f>BM212</f>
        <v>0</v>
      </c>
      <c r="BN227" s="14">
        <f t="shared" ref="BN227:BY227" si="206">BN212</f>
        <v>7.5</v>
      </c>
      <c r="BO227" s="14">
        <f t="shared" si="206"/>
        <v>15</v>
      </c>
      <c r="BP227" s="14">
        <f t="shared" si="206"/>
        <v>22.5</v>
      </c>
      <c r="BQ227" s="14">
        <f t="shared" si="206"/>
        <v>30</v>
      </c>
      <c r="BR227" s="14">
        <f t="shared" si="206"/>
        <v>37.5</v>
      </c>
      <c r="BS227" s="14">
        <f t="shared" si="206"/>
        <v>45</v>
      </c>
      <c r="BT227" s="14">
        <f t="shared" si="206"/>
        <v>52.5</v>
      </c>
      <c r="BU227" s="14">
        <f t="shared" si="206"/>
        <v>60</v>
      </c>
      <c r="BV227" s="14">
        <f t="shared" si="206"/>
        <v>67.5</v>
      </c>
      <c r="BW227" s="14">
        <f t="shared" si="206"/>
        <v>75</v>
      </c>
      <c r="BX227" s="14">
        <f t="shared" si="206"/>
        <v>82.5</v>
      </c>
      <c r="BY227" s="14">
        <f t="shared" si="206"/>
        <v>90</v>
      </c>
      <c r="CA227" s="85" t="s">
        <v>87</v>
      </c>
      <c r="CB227" s="14">
        <f>CB212</f>
        <v>0</v>
      </c>
      <c r="CC227" s="14">
        <f t="shared" ref="CC227:CN227" si="207">CC212</f>
        <v>7.5</v>
      </c>
      <c r="CD227" s="14">
        <f t="shared" si="207"/>
        <v>15</v>
      </c>
      <c r="CE227" s="14">
        <f t="shared" si="207"/>
        <v>22.5</v>
      </c>
      <c r="CF227" s="14">
        <f t="shared" si="207"/>
        <v>30</v>
      </c>
      <c r="CG227" s="14">
        <f t="shared" si="207"/>
        <v>37.5</v>
      </c>
      <c r="CH227" s="14">
        <f t="shared" si="207"/>
        <v>45</v>
      </c>
      <c r="CI227" s="14">
        <f t="shared" si="207"/>
        <v>52.5</v>
      </c>
      <c r="CJ227" s="14">
        <f t="shared" si="207"/>
        <v>60</v>
      </c>
      <c r="CK227" s="14">
        <f t="shared" si="207"/>
        <v>67.5</v>
      </c>
      <c r="CL227" s="14">
        <f t="shared" si="207"/>
        <v>75</v>
      </c>
      <c r="CM227" s="14">
        <f t="shared" si="207"/>
        <v>82.5</v>
      </c>
      <c r="CN227" s="14">
        <f t="shared" si="207"/>
        <v>90</v>
      </c>
      <c r="CP227" s="85" t="s">
        <v>87</v>
      </c>
      <c r="CQ227" s="14">
        <f>CQ212</f>
        <v>0</v>
      </c>
      <c r="CR227" s="14">
        <f t="shared" ref="CR227:DC227" si="208">CR212</f>
        <v>7.5</v>
      </c>
      <c r="CS227" s="14">
        <f t="shared" ref="CS227" si="209">BO227</f>
        <v>15</v>
      </c>
      <c r="CT227" s="14">
        <f t="shared" ref="CT227" si="210">BP227</f>
        <v>22.5</v>
      </c>
      <c r="CU227" s="14">
        <f t="shared" ref="CU227" si="211">BQ227</f>
        <v>30</v>
      </c>
      <c r="CV227" s="14">
        <f t="shared" ref="CV227" si="212">BR227</f>
        <v>37.5</v>
      </c>
      <c r="CW227" s="14">
        <f t="shared" ref="CW227" si="213">BS227</f>
        <v>45</v>
      </c>
      <c r="CX227" s="14">
        <f t="shared" ref="CX227" si="214">BT227</f>
        <v>52.5</v>
      </c>
      <c r="CY227" s="14">
        <f t="shared" ref="CY227" si="215">BU227</f>
        <v>60</v>
      </c>
      <c r="CZ227" s="14">
        <f t="shared" si="208"/>
        <v>67.5</v>
      </c>
      <c r="DA227" s="14">
        <f t="shared" si="208"/>
        <v>75</v>
      </c>
      <c r="DB227" s="14">
        <f t="shared" si="208"/>
        <v>82.5</v>
      </c>
      <c r="DC227" s="14">
        <f t="shared" si="208"/>
        <v>90</v>
      </c>
      <c r="DE227" s="85" t="s">
        <v>87</v>
      </c>
      <c r="DF227" s="14">
        <f>DF212</f>
        <v>0</v>
      </c>
      <c r="DG227" s="14">
        <f t="shared" ref="DG227:DR227" si="216">DG212</f>
        <v>7.5</v>
      </c>
      <c r="DH227" s="14">
        <f t="shared" si="216"/>
        <v>15</v>
      </c>
      <c r="DI227" s="14">
        <f t="shared" si="216"/>
        <v>22.5</v>
      </c>
      <c r="DJ227" s="14">
        <f t="shared" si="216"/>
        <v>30</v>
      </c>
      <c r="DK227" s="14">
        <f t="shared" si="216"/>
        <v>37.5</v>
      </c>
      <c r="DL227" s="14">
        <f t="shared" si="216"/>
        <v>45</v>
      </c>
      <c r="DM227" s="14">
        <f t="shared" si="216"/>
        <v>52.5</v>
      </c>
      <c r="DN227" s="14">
        <f t="shared" si="216"/>
        <v>60</v>
      </c>
      <c r="DO227" s="14">
        <f t="shared" si="216"/>
        <v>67.5</v>
      </c>
      <c r="DP227" s="14">
        <f t="shared" si="216"/>
        <v>75</v>
      </c>
      <c r="DQ227" s="14">
        <f t="shared" si="216"/>
        <v>82.5</v>
      </c>
      <c r="DR227" s="14">
        <f t="shared" si="216"/>
        <v>90</v>
      </c>
      <c r="DT227" s="100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I227" s="100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</row>
    <row r="228" spans="1:152">
      <c r="S228" s="14">
        <f>S213</f>
        <v>0</v>
      </c>
      <c r="T228" s="87">
        <f t="shared" ref="T228:AF240" ca="1" si="217">($H$5/T198-$G$5*T78/T183)*1000</f>
        <v>91.403189850048548</v>
      </c>
      <c r="U228" s="87">
        <f t="shared" ca="1" si="217"/>
        <v>90.651383058922718</v>
      </c>
      <c r="V228" s="87">
        <f t="shared" ca="1" si="217"/>
        <v>87.205212756068519</v>
      </c>
      <c r="W228" s="87">
        <f t="shared" ca="1" si="217"/>
        <v>78.327198036597792</v>
      </c>
      <c r="X228" s="87">
        <f t="shared" ca="1" si="217"/>
        <v>63.104054049454987</v>
      </c>
      <c r="Y228" s="87">
        <f t="shared" ca="1" si="217"/>
        <v>45.598719204580782</v>
      </c>
      <c r="Z228" s="87">
        <f t="shared" ca="1" si="217"/>
        <v>31.190693135116703</v>
      </c>
      <c r="AA228" s="87">
        <f t="shared" ca="1" si="217"/>
        <v>21.673991721952387</v>
      </c>
      <c r="AB228" s="87">
        <f t="shared" ca="1" si="217"/>
        <v>16.071019436961034</v>
      </c>
      <c r="AC228" s="87">
        <f t="shared" ca="1" si="217"/>
        <v>12.94301522380923</v>
      </c>
      <c r="AD228" s="87">
        <f t="shared" ca="1" si="217"/>
        <v>11.263923363521435</v>
      </c>
      <c r="AE228" s="87">
        <f t="shared" ca="1" si="217"/>
        <v>10.445999235866948</v>
      </c>
      <c r="AF228" s="87">
        <f t="shared" ca="1" si="217"/>
        <v>10.201524806363055</v>
      </c>
      <c r="AH228" s="14">
        <f>AH213</f>
        <v>0</v>
      </c>
      <c r="AI228" s="111">
        <f t="shared" ref="AI228:AU240" ca="1" si="218">($H$6/T198-$G$6*T78/T183)*1000</f>
        <v>63.732098738089718</v>
      </c>
      <c r="AJ228" s="111">
        <f t="shared" ca="1" si="218"/>
        <v>63.099233405947089</v>
      </c>
      <c r="AK228" s="111">
        <f t="shared" ca="1" si="218"/>
        <v>60.391588445988738</v>
      </c>
      <c r="AL228" s="111">
        <f t="shared" ca="1" si="218"/>
        <v>53.800721246828047</v>
      </c>
      <c r="AM228" s="111">
        <f t="shared" ca="1" si="218"/>
        <v>42.894709355604363</v>
      </c>
      <c r="AN228" s="111">
        <f t="shared" ca="1" si="218"/>
        <v>30.664546267708481</v>
      </c>
      <c r="AO228" s="111">
        <f t="shared" ca="1" si="218"/>
        <v>20.811768228021165</v>
      </c>
      <c r="AP228" s="111">
        <f t="shared" ca="1" si="218"/>
        <v>14.441078331889727</v>
      </c>
      <c r="AQ228" s="111">
        <f t="shared" ca="1" si="218"/>
        <v>10.775208655258483</v>
      </c>
      <c r="AR228" s="111">
        <f t="shared" ca="1" si="218"/>
        <v>8.7786180607584576</v>
      </c>
      <c r="AS228" s="111">
        <f t="shared" ca="1" si="218"/>
        <v>7.7333326449711155</v>
      </c>
      <c r="AT228" s="111">
        <f t="shared" ca="1" si="218"/>
        <v>7.2350056292398657</v>
      </c>
      <c r="AU228" s="111">
        <f t="shared" ca="1" si="218"/>
        <v>7.0879574562388923</v>
      </c>
      <c r="AW228" s="14">
        <f>AW213</f>
        <v>0</v>
      </c>
      <c r="AX228" s="111">
        <f t="shared" ref="AX228:BJ240" ca="1" si="219">($H$7/T198-$G$7*T78/T183)*1000</f>
        <v>72.955795775409342</v>
      </c>
      <c r="AY228" s="111">
        <f t="shared" ca="1" si="219"/>
        <v>72.283283290272294</v>
      </c>
      <c r="AZ228" s="111">
        <f t="shared" ca="1" si="219"/>
        <v>69.329463216015327</v>
      </c>
      <c r="BA228" s="111">
        <f t="shared" ca="1" si="219"/>
        <v>61.976213510084634</v>
      </c>
      <c r="BB228" s="111">
        <f t="shared" ca="1" si="219"/>
        <v>49.631157586887909</v>
      </c>
      <c r="BC228" s="111">
        <f t="shared" ca="1" si="219"/>
        <v>35.642603913332586</v>
      </c>
      <c r="BD228" s="111">
        <f t="shared" ca="1" si="219"/>
        <v>24.271409863719679</v>
      </c>
      <c r="BE228" s="111">
        <f t="shared" ca="1" si="219"/>
        <v>16.852049461910614</v>
      </c>
      <c r="BF228" s="111">
        <f t="shared" ca="1" si="219"/>
        <v>12.540478915826</v>
      </c>
      <c r="BG228" s="111">
        <f t="shared" ca="1" si="219"/>
        <v>10.16675044844205</v>
      </c>
      <c r="BH228" s="111">
        <f t="shared" ca="1" si="219"/>
        <v>8.9101962178212233</v>
      </c>
      <c r="BI228" s="111">
        <f t="shared" ca="1" si="219"/>
        <v>8.3053368314488942</v>
      </c>
      <c r="BJ228" s="111">
        <f t="shared" ca="1" si="219"/>
        <v>8.1258132396136151</v>
      </c>
      <c r="BL228" s="14">
        <f>BL213</f>
        <v>0</v>
      </c>
      <c r="BM228" s="111">
        <f t="shared" ref="BM228:BY240" ca="1" si="220">($H$8/T198-$G$8*T78/T183)*1000</f>
        <v>82.179492812728952</v>
      </c>
      <c r="BN228" s="111">
        <f t="shared" ca="1" si="220"/>
        <v>81.467333174597499</v>
      </c>
      <c r="BO228" s="111">
        <f t="shared" ca="1" si="220"/>
        <v>78.267337986041937</v>
      </c>
      <c r="BP228" s="111">
        <f t="shared" ca="1" si="220"/>
        <v>70.15170577334122</v>
      </c>
      <c r="BQ228" s="111">
        <f t="shared" ca="1" si="220"/>
        <v>56.367605818171448</v>
      </c>
      <c r="BR228" s="111">
        <f t="shared" ca="1" si="220"/>
        <v>40.620661558956684</v>
      </c>
      <c r="BS228" s="111">
        <f t="shared" ca="1" si="220"/>
        <v>27.731051499418193</v>
      </c>
      <c r="BT228" s="111">
        <f t="shared" ca="1" si="220"/>
        <v>19.2630205919315</v>
      </c>
      <c r="BU228" s="111">
        <f t="shared" ca="1" si="220"/>
        <v>14.305749176393517</v>
      </c>
      <c r="BV228" s="111">
        <f t="shared" ca="1" si="220"/>
        <v>11.554882836125639</v>
      </c>
      <c r="BW228" s="111">
        <f t="shared" ca="1" si="220"/>
        <v>10.087059790671329</v>
      </c>
      <c r="BX228" s="111">
        <f t="shared" ca="1" si="220"/>
        <v>9.3756680336579201</v>
      </c>
      <c r="BY228" s="111">
        <f t="shared" ca="1" si="220"/>
        <v>9.1636690229883371</v>
      </c>
      <c r="CA228" s="14">
        <f>CA213</f>
        <v>0</v>
      </c>
      <c r="CB228" s="111">
        <f t="shared" ref="CB228:CN240" ca="1" si="221">($H$9/T198-$G$9*T78/T183)*1000</f>
        <v>37.06154425390794</v>
      </c>
      <c r="CC228" s="111">
        <f t="shared" ca="1" si="221"/>
        <v>36.974022694166727</v>
      </c>
      <c r="CD228" s="111">
        <f t="shared" ca="1" si="221"/>
        <v>36.186206068945836</v>
      </c>
      <c r="CE228" s="111">
        <f t="shared" ca="1" si="221"/>
        <v>33.387513972219914</v>
      </c>
      <c r="CF228" s="111">
        <f t="shared" ca="1" si="221"/>
        <v>27.797878577810252</v>
      </c>
      <c r="CG228" s="111">
        <f t="shared" ca="1" si="221"/>
        <v>20.74860203282843</v>
      </c>
      <c r="CH228" s="111">
        <f t="shared" ca="1" si="221"/>
        <v>14.519711187167731</v>
      </c>
      <c r="CI228" s="111">
        <f t="shared" ca="1" si="221"/>
        <v>10.131028435734839</v>
      </c>
      <c r="CJ228" s="111">
        <f t="shared" ca="1" si="221"/>
        <v>7.3774176760128967</v>
      </c>
      <c r="CK228" s="111">
        <f t="shared" ca="1" si="221"/>
        <v>5.7401912813397002</v>
      </c>
      <c r="CL228" s="111">
        <f t="shared" ca="1" si="221"/>
        <v>4.8083967643963526</v>
      </c>
      <c r="CM228" s="111">
        <f t="shared" ca="1" si="221"/>
        <v>4.3327873660807752</v>
      </c>
      <c r="CN228" s="111">
        <f t="shared" ca="1" si="221"/>
        <v>4.1868297389757165</v>
      </c>
      <c r="CP228" s="14">
        <f>CP213</f>
        <v>0</v>
      </c>
      <c r="CQ228" s="111">
        <f ca="1">($H$10/T198-$G$10*T78/T183)*1000</f>
        <v>36.561275940019421</v>
      </c>
      <c r="CR228" s="111">
        <f t="shared" ref="CR228:DC240" ca="1" si="222">($H$10/U198-$G$10*U78/U183)*1000</f>
        <v>36.26055322356909</v>
      </c>
      <c r="CS228" s="111">
        <f t="shared" ref="CS228" ca="1" si="223">($H$10/V198-$G$10*V78/V183)*1000</f>
        <v>34.882085102427411</v>
      </c>
      <c r="CT228" s="111">
        <f t="shared" ref="CT228" ca="1" si="224">($H$10/W198-$G$10*W78/W183)*1000</f>
        <v>31.330879214639118</v>
      </c>
      <c r="CU228" s="111">
        <f t="shared" ref="CU228" ca="1" si="225">($H$10/X198-$G$10*X78/X183)*1000</f>
        <v>25.241621619781995</v>
      </c>
      <c r="CV228" s="111">
        <f t="shared" ref="CV228" ca="1" si="226">($H$10/Y198-$G$10*Y78/Y183)*1000</f>
        <v>18.239487681832312</v>
      </c>
      <c r="CW228" s="111">
        <f t="shared" ref="CW228" ca="1" si="227">($H$10/Z198-$G$10*Z78/Z183)*1000</f>
        <v>12.47627725404668</v>
      </c>
      <c r="CX228" s="111">
        <f t="shared" ref="CX228" ca="1" si="228">($H$10/AA198-$G$10*AA78/AA183)*1000</f>
        <v>8.6695966887809544</v>
      </c>
      <c r="CY228" s="111">
        <f t="shared" ref="CY228" ca="1" si="229">($H$10/AB198-$G$10*AB78/AB183)*1000</f>
        <v>6.4284077747844144</v>
      </c>
      <c r="CZ228" s="111">
        <f t="shared" ca="1" si="222"/>
        <v>5.1772060895236924</v>
      </c>
      <c r="DA228" s="111">
        <f t="shared" ca="1" si="222"/>
        <v>4.5055693454085741</v>
      </c>
      <c r="DB228" s="111">
        <f t="shared" ca="1" si="222"/>
        <v>4.1783996943467798</v>
      </c>
      <c r="DC228" s="111">
        <f t="shared" ca="1" si="222"/>
        <v>4.0806099225452233</v>
      </c>
      <c r="DE228" s="14">
        <f>DE213</f>
        <v>0</v>
      </c>
      <c r="DF228" s="111">
        <f ca="1">($H$11/T198-$G$11*T78/T183)*1000</f>
        <v>-55.508938328547146</v>
      </c>
      <c r="DG228" s="111">
        <f t="shared" ref="DG228:DR240" ca="1" si="230">($H$11/U198-$G$11*U78/U183)*1000</f>
        <v>-55.342122462817152</v>
      </c>
      <c r="DH228" s="111">
        <f t="shared" ca="1" si="230"/>
        <v>-54.061955608999014</v>
      </c>
      <c r="DI228" s="111">
        <f t="shared" ca="1" si="230"/>
        <v>-49.738498498733065</v>
      </c>
      <c r="DJ228" s="111">
        <f t="shared" ca="1" si="230"/>
        <v>-41.27077504037733</v>
      </c>
      <c r="DK228" s="111">
        <f t="shared" ca="1" si="230"/>
        <v>-30.704717324076622</v>
      </c>
      <c r="DL228" s="111">
        <f t="shared" ca="1" si="230"/>
        <v>-21.438994458564753</v>
      </c>
      <c r="DM228" s="111">
        <f t="shared" ca="1" si="230"/>
        <v>-14.95297069577661</v>
      </c>
      <c r="DN228" s="111">
        <f t="shared" ca="1" si="230"/>
        <v>-10.907958197147931</v>
      </c>
      <c r="DO228" s="111">
        <f t="shared" ca="1" si="230"/>
        <v>-8.5164560567068808</v>
      </c>
      <c r="DP228" s="111">
        <f t="shared" ca="1" si="230"/>
        <v>-7.1621239100965646</v>
      </c>
      <c r="DQ228" s="111">
        <f t="shared" ca="1" si="230"/>
        <v>-6.4734497704988296</v>
      </c>
      <c r="DR228" s="111">
        <f t="shared" ca="1" si="230"/>
        <v>-6.2625413057251578</v>
      </c>
      <c r="DT228" s="14"/>
      <c r="DU228" s="111"/>
      <c r="DV228" s="111"/>
      <c r="DW228" s="111"/>
      <c r="DX228" s="111"/>
      <c r="DY228" s="111"/>
      <c r="DZ228" s="111"/>
      <c r="EA228" s="111"/>
      <c r="EB228" s="111"/>
      <c r="EC228" s="111"/>
      <c r="ED228" s="111"/>
      <c r="EE228" s="111"/>
      <c r="EF228" s="111"/>
      <c r="EG228" s="111"/>
      <c r="EI228" s="14"/>
      <c r="EJ228" s="111"/>
      <c r="EK228" s="111"/>
      <c r="EL228" s="111"/>
      <c r="EM228" s="111"/>
      <c r="EN228" s="111"/>
      <c r="EO228" s="111"/>
      <c r="EP228" s="111"/>
      <c r="EQ228" s="111"/>
      <c r="ER228" s="111"/>
      <c r="ES228" s="111"/>
      <c r="ET228" s="111"/>
      <c r="EU228" s="111"/>
      <c r="EV228" s="111"/>
    </row>
    <row r="229" spans="1:152">
      <c r="B229" s="9" t="s">
        <v>44</v>
      </c>
      <c r="C229" s="9" t="s">
        <v>45</v>
      </c>
      <c r="D229" s="9" t="s">
        <v>46</v>
      </c>
      <c r="E229" s="9" t="s">
        <v>61</v>
      </c>
      <c r="F229" s="9" t="s">
        <v>81</v>
      </c>
      <c r="G229" s="9" t="s">
        <v>82</v>
      </c>
      <c r="S229" s="14">
        <f t="shared" ref="S229:S240" si="231">S214</f>
        <v>7.5</v>
      </c>
      <c r="T229" s="87">
        <f t="shared" ca="1" si="217"/>
        <v>90.651383058922718</v>
      </c>
      <c r="U229" s="87">
        <f t="shared" ca="1" si="217"/>
        <v>90.080765678858427</v>
      </c>
      <c r="V229" s="87">
        <f t="shared" ca="1" si="217"/>
        <v>87.150439064347069</v>
      </c>
      <c r="W229" s="87">
        <f t="shared" ca="1" si="217"/>
        <v>78.911546331029498</v>
      </c>
      <c r="X229" s="87">
        <f t="shared" ca="1" si="217"/>
        <v>63.992019705660724</v>
      </c>
      <c r="Y229" s="87">
        <f t="shared" ca="1" si="217"/>
        <v>46.286059658382008</v>
      </c>
      <c r="Z229" s="87">
        <f t="shared" ca="1" si="217"/>
        <v>31.522821121323251</v>
      </c>
      <c r="AA229" s="87">
        <f t="shared" ca="1" si="217"/>
        <v>21.765230973732088</v>
      </c>
      <c r="AB229" s="87">
        <f t="shared" ca="1" si="217"/>
        <v>16.049254014540058</v>
      </c>
      <c r="AC229" s="87">
        <f t="shared" ca="1" si="217"/>
        <v>12.878891615906479</v>
      </c>
      <c r="AD229" s="87">
        <f t="shared" ca="1" si="217"/>
        <v>11.187297433600484</v>
      </c>
      <c r="AE229" s="87">
        <f t="shared" ca="1" si="217"/>
        <v>10.367048507277202</v>
      </c>
      <c r="AF229" s="87">
        <f t="shared" ca="1" si="217"/>
        <v>10.12248842189797</v>
      </c>
      <c r="AH229" s="14">
        <f t="shared" ref="AH229:AH240" si="232">AH214</f>
        <v>7.5</v>
      </c>
      <c r="AI229" s="111">
        <f t="shared" ca="1" si="218"/>
        <v>63.099233405947089</v>
      </c>
      <c r="AJ229" s="111">
        <f t="shared" ca="1" si="218"/>
        <v>62.589736009886963</v>
      </c>
      <c r="AK229" s="111">
        <f t="shared" ca="1" si="218"/>
        <v>60.231915977588208</v>
      </c>
      <c r="AL229" s="111">
        <f t="shared" ca="1" si="218"/>
        <v>54.070854118808569</v>
      </c>
      <c r="AM229" s="111">
        <f t="shared" ca="1" si="218"/>
        <v>43.366765379056218</v>
      </c>
      <c r="AN229" s="111">
        <f t="shared" ca="1" si="218"/>
        <v>31.008740595694562</v>
      </c>
      <c r="AO229" s="111">
        <f t="shared" ca="1" si="218"/>
        <v>20.937315547924026</v>
      </c>
      <c r="AP229" s="111">
        <f t="shared" ca="1" si="218"/>
        <v>14.428449199885614</v>
      </c>
      <c r="AQ229" s="111">
        <f t="shared" ca="1" si="218"/>
        <v>10.70619861842856</v>
      </c>
      <c r="AR229" s="111">
        <f t="shared" ca="1" si="218"/>
        <v>8.6947477912849749</v>
      </c>
      <c r="AS229" s="111">
        <f t="shared" ca="1" si="218"/>
        <v>7.6495627012162482</v>
      </c>
      <c r="AT229" s="111">
        <f t="shared" ca="1" si="218"/>
        <v>7.1542547256710876</v>
      </c>
      <c r="AU229" s="111">
        <f t="shared" ca="1" si="218"/>
        <v>7.0085908673638402</v>
      </c>
      <c r="AW229" s="14">
        <f t="shared" ref="AW229:AW240" si="233">AW214</f>
        <v>7.5</v>
      </c>
      <c r="AX229" s="111">
        <f t="shared" ca="1" si="219"/>
        <v>72.283283290272294</v>
      </c>
      <c r="AY229" s="111">
        <f t="shared" ca="1" si="219"/>
        <v>71.753412566210784</v>
      </c>
      <c r="AZ229" s="111">
        <f t="shared" ca="1" si="219"/>
        <v>69.204757006507833</v>
      </c>
      <c r="BA229" s="111">
        <f t="shared" ca="1" si="219"/>
        <v>62.351084856215557</v>
      </c>
      <c r="BB229" s="111">
        <f t="shared" ca="1" si="219"/>
        <v>50.241850154591056</v>
      </c>
      <c r="BC229" s="111">
        <f t="shared" ca="1" si="219"/>
        <v>36.101180283257044</v>
      </c>
      <c r="BD229" s="111">
        <f t="shared" ca="1" si="219"/>
        <v>24.465817405723772</v>
      </c>
      <c r="BE229" s="111">
        <f t="shared" ca="1" si="219"/>
        <v>16.874043124501107</v>
      </c>
      <c r="BF229" s="111">
        <f t="shared" ca="1" si="219"/>
        <v>12.487217083799061</v>
      </c>
      <c r="BG229" s="111">
        <f t="shared" ca="1" si="219"/>
        <v>10.089462399492144</v>
      </c>
      <c r="BH229" s="111">
        <f t="shared" ca="1" si="219"/>
        <v>8.8288076120109942</v>
      </c>
      <c r="BI229" s="111">
        <f t="shared" ca="1" si="219"/>
        <v>8.2251859862064602</v>
      </c>
      <c r="BJ229" s="111">
        <f t="shared" ca="1" si="219"/>
        <v>8.0465567188752178</v>
      </c>
      <c r="BL229" s="14">
        <f t="shared" ref="BL229:BL240" si="234">BL214</f>
        <v>7.5</v>
      </c>
      <c r="BM229" s="111">
        <f t="shared" ca="1" si="220"/>
        <v>81.467333174597499</v>
      </c>
      <c r="BN229" s="111">
        <f t="shared" ca="1" si="220"/>
        <v>80.917089122534605</v>
      </c>
      <c r="BO229" s="111">
        <f t="shared" ca="1" si="220"/>
        <v>78.177598035427451</v>
      </c>
      <c r="BP229" s="111">
        <f t="shared" ca="1" si="220"/>
        <v>70.631315593622531</v>
      </c>
      <c r="BQ229" s="111">
        <f t="shared" ca="1" si="220"/>
        <v>57.116934930125886</v>
      </c>
      <c r="BR229" s="111">
        <f t="shared" ca="1" si="220"/>
        <v>41.193619970819526</v>
      </c>
      <c r="BS229" s="111">
        <f t="shared" ca="1" si="220"/>
        <v>27.994319263523508</v>
      </c>
      <c r="BT229" s="111">
        <f t="shared" ca="1" si="220"/>
        <v>19.319637049116597</v>
      </c>
      <c r="BU229" s="111">
        <f t="shared" ca="1" si="220"/>
        <v>14.26823554916956</v>
      </c>
      <c r="BV229" s="111">
        <f t="shared" ca="1" si="220"/>
        <v>11.484177007699312</v>
      </c>
      <c r="BW229" s="111">
        <f t="shared" ca="1" si="220"/>
        <v>10.008052522805739</v>
      </c>
      <c r="BX229" s="111">
        <f t="shared" ca="1" si="220"/>
        <v>9.2961172467418312</v>
      </c>
      <c r="BY229" s="111">
        <f t="shared" ca="1" si="220"/>
        <v>9.0845225703865946</v>
      </c>
      <c r="CA229" s="14">
        <f t="shared" ref="CA229:CA240" si="235">CA214</f>
        <v>7.5</v>
      </c>
      <c r="CB229" s="111">
        <f t="shared" ca="1" si="221"/>
        <v>36.974022694166727</v>
      </c>
      <c r="CC229" s="111">
        <f t="shared" ca="1" si="221"/>
        <v>36.965906202171233</v>
      </c>
      <c r="CD229" s="111">
        <f t="shared" ca="1" si="221"/>
        <v>36.406958360648304</v>
      </c>
      <c r="CE229" s="111">
        <f t="shared" ca="1" si="221"/>
        <v>33.899075158235952</v>
      </c>
      <c r="CF229" s="111">
        <f t="shared" ca="1" si="221"/>
        <v>28.452104712076853</v>
      </c>
      <c r="CG229" s="111">
        <f t="shared" ca="1" si="221"/>
        <v>21.297426193698481</v>
      </c>
      <c r="CH229" s="111">
        <f t="shared" ca="1" si="221"/>
        <v>14.86644692253379</v>
      </c>
      <c r="CI229" s="111">
        <f t="shared" ca="1" si="221"/>
        <v>10.320517352946533</v>
      </c>
      <c r="CJ229" s="111">
        <f t="shared" ca="1" si="221"/>
        <v>7.4762599893149888</v>
      </c>
      <c r="CK229" s="111">
        <f t="shared" ca="1" si="221"/>
        <v>5.7925093260617109</v>
      </c>
      <c r="CL229" s="111">
        <f t="shared" ca="1" si="221"/>
        <v>4.8380099780483734</v>
      </c>
      <c r="CM229" s="111">
        <f t="shared" ca="1" si="221"/>
        <v>4.3521778617567861</v>
      </c>
      <c r="CN229" s="111">
        <f t="shared" ca="1" si="221"/>
        <v>4.2032974246886674</v>
      </c>
      <c r="CP229" s="14">
        <f t="shared" ref="CP229:CP240" si="236">CP214</f>
        <v>7.5</v>
      </c>
      <c r="CQ229" s="111">
        <f t="shared" ref="CQ229:CQ240" ca="1" si="237">($H$10/T199-$G$10*T79/T184)*1000</f>
        <v>36.26055322356909</v>
      </c>
      <c r="CR229" s="111">
        <f t="shared" ref="CR229:CR240" ca="1" si="238">($H$10/U199-$G$10*U79/U184)*1000</f>
        <v>36.032306271543369</v>
      </c>
      <c r="CS229" s="111">
        <f t="shared" ref="CS229:CS240" ca="1" si="239">($H$10/V199-$G$10*V79/V184)*1000</f>
        <v>34.860175625738826</v>
      </c>
      <c r="CT229" s="111">
        <f t="shared" ref="CT229:CT240" ca="1" si="240">($H$10/W199-$G$10*W79/W184)*1000</f>
        <v>31.564618532411806</v>
      </c>
      <c r="CU229" s="111">
        <f t="shared" ref="CU229:CU240" ca="1" si="241">($H$10/X199-$G$10*X79/X184)*1000</f>
        <v>25.59680788226429</v>
      </c>
      <c r="CV229" s="111">
        <f t="shared" ref="CV229:CV240" ca="1" si="242">($H$10/Y199-$G$10*Y79/Y184)*1000</f>
        <v>18.514423863352803</v>
      </c>
      <c r="CW229" s="111">
        <f t="shared" ref="CW229:CW240" ca="1" si="243">($H$10/Z199-$G$10*Z79/Z184)*1000</f>
        <v>12.609128448529301</v>
      </c>
      <c r="CX229" s="111">
        <f t="shared" ref="CX229:CX240" ca="1" si="244">($H$10/AA199-$G$10*AA79/AA184)*1000</f>
        <v>8.7060923894928361</v>
      </c>
      <c r="CY229" s="111">
        <f t="shared" ref="CY229:CY240" ca="1" si="245">($H$10/AB199-$G$10*AB79/AB184)*1000</f>
        <v>6.4197016058160248</v>
      </c>
      <c r="CZ229" s="111">
        <f t="shared" ca="1" si="222"/>
        <v>5.1515566463625913</v>
      </c>
      <c r="DA229" s="111">
        <f t="shared" ca="1" si="222"/>
        <v>4.4749189734401931</v>
      </c>
      <c r="DB229" s="111">
        <f t="shared" ca="1" si="222"/>
        <v>4.1468194029108805</v>
      </c>
      <c r="DC229" s="111">
        <f t="shared" ca="1" si="222"/>
        <v>4.0489953687591891</v>
      </c>
      <c r="DE229" s="14">
        <f t="shared" ref="DE229:DE240" si="246">DE214</f>
        <v>7.5</v>
      </c>
      <c r="DF229" s="111">
        <f t="shared" ref="DF229:DF240" ca="1" si="247">($H$11/T199-$G$11*T79/T184)*1000</f>
        <v>-55.342122462817152</v>
      </c>
      <c r="DG229" s="111">
        <f t="shared" ca="1" si="230"/>
        <v>-55.293259314818869</v>
      </c>
      <c r="DH229" s="111">
        <f t="shared" ca="1" si="230"/>
        <v>-54.352640418487546</v>
      </c>
      <c r="DI229" s="111">
        <f t="shared" ca="1" si="230"/>
        <v>-50.459536633049893</v>
      </c>
      <c r="DJ229" s="111">
        <f t="shared" ca="1" si="230"/>
        <v>-42.202274263146514</v>
      </c>
      <c r="DK229" s="111">
        <f t="shared" ca="1" si="230"/>
        <v>-31.482305568823442</v>
      </c>
      <c r="DL229" s="111">
        <f t="shared" ca="1" si="230"/>
        <v>-21.923450638133268</v>
      </c>
      <c r="DM229" s="111">
        <f t="shared" ca="1" si="230"/>
        <v>-15.211705202177516</v>
      </c>
      <c r="DN229" s="111">
        <f t="shared" ca="1" si="230"/>
        <v>-11.038296920055988</v>
      </c>
      <c r="DO229" s="111">
        <f t="shared" ca="1" si="230"/>
        <v>-8.5819385424760473</v>
      </c>
      <c r="DP229" s="111">
        <f t="shared" ca="1" si="230"/>
        <v>-7.1964997996378619</v>
      </c>
      <c r="DQ229" s="111">
        <f t="shared" ca="1" si="230"/>
        <v>-6.4940403828275279</v>
      </c>
      <c r="DR229" s="111">
        <f t="shared" ca="1" si="230"/>
        <v>-6.2792291277114209</v>
      </c>
      <c r="DT229" s="14"/>
      <c r="DU229" s="111"/>
      <c r="DV229" s="111"/>
      <c r="DW229" s="111"/>
      <c r="DX229" s="111"/>
      <c r="DY229" s="111"/>
      <c r="DZ229" s="111"/>
      <c r="EA229" s="111"/>
      <c r="EB229" s="111"/>
      <c r="EC229" s="111"/>
      <c r="ED229" s="111"/>
      <c r="EE229" s="111"/>
      <c r="EF229" s="111"/>
      <c r="EG229" s="111"/>
      <c r="EI229" s="14"/>
      <c r="EJ229" s="111"/>
      <c r="EK229" s="111"/>
      <c r="EL229" s="111"/>
      <c r="EM229" s="111"/>
      <c r="EN229" s="111"/>
      <c r="EO229" s="111"/>
      <c r="EP229" s="111"/>
      <c r="EQ229" s="111"/>
      <c r="ER229" s="111"/>
      <c r="ES229" s="111"/>
      <c r="ET229" s="111"/>
      <c r="EU229" s="111"/>
      <c r="EV229" s="111"/>
    </row>
    <row r="230" spans="1:152">
      <c r="A230" t="s">
        <v>84</v>
      </c>
      <c r="B230" s="15">
        <v>2</v>
      </c>
      <c r="C230" s="15">
        <v>0</v>
      </c>
      <c r="D230" s="15">
        <v>0.2</v>
      </c>
      <c r="E230">
        <v>0.51100000000000001</v>
      </c>
      <c r="F230" s="15">
        <v>7.5</v>
      </c>
      <c r="G230" s="15">
        <v>7.5</v>
      </c>
      <c r="S230" s="14">
        <f t="shared" si="231"/>
        <v>15</v>
      </c>
      <c r="T230" s="87">
        <f t="shared" ca="1" si="217"/>
        <v>87.205212756068519</v>
      </c>
      <c r="U230" s="87">
        <f t="shared" ca="1" si="217"/>
        <v>87.150439064347069</v>
      </c>
      <c r="V230" s="87">
        <f t="shared" ca="1" si="217"/>
        <v>85.779393085138494</v>
      </c>
      <c r="W230" s="87">
        <f t="shared" ca="1" si="217"/>
        <v>79.730134849578135</v>
      </c>
      <c r="X230" s="87">
        <f t="shared" ca="1" si="217"/>
        <v>66.227192069749577</v>
      </c>
      <c r="Y230" s="87">
        <f t="shared" ca="1" si="217"/>
        <v>48.254165737332158</v>
      </c>
      <c r="Z230" s="87">
        <f t="shared" ca="1" si="217"/>
        <v>32.501283870537144</v>
      </c>
      <c r="AA230" s="87">
        <f t="shared" ca="1" si="217"/>
        <v>22.018973208778462</v>
      </c>
      <c r="AB230" s="87">
        <f t="shared" ca="1" si="217"/>
        <v>15.96224924711815</v>
      </c>
      <c r="AC230" s="87">
        <f t="shared" ca="1" si="217"/>
        <v>12.668232442657342</v>
      </c>
      <c r="AD230" s="87">
        <f t="shared" ca="1" si="217"/>
        <v>10.943159142197667</v>
      </c>
      <c r="AE230" s="87">
        <f t="shared" ca="1" si="217"/>
        <v>10.118602013652989</v>
      </c>
      <c r="AF230" s="87">
        <f t="shared" ca="1" si="217"/>
        <v>9.8746831608433556</v>
      </c>
      <c r="AH230" s="14">
        <f t="shared" si="232"/>
        <v>15</v>
      </c>
      <c r="AI230" s="111">
        <f t="shared" ca="1" si="218"/>
        <v>60.391588445988738</v>
      </c>
      <c r="AJ230" s="111">
        <f t="shared" ca="1" si="218"/>
        <v>60.231915977588208</v>
      </c>
      <c r="AK230" s="111">
        <f t="shared" ca="1" si="218"/>
        <v>58.927251690082002</v>
      </c>
      <c r="AL230" s="111">
        <f t="shared" ca="1" si="218"/>
        <v>54.232495629208387</v>
      </c>
      <c r="AM230" s="111">
        <f t="shared" ca="1" si="218"/>
        <v>44.465935223914961</v>
      </c>
      <c r="AN230" s="111">
        <f t="shared" ca="1" si="218"/>
        <v>31.945435502864356</v>
      </c>
      <c r="AO230" s="111">
        <f t="shared" ca="1" si="218"/>
        <v>21.274785481273746</v>
      </c>
      <c r="AP230" s="111">
        <f t="shared" ca="1" si="218"/>
        <v>14.359218723150585</v>
      </c>
      <c r="AQ230" s="111">
        <f t="shared" ca="1" si="218"/>
        <v>10.473900704320311</v>
      </c>
      <c r="AR230" s="111">
        <f t="shared" ca="1" si="218"/>
        <v>8.4245868087937623</v>
      </c>
      <c r="AS230" s="111">
        <f t="shared" ca="1" si="218"/>
        <v>7.3848150727557895</v>
      </c>
      <c r="AT230" s="111">
        <f t="shared" ca="1" si="218"/>
        <v>6.9015170883946704</v>
      </c>
      <c r="AU230" s="111">
        <f t="shared" ca="1" si="218"/>
        <v>6.7609536920558035</v>
      </c>
      <c r="AW230" s="14">
        <f t="shared" si="233"/>
        <v>15</v>
      </c>
      <c r="AX230" s="111">
        <f t="shared" ca="1" si="219"/>
        <v>69.329463216015327</v>
      </c>
      <c r="AY230" s="111">
        <f t="shared" ca="1" si="219"/>
        <v>69.204757006507833</v>
      </c>
      <c r="AZ230" s="111">
        <f t="shared" ca="1" si="219"/>
        <v>67.877965488434171</v>
      </c>
      <c r="BA230" s="111">
        <f t="shared" ca="1" si="219"/>
        <v>62.731708702664982</v>
      </c>
      <c r="BB230" s="111">
        <f t="shared" ca="1" si="219"/>
        <v>51.719687505859831</v>
      </c>
      <c r="BC230" s="111">
        <f t="shared" ca="1" si="219"/>
        <v>37.381678914353635</v>
      </c>
      <c r="BD230" s="111">
        <f t="shared" ca="1" si="219"/>
        <v>25.016951611028215</v>
      </c>
      <c r="BE230" s="111">
        <f t="shared" ca="1" si="219"/>
        <v>16.912470218359882</v>
      </c>
      <c r="BF230" s="111">
        <f t="shared" ca="1" si="219"/>
        <v>12.303350218586258</v>
      </c>
      <c r="BG230" s="111">
        <f t="shared" ca="1" si="219"/>
        <v>9.8391353534149566</v>
      </c>
      <c r="BH230" s="111">
        <f t="shared" ca="1" si="219"/>
        <v>8.5709297625697491</v>
      </c>
      <c r="BI230" s="111">
        <f t="shared" ca="1" si="219"/>
        <v>7.973878730147443</v>
      </c>
      <c r="BJ230" s="111">
        <f t="shared" ca="1" si="219"/>
        <v>7.7988635149849896</v>
      </c>
      <c r="BL230" s="14">
        <f t="shared" si="234"/>
        <v>15</v>
      </c>
      <c r="BM230" s="111">
        <f t="shared" ca="1" si="220"/>
        <v>78.267337986041937</v>
      </c>
      <c r="BN230" s="111">
        <f t="shared" ca="1" si="220"/>
        <v>78.177598035427451</v>
      </c>
      <c r="BO230" s="111">
        <f t="shared" ca="1" si="220"/>
        <v>76.828679286786326</v>
      </c>
      <c r="BP230" s="111">
        <f t="shared" ca="1" si="220"/>
        <v>71.230921776121562</v>
      </c>
      <c r="BQ230" s="111">
        <f t="shared" ca="1" si="220"/>
        <v>58.973439787804701</v>
      </c>
      <c r="BR230" s="111">
        <f t="shared" ca="1" si="220"/>
        <v>42.8179223258429</v>
      </c>
      <c r="BS230" s="111">
        <f t="shared" ca="1" si="220"/>
        <v>28.759117740782678</v>
      </c>
      <c r="BT230" s="111">
        <f t="shared" ca="1" si="220"/>
        <v>19.46572171356917</v>
      </c>
      <c r="BU230" s="111">
        <f t="shared" ca="1" si="220"/>
        <v>14.132799732852204</v>
      </c>
      <c r="BV230" s="111">
        <f t="shared" ca="1" si="220"/>
        <v>11.253683898036149</v>
      </c>
      <c r="BW230" s="111">
        <f t="shared" ca="1" si="220"/>
        <v>9.7570444523837079</v>
      </c>
      <c r="BX230" s="111">
        <f t="shared" ca="1" si="220"/>
        <v>9.0462403719002165</v>
      </c>
      <c r="BY230" s="111">
        <f t="shared" ca="1" si="220"/>
        <v>8.836773337914174</v>
      </c>
      <c r="CA230" s="14">
        <f t="shared" si="235"/>
        <v>15</v>
      </c>
      <c r="CB230" s="111">
        <f t="shared" ca="1" si="221"/>
        <v>36.186206068945836</v>
      </c>
      <c r="CC230" s="111">
        <f t="shared" ca="1" si="221"/>
        <v>36.406958360648304</v>
      </c>
      <c r="CD230" s="111">
        <f t="shared" ca="1" si="221"/>
        <v>36.548404173085267</v>
      </c>
      <c r="CE230" s="111">
        <f t="shared" ca="1" si="221"/>
        <v>35.049251470823876</v>
      </c>
      <c r="CF230" s="111">
        <f t="shared" ca="1" si="221"/>
        <v>30.277075277719305</v>
      </c>
      <c r="CG230" s="111">
        <f t="shared" ca="1" si="221"/>
        <v>22.966627321469161</v>
      </c>
      <c r="CH230" s="111">
        <f t="shared" ca="1" si="221"/>
        <v>15.952740004419368</v>
      </c>
      <c r="CI230" s="111">
        <f t="shared" ca="1" si="221"/>
        <v>10.91571432950006</v>
      </c>
      <c r="CJ230" s="111">
        <f t="shared" ca="1" si="221"/>
        <v>7.7842472361720469</v>
      </c>
      <c r="CK230" s="111">
        <f t="shared" ca="1" si="221"/>
        <v>5.9536447791956899</v>
      </c>
      <c r="CL230" s="111">
        <f t="shared" ca="1" si="221"/>
        <v>4.9280563104442212</v>
      </c>
      <c r="CM230" s="111">
        <f t="shared" ca="1" si="221"/>
        <v>4.4104494477860374</v>
      </c>
      <c r="CN230" s="111">
        <f t="shared" ca="1" si="221"/>
        <v>4.2525223054064343</v>
      </c>
      <c r="CP230" s="14">
        <f t="shared" si="236"/>
        <v>15</v>
      </c>
      <c r="CQ230" s="111">
        <f t="shared" ca="1" si="237"/>
        <v>34.882085102427411</v>
      </c>
      <c r="CR230" s="111">
        <f t="shared" ca="1" si="238"/>
        <v>34.860175625738826</v>
      </c>
      <c r="CS230" s="111">
        <f t="shared" ca="1" si="239"/>
        <v>34.311757234055399</v>
      </c>
      <c r="CT230" s="111">
        <f t="shared" ca="1" si="240"/>
        <v>31.892053939831257</v>
      </c>
      <c r="CU230" s="111">
        <f t="shared" ca="1" si="241"/>
        <v>26.490876827899829</v>
      </c>
      <c r="CV230" s="111">
        <f t="shared" ca="1" si="242"/>
        <v>19.301666294932865</v>
      </c>
      <c r="CW230" s="111">
        <f t="shared" ca="1" si="243"/>
        <v>13.000513548214858</v>
      </c>
      <c r="CX230" s="111">
        <f t="shared" ca="1" si="244"/>
        <v>8.8075892835113851</v>
      </c>
      <c r="CY230" s="111">
        <f t="shared" ca="1" si="245"/>
        <v>6.3848996988472608</v>
      </c>
      <c r="CZ230" s="111">
        <f t="shared" ca="1" si="222"/>
        <v>5.0672929770629365</v>
      </c>
      <c r="DA230" s="111">
        <f t="shared" ca="1" si="222"/>
        <v>4.3772636568790668</v>
      </c>
      <c r="DB230" s="111">
        <f t="shared" ca="1" si="222"/>
        <v>4.0474408054611954</v>
      </c>
      <c r="DC230" s="111">
        <f t="shared" ca="1" si="222"/>
        <v>3.9498732643373433</v>
      </c>
      <c r="DE230" s="14">
        <f t="shared" si="246"/>
        <v>15</v>
      </c>
      <c r="DF230" s="111">
        <f t="shared" ca="1" si="247"/>
        <v>-54.061955608999014</v>
      </c>
      <c r="DG230" s="111">
        <f t="shared" ca="1" si="230"/>
        <v>-54.352640418487546</v>
      </c>
      <c r="DH230" s="111">
        <f t="shared" ca="1" si="230"/>
        <v>-54.44983176978959</v>
      </c>
      <c r="DI230" s="111">
        <f t="shared" ca="1" si="230"/>
        <v>-52.047677617737037</v>
      </c>
      <c r="DJ230" s="111">
        <f t="shared" ca="1" si="230"/>
        <v>-44.784579841609037</v>
      </c>
      <c r="DK230" s="111">
        <f t="shared" ca="1" si="230"/>
        <v>-33.839114144447692</v>
      </c>
      <c r="DL230" s="111">
        <f t="shared" ca="1" si="230"/>
        <v>-23.4370722639283</v>
      </c>
      <c r="DM230" s="111">
        <f t="shared" ca="1" si="230"/>
        <v>-16.022217319918642</v>
      </c>
      <c r="DN230" s="111">
        <f t="shared" ca="1" si="230"/>
        <v>-11.443146264703937</v>
      </c>
      <c r="DO230" s="111">
        <f t="shared" ca="1" si="230"/>
        <v>-8.7827418684380749</v>
      </c>
      <c r="DP230" s="111">
        <f t="shared" ca="1" si="230"/>
        <v>-7.3002856900721387</v>
      </c>
      <c r="DQ230" s="111">
        <f t="shared" ca="1" si="230"/>
        <v>-6.5551727312915826</v>
      </c>
      <c r="DR230" s="111">
        <f t="shared" ca="1" si="230"/>
        <v>-6.3283419512648011</v>
      </c>
      <c r="DT230" s="14"/>
      <c r="DU230" s="111"/>
      <c r="DV230" s="111"/>
      <c r="DW230" s="111"/>
      <c r="DX230" s="111"/>
      <c r="DY230" s="111"/>
      <c r="DZ230" s="111"/>
      <c r="EA230" s="111"/>
      <c r="EB230" s="111"/>
      <c r="EC230" s="111"/>
      <c r="ED230" s="111"/>
      <c r="EE230" s="111"/>
      <c r="EF230" s="111"/>
      <c r="EG230" s="111"/>
      <c r="EI230" s="14"/>
      <c r="EJ230" s="111"/>
      <c r="EK230" s="111"/>
      <c r="EL230" s="111"/>
      <c r="EM230" s="111"/>
      <c r="EN230" s="111"/>
      <c r="EO230" s="111"/>
      <c r="EP230" s="111"/>
      <c r="EQ230" s="111"/>
      <c r="ER230" s="111"/>
      <c r="ES230" s="111"/>
      <c r="ET230" s="111"/>
      <c r="EU230" s="111"/>
      <c r="EV230" s="111"/>
    </row>
    <row r="231" spans="1:152">
      <c r="B231" s="15">
        <v>1</v>
      </c>
      <c r="C231" s="15">
        <v>0.5</v>
      </c>
      <c r="D231" s="15">
        <v>1</v>
      </c>
      <c r="E231">
        <v>0.36299999999999999</v>
      </c>
      <c r="F231" s="15">
        <v>15</v>
      </c>
      <c r="G231" s="15">
        <v>52.5</v>
      </c>
      <c r="S231" s="14">
        <f t="shared" si="231"/>
        <v>22.5</v>
      </c>
      <c r="T231" s="87">
        <f t="shared" ca="1" si="217"/>
        <v>78.327198036597792</v>
      </c>
      <c r="U231" s="87">
        <f t="shared" ca="1" si="217"/>
        <v>78.911546331029498</v>
      </c>
      <c r="V231" s="87">
        <f t="shared" ca="1" si="217"/>
        <v>79.730134849578135</v>
      </c>
      <c r="W231" s="87">
        <f t="shared" ca="1" si="217"/>
        <v>77.573561493131578</v>
      </c>
      <c r="X231" s="87">
        <f t="shared" ca="1" si="217"/>
        <v>67.886972079307085</v>
      </c>
      <c r="Y231" s="87">
        <f t="shared" ca="1" si="217"/>
        <v>50.890384496187735</v>
      </c>
      <c r="Z231" s="87">
        <f t="shared" ca="1" si="217"/>
        <v>33.968901184326064</v>
      </c>
      <c r="AA231" s="87">
        <f t="shared" ca="1" si="217"/>
        <v>22.340802888800447</v>
      </c>
      <c r="AB231" s="87">
        <f t="shared" ca="1" si="217"/>
        <v>15.730301963487323</v>
      </c>
      <c r="AC231" s="87">
        <f t="shared" ca="1" si="217"/>
        <v>12.249567649954214</v>
      </c>
      <c r="AD231" s="87">
        <f t="shared" ca="1" si="217"/>
        <v>10.48582447946994</v>
      </c>
      <c r="AE231" s="87">
        <f t="shared" ca="1" si="217"/>
        <v>9.6646087987046005</v>
      </c>
      <c r="AF231" s="87">
        <f t="shared" ca="1" si="217"/>
        <v>9.4252129948760874</v>
      </c>
      <c r="AH231" s="14">
        <f t="shared" si="232"/>
        <v>22.5</v>
      </c>
      <c r="AI231" s="111">
        <f t="shared" ca="1" si="218"/>
        <v>53.800721246828047</v>
      </c>
      <c r="AJ231" s="111">
        <f t="shared" ca="1" si="218"/>
        <v>54.070854118808569</v>
      </c>
      <c r="AK231" s="111">
        <f t="shared" ca="1" si="218"/>
        <v>54.232495629208387</v>
      </c>
      <c r="AL231" s="111">
        <f t="shared" ca="1" si="218"/>
        <v>52.120636739389731</v>
      </c>
      <c r="AM231" s="111">
        <f t="shared" ca="1" si="218"/>
        <v>44.851860089558301</v>
      </c>
      <c r="AN231" s="111">
        <f t="shared" ca="1" si="218"/>
        <v>32.977424440321357</v>
      </c>
      <c r="AO231" s="111">
        <f t="shared" ca="1" si="218"/>
        <v>21.635636890314338</v>
      </c>
      <c r="AP231" s="111">
        <f t="shared" ca="1" si="218"/>
        <v>14.112956466935982</v>
      </c>
      <c r="AQ231" s="111">
        <f t="shared" ca="1" si="218"/>
        <v>9.9910425178552789</v>
      </c>
      <c r="AR231" s="111">
        <f t="shared" ca="1" si="218"/>
        <v>7.9075728936258436</v>
      </c>
      <c r="AS231" s="111">
        <f t="shared" ca="1" si="218"/>
        <v>6.8969366841406927</v>
      </c>
      <c r="AT231" s="111">
        <f t="shared" ca="1" si="218"/>
        <v>6.4448320392155463</v>
      </c>
      <c r="AU231" s="111">
        <f t="shared" ca="1" si="218"/>
        <v>6.316298319062331</v>
      </c>
      <c r="AW231" s="14">
        <f t="shared" si="233"/>
        <v>22.5</v>
      </c>
      <c r="AX231" s="111">
        <f t="shared" ca="1" si="219"/>
        <v>61.976213510084634</v>
      </c>
      <c r="AY231" s="111">
        <f t="shared" ca="1" si="219"/>
        <v>62.351084856215557</v>
      </c>
      <c r="AZ231" s="111">
        <f t="shared" ca="1" si="219"/>
        <v>62.731708702664982</v>
      </c>
      <c r="BA231" s="111">
        <f t="shared" ca="1" si="219"/>
        <v>60.604944990637009</v>
      </c>
      <c r="BB231" s="111">
        <f t="shared" ca="1" si="219"/>
        <v>52.530230752807903</v>
      </c>
      <c r="BC231" s="111">
        <f t="shared" ca="1" si="219"/>
        <v>38.94841112561015</v>
      </c>
      <c r="BD231" s="111">
        <f t="shared" ca="1" si="219"/>
        <v>25.746724988318245</v>
      </c>
      <c r="BE231" s="111">
        <f t="shared" ca="1" si="219"/>
        <v>16.855571940890805</v>
      </c>
      <c r="BF231" s="111">
        <f t="shared" ca="1" si="219"/>
        <v>11.904128999732626</v>
      </c>
      <c r="BG231" s="111">
        <f t="shared" ca="1" si="219"/>
        <v>9.3549044790686349</v>
      </c>
      <c r="BH231" s="111">
        <f t="shared" ca="1" si="219"/>
        <v>8.0932326159171097</v>
      </c>
      <c r="BI231" s="111">
        <f t="shared" ca="1" si="219"/>
        <v>7.5180909590452316</v>
      </c>
      <c r="BJ231" s="111">
        <f t="shared" ca="1" si="219"/>
        <v>7.3526032110002513</v>
      </c>
      <c r="BL231" s="14">
        <f t="shared" si="234"/>
        <v>22.5</v>
      </c>
      <c r="BM231" s="111">
        <f t="shared" ca="1" si="220"/>
        <v>70.15170577334122</v>
      </c>
      <c r="BN231" s="111">
        <f t="shared" ca="1" si="220"/>
        <v>70.631315593622531</v>
      </c>
      <c r="BO231" s="111">
        <f t="shared" ca="1" si="220"/>
        <v>71.230921776121562</v>
      </c>
      <c r="BP231" s="111">
        <f t="shared" ca="1" si="220"/>
        <v>69.089253241884293</v>
      </c>
      <c r="BQ231" s="111">
        <f t="shared" ca="1" si="220"/>
        <v>60.20860141605749</v>
      </c>
      <c r="BR231" s="111">
        <f t="shared" ca="1" si="220"/>
        <v>44.919397810898943</v>
      </c>
      <c r="BS231" s="111">
        <f t="shared" ca="1" si="220"/>
        <v>29.857813086322153</v>
      </c>
      <c r="BT231" s="111">
        <f t="shared" ca="1" si="220"/>
        <v>19.598187414845626</v>
      </c>
      <c r="BU231" s="111">
        <f t="shared" ca="1" si="220"/>
        <v>13.817215481609974</v>
      </c>
      <c r="BV231" s="111">
        <f t="shared" ca="1" si="220"/>
        <v>10.802236064511424</v>
      </c>
      <c r="BW231" s="111">
        <f t="shared" ca="1" si="220"/>
        <v>9.289528547693525</v>
      </c>
      <c r="BX231" s="111">
        <f t="shared" ca="1" si="220"/>
        <v>8.591349878874917</v>
      </c>
      <c r="BY231" s="111">
        <f t="shared" ca="1" si="220"/>
        <v>8.3889081029381689</v>
      </c>
      <c r="CA231" s="14">
        <f t="shared" si="235"/>
        <v>22.5</v>
      </c>
      <c r="CB231" s="111">
        <f t="shared" ca="1" si="221"/>
        <v>33.387513972219914</v>
      </c>
      <c r="CC231" s="111">
        <f t="shared" ca="1" si="221"/>
        <v>33.899075158235952</v>
      </c>
      <c r="CD231" s="111">
        <f t="shared" ca="1" si="221"/>
        <v>35.049251470823876</v>
      </c>
      <c r="CE231" s="111">
        <f t="shared" ca="1" si="221"/>
        <v>35.391137208857394</v>
      </c>
      <c r="CF231" s="111">
        <f t="shared" ca="1" si="221"/>
        <v>32.492829563636143</v>
      </c>
      <c r="CG231" s="111">
        <f t="shared" ca="1" si="221"/>
        <v>25.647843212495211</v>
      </c>
      <c r="CH231" s="111">
        <f t="shared" ca="1" si="221"/>
        <v>17.872748351158243</v>
      </c>
      <c r="CI231" s="111">
        <f t="shared" ca="1" si="221"/>
        <v>11.987532265968834</v>
      </c>
      <c r="CJ231" s="111">
        <f t="shared" ca="1" si="221"/>
        <v>8.3324584985666288</v>
      </c>
      <c r="CK231" s="111">
        <f t="shared" ca="1" si="221"/>
        <v>6.2340759826658934</v>
      </c>
      <c r="CL231" s="111">
        <f t="shared" ca="1" si="221"/>
        <v>5.0806106947645082</v>
      </c>
      <c r="CM231" s="111">
        <f t="shared" ca="1" si="221"/>
        <v>4.5066317592371892</v>
      </c>
      <c r="CN231" s="111">
        <f t="shared" ca="1" si="221"/>
        <v>4.3327867526522921</v>
      </c>
      <c r="CP231" s="14">
        <f t="shared" si="236"/>
        <v>22.5</v>
      </c>
      <c r="CQ231" s="111">
        <f t="shared" ca="1" si="237"/>
        <v>31.330879214639118</v>
      </c>
      <c r="CR231" s="111">
        <f t="shared" ca="1" si="238"/>
        <v>31.564618532411806</v>
      </c>
      <c r="CS231" s="111">
        <f t="shared" ca="1" si="239"/>
        <v>31.892053939831257</v>
      </c>
      <c r="CT231" s="111">
        <f t="shared" ca="1" si="240"/>
        <v>31.029424597252632</v>
      </c>
      <c r="CU231" s="111">
        <f t="shared" ca="1" si="241"/>
        <v>27.15478883172284</v>
      </c>
      <c r="CV231" s="111">
        <f t="shared" ca="1" si="242"/>
        <v>20.356153798475095</v>
      </c>
      <c r="CW231" s="111">
        <f t="shared" ca="1" si="243"/>
        <v>13.587560473730427</v>
      </c>
      <c r="CX231" s="111">
        <f t="shared" ca="1" si="244"/>
        <v>8.9363211555201794</v>
      </c>
      <c r="CY231" s="111">
        <f t="shared" ca="1" si="245"/>
        <v>6.2921207853949292</v>
      </c>
      <c r="CZ231" s="111">
        <f t="shared" ca="1" si="222"/>
        <v>4.8998270599816856</v>
      </c>
      <c r="DA231" s="111">
        <f t="shared" ca="1" si="222"/>
        <v>4.1943297917879763</v>
      </c>
      <c r="DB231" s="111">
        <f t="shared" ca="1" si="222"/>
        <v>3.8658435194818406</v>
      </c>
      <c r="DC231" s="111">
        <f t="shared" ca="1" si="222"/>
        <v>3.7700851979504351</v>
      </c>
      <c r="DE231" s="14">
        <f t="shared" si="246"/>
        <v>22.5</v>
      </c>
      <c r="DF231" s="111">
        <f t="shared" ca="1" si="247"/>
        <v>-49.738498498733065</v>
      </c>
      <c r="DG231" s="111">
        <f t="shared" ca="1" si="230"/>
        <v>-50.459536633049893</v>
      </c>
      <c r="DH231" s="111">
        <f t="shared" ca="1" si="230"/>
        <v>-52.047677617737037</v>
      </c>
      <c r="DI231" s="111">
        <f t="shared" ca="1" si="230"/>
        <v>-52.359753711351956</v>
      </c>
      <c r="DJ231" s="111">
        <f t="shared" ca="1" si="230"/>
        <v>-47.849570890135325</v>
      </c>
      <c r="DK231" s="111">
        <f t="shared" ca="1" si="230"/>
        <v>-37.589816583072789</v>
      </c>
      <c r="DL231" s="111">
        <f t="shared" ca="1" si="230"/>
        <v>-26.094924547166062</v>
      </c>
      <c r="DM231" s="111">
        <f t="shared" ca="1" si="230"/>
        <v>-17.472763213878473</v>
      </c>
      <c r="DN231" s="111">
        <f t="shared" ca="1" si="230"/>
        <v>-12.158631462321324</v>
      </c>
      <c r="DO231" s="111">
        <f t="shared" ca="1" si="230"/>
        <v>-9.1287391535514715</v>
      </c>
      <c r="DP231" s="111">
        <f t="shared" ca="1" si="230"/>
        <v>-7.4732025583173396</v>
      </c>
      <c r="DQ231" s="111">
        <f t="shared" ca="1" si="230"/>
        <v>-6.653149598896559</v>
      </c>
      <c r="DR231" s="111">
        <f t="shared" ca="1" si="230"/>
        <v>-6.4053965365281273</v>
      </c>
      <c r="DT231" s="14"/>
      <c r="DU231" s="111"/>
      <c r="DV231" s="111"/>
      <c r="DW231" s="111"/>
      <c r="DX231" s="111"/>
      <c r="DY231" s="111"/>
      <c r="DZ231" s="111"/>
      <c r="EA231" s="111"/>
      <c r="EB231" s="111"/>
      <c r="EC231" s="111"/>
      <c r="ED231" s="111"/>
      <c r="EE231" s="111"/>
      <c r="EF231" s="111"/>
      <c r="EG231" s="111"/>
      <c r="EI231" s="14"/>
      <c r="EJ231" s="111"/>
      <c r="EK231" s="111"/>
      <c r="EL231" s="111"/>
      <c r="EM231" s="111"/>
      <c r="EN231" s="111"/>
      <c r="EO231" s="111"/>
      <c r="EP231" s="111"/>
      <c r="EQ231" s="111"/>
      <c r="ER231" s="111"/>
      <c r="ES231" s="111"/>
      <c r="ET231" s="111"/>
      <c r="EU231" s="111"/>
      <c r="EV231" s="111"/>
    </row>
    <row r="232" spans="1:152">
      <c r="B232" s="15">
        <v>1</v>
      </c>
      <c r="C232" s="15">
        <v>2</v>
      </c>
      <c r="D232" s="15">
        <v>0</v>
      </c>
      <c r="E232">
        <v>0.30299999999999999</v>
      </c>
      <c r="F232" s="112">
        <v>22.5</v>
      </c>
      <c r="G232" s="112">
        <v>67.5</v>
      </c>
      <c r="S232" s="14">
        <f t="shared" si="231"/>
        <v>30</v>
      </c>
      <c r="T232" s="87">
        <f t="shared" ca="1" si="217"/>
        <v>63.104054049454987</v>
      </c>
      <c r="U232" s="87">
        <f t="shared" ca="1" si="217"/>
        <v>63.992019705660724</v>
      </c>
      <c r="V232" s="87">
        <f t="shared" ca="1" si="217"/>
        <v>66.227192069749577</v>
      </c>
      <c r="W232" s="87">
        <f t="shared" ca="1" si="217"/>
        <v>67.886972079307085</v>
      </c>
      <c r="X232" s="87">
        <f t="shared" ca="1" si="217"/>
        <v>64.42083360211781</v>
      </c>
      <c r="Y232" s="87">
        <f t="shared" ca="1" si="217"/>
        <v>51.889608551883001</v>
      </c>
      <c r="Z232" s="87">
        <f t="shared" ca="1" si="217"/>
        <v>35.184317869017825</v>
      </c>
      <c r="AA232" s="87">
        <f t="shared" ca="1" si="217"/>
        <v>22.423912926742339</v>
      </c>
      <c r="AB232" s="87">
        <f t="shared" ca="1" si="217"/>
        <v>15.166089663220687</v>
      </c>
      <c r="AC232" s="87">
        <f t="shared" ca="1" si="217"/>
        <v>11.499280139129874</v>
      </c>
      <c r="AD232" s="87">
        <f t="shared" ca="1" si="217"/>
        <v>9.7318245118419906</v>
      </c>
      <c r="AE232" s="87">
        <f t="shared" ca="1" si="217"/>
        <v>8.9433428712351137</v>
      </c>
      <c r="AF232" s="87">
        <f t="shared" ca="1" si="217"/>
        <v>8.7191538894223033</v>
      </c>
      <c r="AH232" s="14">
        <f t="shared" si="232"/>
        <v>30</v>
      </c>
      <c r="AI232" s="111">
        <f t="shared" ca="1" si="218"/>
        <v>42.894709355604363</v>
      </c>
      <c r="AJ232" s="111">
        <f t="shared" ca="1" si="218"/>
        <v>43.366765379056218</v>
      </c>
      <c r="AK232" s="111">
        <f t="shared" ca="1" si="218"/>
        <v>44.465935223914961</v>
      </c>
      <c r="AL232" s="111">
        <f t="shared" ca="1" si="218"/>
        <v>44.851860089558301</v>
      </c>
      <c r="AM232" s="111">
        <f t="shared" ca="1" si="218"/>
        <v>41.583331944455921</v>
      </c>
      <c r="AN232" s="111">
        <f t="shared" ca="1" si="218"/>
        <v>32.531930238682421</v>
      </c>
      <c r="AO232" s="111">
        <f t="shared" ca="1" si="218"/>
        <v>21.414170276711836</v>
      </c>
      <c r="AP232" s="111">
        <f t="shared" ca="1" si="218"/>
        <v>13.389752149206217</v>
      </c>
      <c r="AQ232" s="111">
        <f t="shared" ca="1" si="218"/>
        <v>9.074571897098469</v>
      </c>
      <c r="AR232" s="111">
        <f t="shared" ca="1" si="218"/>
        <v>7.0293416968707243</v>
      </c>
      <c r="AS232" s="111">
        <f t="shared" ca="1" si="218"/>
        <v>6.1126623002522846</v>
      </c>
      <c r="AT232" s="111">
        <f t="shared" ca="1" si="218"/>
        <v>5.7321802668031401</v>
      </c>
      <c r="AU232" s="111">
        <f t="shared" ca="1" si="218"/>
        <v>5.6291023958892161</v>
      </c>
      <c r="AW232" s="14">
        <f t="shared" si="233"/>
        <v>30</v>
      </c>
      <c r="AX232" s="111">
        <f t="shared" ca="1" si="219"/>
        <v>49.631157586887909</v>
      </c>
      <c r="AY232" s="111">
        <f t="shared" ca="1" si="219"/>
        <v>50.241850154591056</v>
      </c>
      <c r="AZ232" s="111">
        <f t="shared" ca="1" si="219"/>
        <v>51.719687505859831</v>
      </c>
      <c r="BA232" s="111">
        <f t="shared" ca="1" si="219"/>
        <v>52.530230752807903</v>
      </c>
      <c r="BB232" s="111">
        <f t="shared" ca="1" si="219"/>
        <v>49.195832497009889</v>
      </c>
      <c r="BC232" s="111">
        <f t="shared" ca="1" si="219"/>
        <v>38.984489676415961</v>
      </c>
      <c r="BD232" s="111">
        <f t="shared" ca="1" si="219"/>
        <v>26.004219474147167</v>
      </c>
      <c r="BE232" s="111">
        <f t="shared" ca="1" si="219"/>
        <v>16.401139075051592</v>
      </c>
      <c r="BF232" s="111">
        <f t="shared" ca="1" si="219"/>
        <v>11.105077819139209</v>
      </c>
      <c r="BG232" s="111">
        <f t="shared" ca="1" si="219"/>
        <v>8.5193211776237749</v>
      </c>
      <c r="BH232" s="111">
        <f t="shared" ca="1" si="219"/>
        <v>7.3190497041155202</v>
      </c>
      <c r="BI232" s="111">
        <f t="shared" ca="1" si="219"/>
        <v>6.8025678016137991</v>
      </c>
      <c r="BJ232" s="111">
        <f t="shared" ca="1" si="219"/>
        <v>6.6591195604002467</v>
      </c>
      <c r="BL232" s="14">
        <f t="shared" si="234"/>
        <v>30</v>
      </c>
      <c r="BM232" s="111">
        <f t="shared" ca="1" si="220"/>
        <v>56.367605818171448</v>
      </c>
      <c r="BN232" s="111">
        <f t="shared" ca="1" si="220"/>
        <v>57.116934930125886</v>
      </c>
      <c r="BO232" s="111">
        <f t="shared" ca="1" si="220"/>
        <v>58.973439787804701</v>
      </c>
      <c r="BP232" s="111">
        <f t="shared" ca="1" si="220"/>
        <v>60.20860141605749</v>
      </c>
      <c r="BQ232" s="111">
        <f t="shared" ca="1" si="220"/>
        <v>56.808333049563849</v>
      </c>
      <c r="BR232" s="111">
        <f t="shared" ca="1" si="220"/>
        <v>45.437049114149488</v>
      </c>
      <c r="BS232" s="111">
        <f t="shared" ca="1" si="220"/>
        <v>30.594268671582491</v>
      </c>
      <c r="BT232" s="111">
        <f t="shared" ca="1" si="220"/>
        <v>19.412526000896971</v>
      </c>
      <c r="BU232" s="111">
        <f t="shared" ca="1" si="220"/>
        <v>13.13558374117995</v>
      </c>
      <c r="BV232" s="111">
        <f t="shared" ca="1" si="220"/>
        <v>10.009300658376826</v>
      </c>
      <c r="BW232" s="111">
        <f t="shared" ca="1" si="220"/>
        <v>8.525437107978755</v>
      </c>
      <c r="BX232" s="111">
        <f t="shared" ca="1" si="220"/>
        <v>7.8729553364244556</v>
      </c>
      <c r="BY232" s="111">
        <f t="shared" ca="1" si="220"/>
        <v>7.6891367249112763</v>
      </c>
      <c r="CA232" s="14">
        <f t="shared" si="235"/>
        <v>30</v>
      </c>
      <c r="CB232" s="111">
        <f t="shared" ca="1" si="221"/>
        <v>27.797878577810252</v>
      </c>
      <c r="CC232" s="111">
        <f t="shared" ca="1" si="221"/>
        <v>28.452104712076853</v>
      </c>
      <c r="CD232" s="111">
        <f t="shared" ca="1" si="221"/>
        <v>30.277075277719305</v>
      </c>
      <c r="CE232" s="111">
        <f t="shared" ca="1" si="221"/>
        <v>32.492829563636143</v>
      </c>
      <c r="CF232" s="111">
        <f t="shared" ca="1" si="221"/>
        <v>32.790836594900235</v>
      </c>
      <c r="CG232" s="111">
        <f t="shared" ca="1" si="221"/>
        <v>28.33743491602457</v>
      </c>
      <c r="CH232" s="111">
        <f t="shared" ca="1" si="221"/>
        <v>20.503431610808398</v>
      </c>
      <c r="CI232" s="111">
        <f t="shared" ca="1" si="221"/>
        <v>13.583538969723778</v>
      </c>
      <c r="CJ232" s="111">
        <f t="shared" ca="1" si="221"/>
        <v>9.1498175996003042</v>
      </c>
      <c r="CK232" s="111">
        <f t="shared" ca="1" si="221"/>
        <v>6.6400208566923249</v>
      </c>
      <c r="CL232" s="111">
        <f t="shared" ca="1" si="221"/>
        <v>5.2919595208110142</v>
      </c>
      <c r="CM232" s="111">
        <f t="shared" ca="1" si="221"/>
        <v>4.6336566346169246</v>
      </c>
      <c r="CN232" s="111">
        <f t="shared" ca="1" si="221"/>
        <v>4.4362722091817153</v>
      </c>
      <c r="CP232" s="14">
        <f t="shared" si="236"/>
        <v>30</v>
      </c>
      <c r="CQ232" s="111">
        <f t="shared" ca="1" si="237"/>
        <v>25.241621619781995</v>
      </c>
      <c r="CR232" s="111">
        <f t="shared" ca="1" si="238"/>
        <v>25.59680788226429</v>
      </c>
      <c r="CS232" s="111">
        <f t="shared" ca="1" si="239"/>
        <v>26.490876827899829</v>
      </c>
      <c r="CT232" s="111">
        <f t="shared" ca="1" si="240"/>
        <v>27.15478883172284</v>
      </c>
      <c r="CU232" s="111">
        <f t="shared" ca="1" si="241"/>
        <v>25.768333440847126</v>
      </c>
      <c r="CV232" s="111">
        <f t="shared" ca="1" si="242"/>
        <v>20.755843420753205</v>
      </c>
      <c r="CW232" s="111">
        <f t="shared" ca="1" si="243"/>
        <v>14.07372714760713</v>
      </c>
      <c r="CX232" s="111">
        <f t="shared" ca="1" si="244"/>
        <v>8.9695651706969368</v>
      </c>
      <c r="CY232" s="111">
        <f t="shared" ca="1" si="245"/>
        <v>6.0664358652882759</v>
      </c>
      <c r="CZ232" s="111">
        <f t="shared" ca="1" si="222"/>
        <v>4.59971205565195</v>
      </c>
      <c r="DA232" s="111">
        <f t="shared" ca="1" si="222"/>
        <v>3.8927298047367964</v>
      </c>
      <c r="DB232" s="111">
        <f t="shared" ca="1" si="222"/>
        <v>3.5773371484940459</v>
      </c>
      <c r="DC232" s="111">
        <f t="shared" ca="1" si="222"/>
        <v>3.4876615557689221</v>
      </c>
      <c r="DE232" s="14">
        <f t="shared" si="246"/>
        <v>30</v>
      </c>
      <c r="DF232" s="111">
        <f t="shared" ca="1" si="247"/>
        <v>-41.27077504037733</v>
      </c>
      <c r="DG232" s="111">
        <f t="shared" ca="1" si="230"/>
        <v>-42.202274263146514</v>
      </c>
      <c r="DH232" s="111">
        <f t="shared" ca="1" si="230"/>
        <v>-44.784579841609037</v>
      </c>
      <c r="DI232" s="111">
        <f t="shared" ca="1" si="230"/>
        <v>-47.849570890135325</v>
      </c>
      <c r="DJ232" s="111">
        <f t="shared" ca="1" si="230"/>
        <v>-48.015837700008163</v>
      </c>
      <c r="DK232" s="111">
        <f t="shared" ca="1" si="230"/>
        <v>-41.24255379149163</v>
      </c>
      <c r="DL232" s="111">
        <f t="shared" ca="1" si="230"/>
        <v>-29.683530005679049</v>
      </c>
      <c r="DM232" s="111">
        <f t="shared" ca="1" si="230"/>
        <v>-19.606312821414523</v>
      </c>
      <c r="DN232" s="111">
        <f t="shared" ca="1" si="230"/>
        <v>-13.210829443681785</v>
      </c>
      <c r="DO232" s="111">
        <f t="shared" ca="1" si="230"/>
        <v>-9.6199798181984253</v>
      </c>
      <c r="DP232" s="111">
        <f t="shared" ca="1" si="230"/>
        <v>-7.7047343285374836</v>
      </c>
      <c r="DQ232" s="111">
        <f t="shared" ca="1" si="230"/>
        <v>-6.77443170423824</v>
      </c>
      <c r="DR232" s="111">
        <f t="shared" ca="1" si="230"/>
        <v>-6.4963065382037728</v>
      </c>
      <c r="DT232" s="14"/>
      <c r="DU232" s="111"/>
      <c r="DV232" s="111"/>
      <c r="DW232" s="111"/>
      <c r="DX232" s="111"/>
      <c r="DY232" s="111"/>
      <c r="DZ232" s="111"/>
      <c r="EA232" s="111"/>
      <c r="EB232" s="111"/>
      <c r="EC232" s="111"/>
      <c r="ED232" s="111"/>
      <c r="EE232" s="111"/>
      <c r="EF232" s="111"/>
      <c r="EG232" s="111"/>
      <c r="EI232" s="14"/>
      <c r="EJ232" s="111"/>
      <c r="EK232" s="111"/>
      <c r="EL232" s="111"/>
      <c r="EM232" s="111"/>
      <c r="EN232" s="111"/>
      <c r="EO232" s="111"/>
      <c r="EP232" s="111"/>
      <c r="EQ232" s="111"/>
      <c r="ER232" s="111"/>
      <c r="ES232" s="111"/>
      <c r="ET232" s="111"/>
      <c r="EU232" s="111"/>
      <c r="EV232" s="111"/>
    </row>
    <row r="233" spans="1:152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S233" s="14">
        <f t="shared" si="231"/>
        <v>37.5</v>
      </c>
      <c r="T233" s="87">
        <f t="shared" ca="1" si="217"/>
        <v>45.598719204580782</v>
      </c>
      <c r="U233" s="87">
        <f t="shared" ca="1" si="217"/>
        <v>46.286059658382008</v>
      </c>
      <c r="V233" s="87">
        <f t="shared" ca="1" si="217"/>
        <v>48.254165737332158</v>
      </c>
      <c r="W233" s="87">
        <f t="shared" ca="1" si="217"/>
        <v>50.890384496187735</v>
      </c>
      <c r="X233" s="87">
        <f t="shared" ca="1" si="217"/>
        <v>51.889608551883001</v>
      </c>
      <c r="Y233" s="87">
        <f t="shared" ca="1" si="217"/>
        <v>46.582032751146919</v>
      </c>
      <c r="Z233" s="87">
        <f t="shared" ca="1" si="217"/>
        <v>33.937536980029648</v>
      </c>
      <c r="AA233" s="87">
        <f t="shared" ca="1" si="217"/>
        <v>21.453757280510764</v>
      </c>
      <c r="AB233" s="87">
        <f t="shared" ca="1" si="217"/>
        <v>13.894797382211967</v>
      </c>
      <c r="AC233" s="87">
        <f t="shared" ca="1" si="217"/>
        <v>10.215247389738266</v>
      </c>
      <c r="AD233" s="87">
        <f t="shared" ca="1" si="217"/>
        <v>8.5644080629370283</v>
      </c>
      <c r="AE233" s="87">
        <f t="shared" ca="1" si="217"/>
        <v>7.8789452913754481</v>
      </c>
      <c r="AF233" s="87">
        <f t="shared" ca="1" si="217"/>
        <v>7.6927813873565665</v>
      </c>
      <c r="AH233" s="14">
        <f t="shared" si="232"/>
        <v>37.5</v>
      </c>
      <c r="AI233" s="111">
        <f t="shared" ca="1" si="218"/>
        <v>30.664546267708481</v>
      </c>
      <c r="AJ233" s="111">
        <f t="shared" ca="1" si="218"/>
        <v>31.008740595694562</v>
      </c>
      <c r="AK233" s="111">
        <f t="shared" ca="1" si="218"/>
        <v>31.945435502864356</v>
      </c>
      <c r="AL233" s="111">
        <f t="shared" ca="1" si="218"/>
        <v>32.977424440321357</v>
      </c>
      <c r="AM233" s="111">
        <f t="shared" ca="1" si="218"/>
        <v>32.531930238682421</v>
      </c>
      <c r="AN233" s="111">
        <f t="shared" ca="1" si="218"/>
        <v>27.887899656840329</v>
      </c>
      <c r="AO233" s="111">
        <f t="shared" ca="1" si="218"/>
        <v>19.22387127278401</v>
      </c>
      <c r="AP233" s="111">
        <f t="shared" ca="1" si="218"/>
        <v>11.590452919420875</v>
      </c>
      <c r="AQ233" s="111">
        <f t="shared" ca="1" si="218"/>
        <v>7.4192974989518961</v>
      </c>
      <c r="AR233" s="111">
        <f t="shared" ca="1" si="218"/>
        <v>5.6250389947422725</v>
      </c>
      <c r="AS233" s="111">
        <f t="shared" ca="1" si="218"/>
        <v>4.9410695838531113</v>
      </c>
      <c r="AT233" s="111">
        <f t="shared" ca="1" si="218"/>
        <v>4.7081850359384072</v>
      </c>
      <c r="AU233" s="111">
        <f t="shared" ca="1" si="218"/>
        <v>4.6544807141426903</v>
      </c>
      <c r="AW233" s="14">
        <f t="shared" si="233"/>
        <v>37.5</v>
      </c>
      <c r="AX233" s="111">
        <f t="shared" ca="1" si="219"/>
        <v>35.642603913332586</v>
      </c>
      <c r="AY233" s="111">
        <f t="shared" ca="1" si="219"/>
        <v>36.101180283257044</v>
      </c>
      <c r="AZ233" s="111">
        <f t="shared" ca="1" si="219"/>
        <v>37.381678914353635</v>
      </c>
      <c r="BA233" s="111">
        <f t="shared" ca="1" si="219"/>
        <v>38.94841112561015</v>
      </c>
      <c r="BB233" s="111">
        <f t="shared" ca="1" si="219"/>
        <v>38.984489676415961</v>
      </c>
      <c r="BC233" s="111">
        <f t="shared" ca="1" si="219"/>
        <v>34.119277354942525</v>
      </c>
      <c r="BD233" s="111">
        <f t="shared" ca="1" si="219"/>
        <v>24.128426508532563</v>
      </c>
      <c r="BE233" s="111">
        <f t="shared" ca="1" si="219"/>
        <v>14.878221039784176</v>
      </c>
      <c r="BF233" s="111">
        <f t="shared" ca="1" si="219"/>
        <v>9.5777974600385889</v>
      </c>
      <c r="BG233" s="111">
        <f t="shared" ca="1" si="219"/>
        <v>7.1551084597409371</v>
      </c>
      <c r="BH233" s="111">
        <f t="shared" ca="1" si="219"/>
        <v>6.1488490768810848</v>
      </c>
      <c r="BI233" s="111">
        <f t="shared" ca="1" si="219"/>
        <v>5.7651051210840869</v>
      </c>
      <c r="BJ233" s="111">
        <f t="shared" ca="1" si="219"/>
        <v>5.6672476052139835</v>
      </c>
      <c r="BL233" s="14">
        <f t="shared" si="234"/>
        <v>37.5</v>
      </c>
      <c r="BM233" s="111">
        <f t="shared" ca="1" si="220"/>
        <v>40.620661558956684</v>
      </c>
      <c r="BN233" s="111">
        <f t="shared" ca="1" si="220"/>
        <v>41.193619970819526</v>
      </c>
      <c r="BO233" s="111">
        <f t="shared" ca="1" si="220"/>
        <v>42.8179223258429</v>
      </c>
      <c r="BP233" s="111">
        <f t="shared" ca="1" si="220"/>
        <v>44.919397810898943</v>
      </c>
      <c r="BQ233" s="111">
        <f t="shared" ca="1" si="220"/>
        <v>45.437049114149488</v>
      </c>
      <c r="BR233" s="111">
        <f t="shared" ca="1" si="220"/>
        <v>40.350655053044719</v>
      </c>
      <c r="BS233" s="111">
        <f t="shared" ca="1" si="220"/>
        <v>29.032981744281106</v>
      </c>
      <c r="BT233" s="111">
        <f t="shared" ca="1" si="220"/>
        <v>18.165989160147472</v>
      </c>
      <c r="BU233" s="111">
        <f t="shared" ca="1" si="220"/>
        <v>11.736297421125277</v>
      </c>
      <c r="BV233" s="111">
        <f t="shared" ca="1" si="220"/>
        <v>8.6851779247395999</v>
      </c>
      <c r="BW233" s="111">
        <f t="shared" ca="1" si="220"/>
        <v>7.3566285699090566</v>
      </c>
      <c r="BX233" s="111">
        <f t="shared" ca="1" si="220"/>
        <v>6.8220252062297684</v>
      </c>
      <c r="BY233" s="111">
        <f t="shared" ca="1" si="220"/>
        <v>6.680014496285275</v>
      </c>
      <c r="CA233" s="14">
        <f t="shared" si="235"/>
        <v>37.5</v>
      </c>
      <c r="CB233" s="111">
        <f t="shared" ca="1" si="221"/>
        <v>20.74860203282843</v>
      </c>
      <c r="CC233" s="111">
        <f t="shared" ca="1" si="221"/>
        <v>21.297426193698481</v>
      </c>
      <c r="CD233" s="111">
        <f t="shared" ca="1" si="221"/>
        <v>22.966627321469161</v>
      </c>
      <c r="CE233" s="111">
        <f t="shared" ca="1" si="221"/>
        <v>25.647843212495211</v>
      </c>
      <c r="CF233" s="111">
        <f t="shared" ca="1" si="221"/>
        <v>28.33743491602457</v>
      </c>
      <c r="CG233" s="111">
        <f t="shared" ca="1" si="221"/>
        <v>28.071859638383781</v>
      </c>
      <c r="CH233" s="111">
        <f t="shared" ca="1" si="221"/>
        <v>22.639824018485353</v>
      </c>
      <c r="CI233" s="111">
        <f t="shared" ca="1" si="221"/>
        <v>15.435857266077628</v>
      </c>
      <c r="CJ233" s="111">
        <f t="shared" ca="1" si="221"/>
        <v>10.172040290077746</v>
      </c>
      <c r="CK233" s="111">
        <f t="shared" ca="1" si="221"/>
        <v>7.1373673120443284</v>
      </c>
      <c r="CL233" s="111">
        <f t="shared" ca="1" si="221"/>
        <v>5.5337953455804278</v>
      </c>
      <c r="CM233" s="111">
        <f t="shared" ca="1" si="221"/>
        <v>4.7657314525989944</v>
      </c>
      <c r="CN233" s="111">
        <f t="shared" ca="1" si="221"/>
        <v>4.5380450689564382</v>
      </c>
      <c r="CP233" s="14">
        <f t="shared" si="236"/>
        <v>37.5</v>
      </c>
      <c r="CQ233" s="111">
        <f t="shared" ca="1" si="237"/>
        <v>18.239487681832312</v>
      </c>
      <c r="CR233" s="111">
        <f t="shared" ca="1" si="238"/>
        <v>18.514423863352803</v>
      </c>
      <c r="CS233" s="111">
        <f t="shared" ca="1" si="239"/>
        <v>19.301666294932865</v>
      </c>
      <c r="CT233" s="111">
        <f t="shared" ca="1" si="240"/>
        <v>20.356153798475095</v>
      </c>
      <c r="CU233" s="111">
        <f t="shared" ca="1" si="241"/>
        <v>20.755843420753205</v>
      </c>
      <c r="CV233" s="111">
        <f t="shared" ca="1" si="242"/>
        <v>18.632813100458765</v>
      </c>
      <c r="CW233" s="111">
        <f t="shared" ca="1" si="243"/>
        <v>13.575014792011862</v>
      </c>
      <c r="CX233" s="111">
        <f t="shared" ca="1" si="244"/>
        <v>8.5815029122043072</v>
      </c>
      <c r="CY233" s="111">
        <f t="shared" ca="1" si="245"/>
        <v>5.557918952884787</v>
      </c>
      <c r="CZ233" s="111">
        <f t="shared" ca="1" si="222"/>
        <v>4.0860989558953058</v>
      </c>
      <c r="DA233" s="111">
        <f t="shared" ca="1" si="222"/>
        <v>3.4257632251748116</v>
      </c>
      <c r="DB233" s="111">
        <f t="shared" ca="1" si="222"/>
        <v>3.1515781165501795</v>
      </c>
      <c r="DC233" s="111">
        <f t="shared" ca="1" si="222"/>
        <v>3.077112554942627</v>
      </c>
      <c r="DE233" s="14">
        <f t="shared" si="246"/>
        <v>37.5</v>
      </c>
      <c r="DF233" s="111">
        <f t="shared" ca="1" si="247"/>
        <v>-30.704717324076622</v>
      </c>
      <c r="DG233" s="111">
        <f t="shared" ca="1" si="230"/>
        <v>-31.482305568823442</v>
      </c>
      <c r="DH233" s="111">
        <f t="shared" ca="1" si="230"/>
        <v>-33.839114144447692</v>
      </c>
      <c r="DI233" s="111">
        <f t="shared" ca="1" si="230"/>
        <v>-37.589816583072789</v>
      </c>
      <c r="DJ233" s="111">
        <f t="shared" ca="1" si="230"/>
        <v>-41.24255379149163</v>
      </c>
      <c r="DK233" s="111">
        <f t="shared" ca="1" si="230"/>
        <v>-40.534615034588171</v>
      </c>
      <c r="DL233" s="111">
        <f t="shared" ca="1" si="230"/>
        <v>-32.448934489982442</v>
      </c>
      <c r="DM233" s="111">
        <f t="shared" ca="1" si="230"/>
        <v>-22.011393506804218</v>
      </c>
      <c r="DN233" s="111">
        <f t="shared" ca="1" si="230"/>
        <v>-14.489040212251123</v>
      </c>
      <c r="DO233" s="111">
        <f t="shared" ca="1" si="230"/>
        <v>-10.197506242041655</v>
      </c>
      <c r="DP233" s="111">
        <f t="shared" ca="1" si="230"/>
        <v>-7.9493543316363713</v>
      </c>
      <c r="DQ233" s="111">
        <f t="shared" ca="1" si="230"/>
        <v>-6.8795716228903556</v>
      </c>
      <c r="DR233" s="111">
        <f t="shared" ca="1" si="230"/>
        <v>-6.5635788510990203</v>
      </c>
      <c r="DT233" s="14"/>
      <c r="DU233" s="111"/>
      <c r="DV233" s="111"/>
      <c r="DW233" s="111"/>
      <c r="DX233" s="111"/>
      <c r="DY233" s="111"/>
      <c r="DZ233" s="111"/>
      <c r="EA233" s="111"/>
      <c r="EB233" s="111"/>
      <c r="EC233" s="111"/>
      <c r="ED233" s="111"/>
      <c r="EE233" s="111"/>
      <c r="EF233" s="111"/>
      <c r="EG233" s="111"/>
      <c r="EI233" s="14"/>
      <c r="EJ233" s="111"/>
      <c r="EK233" s="111"/>
      <c r="EL233" s="111"/>
      <c r="EM233" s="111"/>
      <c r="EN233" s="111"/>
      <c r="EO233" s="111"/>
      <c r="EP233" s="111"/>
      <c r="EQ233" s="111"/>
      <c r="ER233" s="111"/>
      <c r="ES233" s="111"/>
      <c r="ET233" s="111"/>
      <c r="EU233" s="111"/>
      <c r="EV233" s="111"/>
    </row>
    <row r="234" spans="1:152">
      <c r="A234" t="s">
        <v>86</v>
      </c>
      <c r="B234" s="15">
        <v>1</v>
      </c>
      <c r="C234" s="15">
        <v>2</v>
      </c>
      <c r="D234" s="15">
        <v>0</v>
      </c>
      <c r="E234">
        <v>0.58399999999999996</v>
      </c>
      <c r="F234" s="15">
        <v>37.5</v>
      </c>
      <c r="G234" s="15">
        <v>90</v>
      </c>
      <c r="S234" s="14">
        <f t="shared" si="231"/>
        <v>45</v>
      </c>
      <c r="T234" s="87">
        <f t="shared" ca="1" si="217"/>
        <v>31.190693135116703</v>
      </c>
      <c r="U234" s="87">
        <f t="shared" ca="1" si="217"/>
        <v>31.522821121323251</v>
      </c>
      <c r="V234" s="87">
        <f t="shared" ca="1" si="217"/>
        <v>32.501283870537144</v>
      </c>
      <c r="W234" s="87">
        <f t="shared" ca="1" si="217"/>
        <v>33.968901184326064</v>
      </c>
      <c r="X234" s="87">
        <f t="shared" ca="1" si="217"/>
        <v>35.184317869017825</v>
      </c>
      <c r="Y234" s="87">
        <f t="shared" ca="1" si="217"/>
        <v>33.937536980029648</v>
      </c>
      <c r="Z234" s="87">
        <f t="shared" ca="1" si="217"/>
        <v>27.452010125961078</v>
      </c>
      <c r="AA234" s="87">
        <f t="shared" ca="1" si="217"/>
        <v>18.100016784432427</v>
      </c>
      <c r="AB234" s="87">
        <f t="shared" ca="1" si="217"/>
        <v>11.406189355868147</v>
      </c>
      <c r="AC234" s="87">
        <f t="shared" ca="1" si="217"/>
        <v>8.1887807125891641</v>
      </c>
      <c r="AD234" s="87">
        <f t="shared" ca="1" si="217"/>
        <v>6.9012260902656095</v>
      </c>
      <c r="AE234" s="87">
        <f t="shared" ca="1" si="217"/>
        <v>6.4433711911975147</v>
      </c>
      <c r="AF234" s="87">
        <f t="shared" ca="1" si="217"/>
        <v>6.3333299677752093</v>
      </c>
      <c r="AH234" s="14">
        <f t="shared" si="232"/>
        <v>45</v>
      </c>
      <c r="AI234" s="111">
        <f t="shared" ca="1" si="218"/>
        <v>20.811768228021165</v>
      </c>
      <c r="AJ234" s="111">
        <f t="shared" ca="1" si="218"/>
        <v>20.937315547924026</v>
      </c>
      <c r="AK234" s="111">
        <f t="shared" ca="1" si="218"/>
        <v>21.274785481273746</v>
      </c>
      <c r="AL234" s="111">
        <f t="shared" ca="1" si="218"/>
        <v>21.635636890314338</v>
      </c>
      <c r="AM234" s="111">
        <f t="shared" ca="1" si="218"/>
        <v>21.414170276711836</v>
      </c>
      <c r="AN234" s="111">
        <f t="shared" ca="1" si="218"/>
        <v>19.22387127278401</v>
      </c>
      <c r="AO234" s="111">
        <f t="shared" ca="1" si="218"/>
        <v>13.990524657903302</v>
      </c>
      <c r="AP234" s="111">
        <f t="shared" ca="1" si="218"/>
        <v>8.137245844330387</v>
      </c>
      <c r="AQ234" s="111">
        <f t="shared" ca="1" si="218"/>
        <v>4.7691157218040878</v>
      </c>
      <c r="AR234" s="111">
        <f t="shared" ca="1" si="218"/>
        <v>3.5893383452947374</v>
      </c>
      <c r="AS234" s="111">
        <f t="shared" ca="1" si="218"/>
        <v>3.3546858226922387</v>
      </c>
      <c r="AT234" s="111">
        <f t="shared" ca="1" si="218"/>
        <v>3.3817877438911252</v>
      </c>
      <c r="AU234" s="111">
        <f t="shared" ca="1" si="218"/>
        <v>3.4118652731178427</v>
      </c>
      <c r="AW234" s="14">
        <f t="shared" si="233"/>
        <v>45</v>
      </c>
      <c r="AX234" s="111">
        <f t="shared" ca="1" si="219"/>
        <v>24.271409863719679</v>
      </c>
      <c r="AY234" s="111">
        <f t="shared" ca="1" si="219"/>
        <v>24.465817405723772</v>
      </c>
      <c r="AZ234" s="111">
        <f t="shared" ca="1" si="219"/>
        <v>25.016951611028215</v>
      </c>
      <c r="BA234" s="111">
        <f t="shared" ca="1" si="219"/>
        <v>25.746724988318245</v>
      </c>
      <c r="BB234" s="111">
        <f t="shared" ca="1" si="219"/>
        <v>26.004219474147167</v>
      </c>
      <c r="BC234" s="111">
        <f t="shared" ca="1" si="219"/>
        <v>24.128426508532563</v>
      </c>
      <c r="BD234" s="111">
        <f t="shared" ca="1" si="219"/>
        <v>18.477686480589231</v>
      </c>
      <c r="BE234" s="111">
        <f t="shared" ca="1" si="219"/>
        <v>11.458169491031068</v>
      </c>
      <c r="BF234" s="111">
        <f t="shared" ca="1" si="219"/>
        <v>6.9814735998254429</v>
      </c>
      <c r="BG234" s="111">
        <f t="shared" ca="1" si="219"/>
        <v>5.1224858010595469</v>
      </c>
      <c r="BH234" s="111">
        <f t="shared" ca="1" si="219"/>
        <v>4.5368659118833632</v>
      </c>
      <c r="BI234" s="111">
        <f t="shared" ca="1" si="219"/>
        <v>4.4023155596599226</v>
      </c>
      <c r="BJ234" s="111">
        <f t="shared" ca="1" si="219"/>
        <v>4.3856868380036325</v>
      </c>
      <c r="BL234" s="14">
        <f t="shared" si="234"/>
        <v>45</v>
      </c>
      <c r="BM234" s="111">
        <f t="shared" ca="1" si="220"/>
        <v>27.731051499418193</v>
      </c>
      <c r="BN234" s="111">
        <f t="shared" ca="1" si="220"/>
        <v>27.994319263523508</v>
      </c>
      <c r="BO234" s="111">
        <f t="shared" ca="1" si="220"/>
        <v>28.759117740782678</v>
      </c>
      <c r="BP234" s="111">
        <f t="shared" ca="1" si="220"/>
        <v>29.857813086322153</v>
      </c>
      <c r="BQ234" s="111">
        <f t="shared" ca="1" si="220"/>
        <v>30.594268671582491</v>
      </c>
      <c r="BR234" s="111">
        <f t="shared" ca="1" si="220"/>
        <v>29.032981744281106</v>
      </c>
      <c r="BS234" s="111">
        <f t="shared" ca="1" si="220"/>
        <v>22.964848303275154</v>
      </c>
      <c r="BT234" s="111">
        <f t="shared" ca="1" si="220"/>
        <v>14.779093137731747</v>
      </c>
      <c r="BU234" s="111">
        <f t="shared" ca="1" si="220"/>
        <v>9.1938314778467944</v>
      </c>
      <c r="BV234" s="111">
        <f t="shared" ca="1" si="220"/>
        <v>6.6556332568243555</v>
      </c>
      <c r="BW234" s="111">
        <f t="shared" ca="1" si="220"/>
        <v>5.7190460010744859</v>
      </c>
      <c r="BX234" s="111">
        <f t="shared" ca="1" si="220"/>
        <v>5.4228433754287195</v>
      </c>
      <c r="BY234" s="111">
        <f t="shared" ca="1" si="220"/>
        <v>5.3595084028894204</v>
      </c>
      <c r="CA234" s="14">
        <f t="shared" si="235"/>
        <v>45</v>
      </c>
      <c r="CB234" s="111">
        <f t="shared" ca="1" si="221"/>
        <v>14.519711187167731</v>
      </c>
      <c r="CC234" s="111">
        <f t="shared" ca="1" si="221"/>
        <v>14.86644692253379</v>
      </c>
      <c r="CD234" s="111">
        <f t="shared" ca="1" si="221"/>
        <v>15.952740004419368</v>
      </c>
      <c r="CE234" s="111">
        <f t="shared" ca="1" si="221"/>
        <v>17.872748351158243</v>
      </c>
      <c r="CF234" s="111">
        <f t="shared" ca="1" si="221"/>
        <v>20.503431610808398</v>
      </c>
      <c r="CG234" s="111">
        <f t="shared" ca="1" si="221"/>
        <v>22.639824018485353</v>
      </c>
      <c r="CH234" s="111">
        <f t="shared" ca="1" si="221"/>
        <v>21.432568910923337</v>
      </c>
      <c r="CI234" s="111">
        <f t="shared" ca="1" si="221"/>
        <v>16.30553852331759</v>
      </c>
      <c r="CJ234" s="111">
        <f t="shared" ca="1" si="221"/>
        <v>10.992909396954484</v>
      </c>
      <c r="CK234" s="111">
        <f t="shared" ca="1" si="221"/>
        <v>7.5611285920710172</v>
      </c>
      <c r="CL234" s="111">
        <f t="shared" ca="1" si="221"/>
        <v>5.7128353170936181</v>
      </c>
      <c r="CM234" s="111">
        <f t="shared" ca="1" si="221"/>
        <v>4.8344926563732749</v>
      </c>
      <c r="CN234" s="111">
        <f t="shared" ca="1" si="221"/>
        <v>4.5762633957596908</v>
      </c>
      <c r="CP234" s="14">
        <f t="shared" si="236"/>
        <v>45</v>
      </c>
      <c r="CQ234" s="111">
        <f t="shared" ca="1" si="237"/>
        <v>12.47627725404668</v>
      </c>
      <c r="CR234" s="111">
        <f t="shared" ca="1" si="238"/>
        <v>12.609128448529301</v>
      </c>
      <c r="CS234" s="111">
        <f t="shared" ca="1" si="239"/>
        <v>13.000513548214858</v>
      </c>
      <c r="CT234" s="111">
        <f t="shared" ca="1" si="240"/>
        <v>13.587560473730427</v>
      </c>
      <c r="CU234" s="111">
        <f t="shared" ca="1" si="241"/>
        <v>14.07372714760713</v>
      </c>
      <c r="CV234" s="111">
        <f t="shared" ca="1" si="242"/>
        <v>13.575014792011862</v>
      </c>
      <c r="CW234" s="111">
        <f t="shared" ca="1" si="243"/>
        <v>10.980804050384434</v>
      </c>
      <c r="CX234" s="111">
        <f t="shared" ca="1" si="244"/>
        <v>7.2400067137729716</v>
      </c>
      <c r="CY234" s="111">
        <f t="shared" ca="1" si="245"/>
        <v>4.5624757423472593</v>
      </c>
      <c r="CZ234" s="111">
        <f t="shared" ca="1" si="222"/>
        <v>3.2755122850356653</v>
      </c>
      <c r="DA234" s="111">
        <f t="shared" ca="1" si="222"/>
        <v>2.7604904361062439</v>
      </c>
      <c r="DB234" s="111">
        <f t="shared" ca="1" si="222"/>
        <v>2.5773484764790062</v>
      </c>
      <c r="DC234" s="111">
        <f t="shared" ca="1" si="222"/>
        <v>2.5333319871100834</v>
      </c>
      <c r="DE234" s="14">
        <f t="shared" si="246"/>
        <v>45</v>
      </c>
      <c r="DF234" s="111">
        <f t="shared" ca="1" si="247"/>
        <v>-21.438994458564753</v>
      </c>
      <c r="DG234" s="111">
        <f t="shared" ca="1" si="230"/>
        <v>-21.923450638133268</v>
      </c>
      <c r="DH234" s="111">
        <f t="shared" ca="1" si="230"/>
        <v>-23.4370722639283</v>
      </c>
      <c r="DI234" s="111">
        <f t="shared" ca="1" si="230"/>
        <v>-26.094924547166062</v>
      </c>
      <c r="DJ234" s="111">
        <f t="shared" ca="1" si="230"/>
        <v>-29.683530005679049</v>
      </c>
      <c r="DK234" s="111">
        <f t="shared" ca="1" si="230"/>
        <v>-32.448934489982442</v>
      </c>
      <c r="DL234" s="111">
        <f t="shared" ca="1" si="230"/>
        <v>-30.406892556295183</v>
      </c>
      <c r="DM234" s="111">
        <f t="shared" ca="1" si="230"/>
        <v>-22.947385816718946</v>
      </c>
      <c r="DN234" s="111">
        <f t="shared" ca="1" si="230"/>
        <v>-15.417625152997189</v>
      </c>
      <c r="DO234" s="111">
        <f t="shared" ca="1" si="230"/>
        <v>-10.627423503600633</v>
      </c>
      <c r="DP234" s="111">
        <f t="shared" ca="1" si="230"/>
        <v>-8.0771954954758645</v>
      </c>
      <c r="DQ234" s="111">
        <f t="shared" ca="1" si="230"/>
        <v>-6.8755482879108669</v>
      </c>
      <c r="DR234" s="111">
        <f t="shared" ca="1" si="230"/>
        <v>-6.5239065255312685</v>
      </c>
      <c r="DT234" s="14"/>
      <c r="DU234" s="111"/>
      <c r="DV234" s="111"/>
      <c r="DW234" s="111"/>
      <c r="DX234" s="111"/>
      <c r="DY234" s="111"/>
      <c r="DZ234" s="111"/>
      <c r="EA234" s="111"/>
      <c r="EB234" s="111"/>
      <c r="EC234" s="111"/>
      <c r="ED234" s="111"/>
      <c r="EE234" s="111"/>
      <c r="EF234" s="111"/>
      <c r="EG234" s="111"/>
      <c r="EI234" s="14"/>
      <c r="EJ234" s="111"/>
      <c r="EK234" s="111"/>
      <c r="EL234" s="111"/>
      <c r="EM234" s="111"/>
      <c r="EN234" s="111"/>
      <c r="EO234" s="111"/>
      <c r="EP234" s="111"/>
      <c r="EQ234" s="111"/>
      <c r="ER234" s="111"/>
      <c r="ES234" s="111"/>
      <c r="ET234" s="111"/>
      <c r="EU234" s="111"/>
      <c r="EV234" s="111"/>
    </row>
    <row r="235" spans="1:152">
      <c r="B235" s="15">
        <v>1</v>
      </c>
      <c r="C235" s="15">
        <v>0.5</v>
      </c>
      <c r="D235" s="15">
        <v>1</v>
      </c>
      <c r="E235">
        <v>0.34399999999999997</v>
      </c>
      <c r="F235" s="15">
        <v>30</v>
      </c>
      <c r="G235" s="15">
        <v>67.5</v>
      </c>
      <c r="R235" s="1"/>
      <c r="S235" s="14">
        <f t="shared" si="231"/>
        <v>52.5</v>
      </c>
      <c r="T235" s="87">
        <f t="shared" ca="1" si="217"/>
        <v>21.673991721952387</v>
      </c>
      <c r="U235" s="87">
        <f t="shared" ca="1" si="217"/>
        <v>21.765230973732088</v>
      </c>
      <c r="V235" s="87">
        <f t="shared" ca="1" si="217"/>
        <v>22.018973208778462</v>
      </c>
      <c r="W235" s="87">
        <f t="shared" ca="1" si="217"/>
        <v>22.340802888800447</v>
      </c>
      <c r="X235" s="87">
        <f t="shared" ca="1" si="217"/>
        <v>22.423912926742339</v>
      </c>
      <c r="Y235" s="87">
        <f t="shared" ca="1" si="217"/>
        <v>21.453757280510764</v>
      </c>
      <c r="Z235" s="87">
        <f t="shared" ca="1" si="217"/>
        <v>18.100016784432427</v>
      </c>
      <c r="AA235" s="87">
        <f t="shared" ca="1" si="217"/>
        <v>12.509546867971062</v>
      </c>
      <c r="AB235" s="87">
        <f t="shared" ca="1" si="217"/>
        <v>7.7931387104779191</v>
      </c>
      <c r="AC235" s="87">
        <f t="shared" ca="1" si="217"/>
        <v>5.5764227027921551</v>
      </c>
      <c r="AD235" s="87">
        <f t="shared" ca="1" si="217"/>
        <v>4.9207189316883762</v>
      </c>
      <c r="AE235" s="87">
        <f t="shared" ca="1" si="217"/>
        <v>4.8223305242311918</v>
      </c>
      <c r="AF235" s="87">
        <f t="shared" ca="1" si="217"/>
        <v>4.8281449159320706</v>
      </c>
      <c r="AH235" s="14">
        <f t="shared" si="232"/>
        <v>52.5</v>
      </c>
      <c r="AI235" s="111">
        <f t="shared" ca="1" si="218"/>
        <v>14.441078331889727</v>
      </c>
      <c r="AJ235" s="111">
        <f t="shared" ca="1" si="218"/>
        <v>14.428449199885614</v>
      </c>
      <c r="AK235" s="111">
        <f t="shared" ca="1" si="218"/>
        <v>14.359218723150585</v>
      </c>
      <c r="AL235" s="111">
        <f t="shared" ca="1" si="218"/>
        <v>14.112956466935982</v>
      </c>
      <c r="AM235" s="111">
        <f t="shared" ca="1" si="218"/>
        <v>13.389752149206217</v>
      </c>
      <c r="AN235" s="111">
        <f t="shared" ca="1" si="218"/>
        <v>11.590452919420875</v>
      </c>
      <c r="AO235" s="111">
        <f t="shared" ca="1" si="218"/>
        <v>8.137245844330387</v>
      </c>
      <c r="AP235" s="111">
        <f t="shared" ca="1" si="218"/>
        <v>4.0363181334728857</v>
      </c>
      <c r="AQ235" s="111">
        <f t="shared" ca="1" si="218"/>
        <v>1.66351110215158</v>
      </c>
      <c r="AR235" s="111">
        <f t="shared" ca="1" si="218"/>
        <v>1.2570366424840465</v>
      </c>
      <c r="AS235" s="111">
        <f t="shared" ca="1" si="218"/>
        <v>1.6116960084710998</v>
      </c>
      <c r="AT235" s="111">
        <f t="shared" ca="1" si="218"/>
        <v>1.9840405152261276</v>
      </c>
      <c r="AU235" s="111">
        <f t="shared" ca="1" si="218"/>
        <v>2.1252798766912089</v>
      </c>
      <c r="AW235" s="14">
        <f t="shared" si="233"/>
        <v>52.5</v>
      </c>
      <c r="AX235" s="111">
        <f t="shared" ca="1" si="219"/>
        <v>16.852049461910614</v>
      </c>
      <c r="AY235" s="111">
        <f t="shared" ca="1" si="219"/>
        <v>16.874043124501107</v>
      </c>
      <c r="AZ235" s="111">
        <f t="shared" ca="1" si="219"/>
        <v>16.912470218359882</v>
      </c>
      <c r="BA235" s="111">
        <f t="shared" ca="1" si="219"/>
        <v>16.855571940890805</v>
      </c>
      <c r="BB235" s="111">
        <f t="shared" ca="1" si="219"/>
        <v>16.401139075051592</v>
      </c>
      <c r="BC235" s="111">
        <f t="shared" ca="1" si="219"/>
        <v>14.878221039784176</v>
      </c>
      <c r="BD235" s="111">
        <f t="shared" ca="1" si="219"/>
        <v>11.458169491031068</v>
      </c>
      <c r="BE235" s="111">
        <f t="shared" ca="1" si="219"/>
        <v>6.8607277116389458</v>
      </c>
      <c r="BF235" s="111">
        <f t="shared" ca="1" si="219"/>
        <v>3.7067203049270265</v>
      </c>
      <c r="BG235" s="111">
        <f t="shared" ca="1" si="219"/>
        <v>2.6968319959200846</v>
      </c>
      <c r="BH235" s="111">
        <f t="shared" ca="1" si="219"/>
        <v>2.7147036495435262</v>
      </c>
      <c r="BI235" s="111">
        <f t="shared" ca="1" si="219"/>
        <v>2.9301371848944826</v>
      </c>
      <c r="BJ235" s="111">
        <f t="shared" ca="1" si="219"/>
        <v>3.026234889771497</v>
      </c>
      <c r="BL235" s="14">
        <f t="shared" si="234"/>
        <v>52.5</v>
      </c>
      <c r="BM235" s="111">
        <f t="shared" ca="1" si="220"/>
        <v>19.2630205919315</v>
      </c>
      <c r="BN235" s="111">
        <f t="shared" ca="1" si="220"/>
        <v>19.319637049116597</v>
      </c>
      <c r="BO235" s="111">
        <f t="shared" ca="1" si="220"/>
        <v>19.46572171356917</v>
      </c>
      <c r="BP235" s="111">
        <f t="shared" ca="1" si="220"/>
        <v>19.598187414845626</v>
      </c>
      <c r="BQ235" s="111">
        <f t="shared" ca="1" si="220"/>
        <v>19.412526000896971</v>
      </c>
      <c r="BR235" s="111">
        <f t="shared" ca="1" si="220"/>
        <v>18.165989160147472</v>
      </c>
      <c r="BS235" s="111">
        <f t="shared" ca="1" si="220"/>
        <v>14.779093137731747</v>
      </c>
      <c r="BT235" s="111">
        <f t="shared" ca="1" si="220"/>
        <v>9.6851372898050059</v>
      </c>
      <c r="BU235" s="111">
        <f t="shared" ca="1" si="220"/>
        <v>5.7499295077024728</v>
      </c>
      <c r="BV235" s="111">
        <f t="shared" ca="1" si="220"/>
        <v>4.136627349356119</v>
      </c>
      <c r="BW235" s="111">
        <f t="shared" ca="1" si="220"/>
        <v>3.8177112906159518</v>
      </c>
      <c r="BX235" s="111">
        <f t="shared" ca="1" si="220"/>
        <v>3.8762338545628379</v>
      </c>
      <c r="BY235" s="111">
        <f t="shared" ca="1" si="220"/>
        <v>3.9271899028517838</v>
      </c>
      <c r="CA235" s="14">
        <f t="shared" si="235"/>
        <v>52.5</v>
      </c>
      <c r="CB235" s="111">
        <f t="shared" ca="1" si="221"/>
        <v>10.131028435734839</v>
      </c>
      <c r="CC235" s="111">
        <f t="shared" ca="1" si="221"/>
        <v>10.320517352946533</v>
      </c>
      <c r="CD235" s="111">
        <f t="shared" ca="1" si="221"/>
        <v>10.91571432950006</v>
      </c>
      <c r="CE235" s="111">
        <f t="shared" ca="1" si="221"/>
        <v>11.987532265968834</v>
      </c>
      <c r="CF235" s="111">
        <f t="shared" ca="1" si="221"/>
        <v>13.583538969723778</v>
      </c>
      <c r="CG235" s="111">
        <f t="shared" ca="1" si="221"/>
        <v>15.435857266077628</v>
      </c>
      <c r="CH235" s="111">
        <f t="shared" ca="1" si="221"/>
        <v>16.30553852331759</v>
      </c>
      <c r="CI235" s="111">
        <f t="shared" ca="1" si="221"/>
        <v>14.444548095402146</v>
      </c>
      <c r="CJ235" s="111">
        <f t="shared" ca="1" si="221"/>
        <v>10.700627474557091</v>
      </c>
      <c r="CK235" s="111">
        <f t="shared" ca="1" si="221"/>
        <v>7.5234875800577834</v>
      </c>
      <c r="CL235" s="111">
        <f t="shared" ca="1" si="221"/>
        <v>5.6339020600968759</v>
      </c>
      <c r="CM235" s="111">
        <f t="shared" ca="1" si="221"/>
        <v>4.7121139131638916</v>
      </c>
      <c r="CN235" s="111">
        <f t="shared" ca="1" si="221"/>
        <v>4.4401010952953097</v>
      </c>
      <c r="CP235" s="14">
        <f t="shared" si="236"/>
        <v>52.5</v>
      </c>
      <c r="CQ235" s="111">
        <f t="shared" ca="1" si="237"/>
        <v>8.6695966887809544</v>
      </c>
      <c r="CR235" s="111">
        <f t="shared" ca="1" si="238"/>
        <v>8.7060923894928361</v>
      </c>
      <c r="CS235" s="111">
        <f t="shared" ca="1" si="239"/>
        <v>8.8075892835113851</v>
      </c>
      <c r="CT235" s="111">
        <f t="shared" ca="1" si="240"/>
        <v>8.9363211555201794</v>
      </c>
      <c r="CU235" s="111">
        <f t="shared" ca="1" si="241"/>
        <v>8.9695651706969368</v>
      </c>
      <c r="CV235" s="111">
        <f t="shared" ca="1" si="242"/>
        <v>8.5815029122043072</v>
      </c>
      <c r="CW235" s="111">
        <f t="shared" ca="1" si="243"/>
        <v>7.2400067137729716</v>
      </c>
      <c r="CX235" s="111">
        <f t="shared" ca="1" si="244"/>
        <v>5.0038187471884257</v>
      </c>
      <c r="CY235" s="111">
        <f t="shared" ca="1" si="245"/>
        <v>3.1172554841911664</v>
      </c>
      <c r="CZ235" s="111">
        <f t="shared" ca="1" si="222"/>
        <v>2.2305690811168621</v>
      </c>
      <c r="DA235" s="111">
        <f t="shared" ca="1" si="222"/>
        <v>1.9682875726753508</v>
      </c>
      <c r="DB235" s="111">
        <f t="shared" ca="1" si="222"/>
        <v>1.928932209692477</v>
      </c>
      <c r="DC235" s="111">
        <f t="shared" ca="1" si="222"/>
        <v>1.9312579663728289</v>
      </c>
      <c r="DE235" s="14">
        <f t="shared" si="246"/>
        <v>52.5</v>
      </c>
      <c r="DF235" s="111">
        <f t="shared" ca="1" si="247"/>
        <v>-14.95297069577661</v>
      </c>
      <c r="DG235" s="111">
        <f t="shared" ca="1" si="230"/>
        <v>-15.211705202177516</v>
      </c>
      <c r="DH235" s="111">
        <f t="shared" ca="1" si="230"/>
        <v>-16.022217319918642</v>
      </c>
      <c r="DI235" s="111">
        <f t="shared" ca="1" si="230"/>
        <v>-17.472763213878473</v>
      </c>
      <c r="DJ235" s="111">
        <f t="shared" ca="1" si="230"/>
        <v>-19.606312821414523</v>
      </c>
      <c r="DK235" s="111">
        <f t="shared" ca="1" si="230"/>
        <v>-22.011393506804218</v>
      </c>
      <c r="DL235" s="111">
        <f t="shared" ca="1" si="230"/>
        <v>-22.947385816718946</v>
      </c>
      <c r="DM235" s="111">
        <f t="shared" ca="1" si="230"/>
        <v>-20.093367251734264</v>
      </c>
      <c r="DN235" s="111">
        <f t="shared" ca="1" si="230"/>
        <v>-14.787045880107982</v>
      </c>
      <c r="DO235" s="111">
        <f t="shared" ca="1" si="230"/>
        <v>-10.403078286929855</v>
      </c>
      <c r="DP235" s="111">
        <f t="shared" ca="1" si="230"/>
        <v>-7.8399173422417263</v>
      </c>
      <c r="DQ235" s="111">
        <f t="shared" ca="1" si="230"/>
        <v>-6.6043072525006004</v>
      </c>
      <c r="DR235" s="111">
        <f t="shared" ca="1" si="230"/>
        <v>-6.2420111214558851</v>
      </c>
      <c r="DT235" s="14"/>
      <c r="DU235" s="111"/>
      <c r="DV235" s="111"/>
      <c r="DW235" s="111"/>
      <c r="DX235" s="111"/>
      <c r="DY235" s="111"/>
      <c r="DZ235" s="111"/>
      <c r="EA235" s="111"/>
      <c r="EB235" s="111"/>
      <c r="EC235" s="111"/>
      <c r="ED235" s="111"/>
      <c r="EE235" s="111"/>
      <c r="EF235" s="111"/>
      <c r="EG235" s="111"/>
      <c r="EI235" s="14"/>
      <c r="EJ235" s="111"/>
      <c r="EK235" s="111"/>
      <c r="EL235" s="111"/>
      <c r="EM235" s="111"/>
      <c r="EN235" s="111"/>
      <c r="EO235" s="111"/>
      <c r="EP235" s="111"/>
      <c r="EQ235" s="111"/>
      <c r="ER235" s="111"/>
      <c r="ES235" s="111"/>
      <c r="ET235" s="111"/>
      <c r="EU235" s="111"/>
      <c r="EV235" s="111"/>
    </row>
    <row r="236" spans="1:152">
      <c r="B236" s="15">
        <v>2</v>
      </c>
      <c r="C236" s="15">
        <v>0</v>
      </c>
      <c r="D236" s="15">
        <v>0.2</v>
      </c>
      <c r="E236" s="17">
        <v>0.30299999999999999</v>
      </c>
      <c r="F236" s="112">
        <v>22.5</v>
      </c>
      <c r="G236" s="112">
        <v>67.5</v>
      </c>
      <c r="H236" s="9" t="s">
        <v>85</v>
      </c>
      <c r="S236" s="14">
        <f t="shared" si="231"/>
        <v>60</v>
      </c>
      <c r="T236" s="87">
        <f t="shared" ca="1" si="217"/>
        <v>16.071019436961034</v>
      </c>
      <c r="U236" s="87">
        <f t="shared" ca="1" si="217"/>
        <v>16.049254014540058</v>
      </c>
      <c r="V236" s="87">
        <f t="shared" ca="1" si="217"/>
        <v>15.96224924711815</v>
      </c>
      <c r="W236" s="87">
        <f t="shared" ca="1" si="217"/>
        <v>15.730301963487323</v>
      </c>
      <c r="X236" s="87">
        <f t="shared" ca="1" si="217"/>
        <v>15.166089663220687</v>
      </c>
      <c r="Y236" s="87">
        <f t="shared" ca="1" si="217"/>
        <v>13.894797382211967</v>
      </c>
      <c r="Z236" s="87">
        <f t="shared" ca="1" si="217"/>
        <v>11.406189355868147</v>
      </c>
      <c r="AA236" s="87">
        <f t="shared" ca="1" si="217"/>
        <v>7.7931387104779191</v>
      </c>
      <c r="AB236" s="87">
        <f t="shared" ca="1" si="217"/>
        <v>4.6704962391984903</v>
      </c>
      <c r="AC236" s="87">
        <f t="shared" ca="1" si="217"/>
        <v>3.3639754925047991</v>
      </c>
      <c r="AD236" s="87">
        <f t="shared" ca="1" si="217"/>
        <v>3.3072166555869624</v>
      </c>
      <c r="AE236" s="87">
        <f t="shared" ca="1" si="217"/>
        <v>3.5662104744569896</v>
      </c>
      <c r="AF236" s="87">
        <f t="shared" ca="1" si="217"/>
        <v>3.6897406481147539</v>
      </c>
      <c r="AH236" s="14">
        <f t="shared" si="232"/>
        <v>60</v>
      </c>
      <c r="AI236" s="111">
        <f t="shared" ca="1" si="218"/>
        <v>10.775208655258483</v>
      </c>
      <c r="AJ236" s="111">
        <f t="shared" ca="1" si="218"/>
        <v>10.70619861842856</v>
      </c>
      <c r="AK236" s="111">
        <f t="shared" ca="1" si="218"/>
        <v>10.473900704320311</v>
      </c>
      <c r="AL236" s="111">
        <f t="shared" ca="1" si="218"/>
        <v>9.9910425178552789</v>
      </c>
      <c r="AM236" s="111">
        <f t="shared" ca="1" si="218"/>
        <v>9.074571897098469</v>
      </c>
      <c r="AN236" s="111">
        <f t="shared" ca="1" si="218"/>
        <v>7.4192974989518961</v>
      </c>
      <c r="AO236" s="111">
        <f t="shared" ca="1" si="218"/>
        <v>4.7691157218040878</v>
      </c>
      <c r="AP236" s="111">
        <f t="shared" ca="1" si="218"/>
        <v>1.66351110215158</v>
      </c>
      <c r="AQ236" s="111">
        <f t="shared" ca="1" si="218"/>
        <v>-0.2431051267001178</v>
      </c>
      <c r="AR236" s="111">
        <f t="shared" ca="1" si="218"/>
        <v>-0.31526649154926983</v>
      </c>
      <c r="AS236" s="111">
        <f t="shared" ca="1" si="218"/>
        <v>0.42126830794420816</v>
      </c>
      <c r="AT236" s="111">
        <f t="shared" ca="1" si="218"/>
        <v>1.0683248176637845</v>
      </c>
      <c r="AU236" s="111">
        <f t="shared" ca="1" si="218"/>
        <v>1.304583643212569</v>
      </c>
      <c r="AW236" s="14">
        <f t="shared" si="233"/>
        <v>60</v>
      </c>
      <c r="AX236" s="111">
        <f t="shared" ca="1" si="219"/>
        <v>12.540478915826</v>
      </c>
      <c r="AY236" s="111">
        <f t="shared" ca="1" si="219"/>
        <v>12.487217083799061</v>
      </c>
      <c r="AZ236" s="111">
        <f t="shared" ca="1" si="219"/>
        <v>12.303350218586258</v>
      </c>
      <c r="BA236" s="111">
        <f t="shared" ca="1" si="219"/>
        <v>11.904128999732626</v>
      </c>
      <c r="BB236" s="111">
        <f t="shared" ca="1" si="219"/>
        <v>11.105077819139209</v>
      </c>
      <c r="BC236" s="111">
        <f t="shared" ca="1" si="219"/>
        <v>9.5777974600385889</v>
      </c>
      <c r="BD236" s="111">
        <f t="shared" ca="1" si="219"/>
        <v>6.9814735998254429</v>
      </c>
      <c r="BE236" s="111">
        <f t="shared" ca="1" si="219"/>
        <v>3.7067203049270265</v>
      </c>
      <c r="BF236" s="111">
        <f t="shared" ca="1" si="219"/>
        <v>1.3947619952660861</v>
      </c>
      <c r="BG236" s="111">
        <f t="shared" ca="1" si="219"/>
        <v>0.91114750313542148</v>
      </c>
      <c r="BH236" s="111">
        <f t="shared" ca="1" si="219"/>
        <v>1.3832510904917941</v>
      </c>
      <c r="BI236" s="111">
        <f t="shared" ca="1" si="219"/>
        <v>1.9009533699281873</v>
      </c>
      <c r="BJ236" s="111">
        <f t="shared" ca="1" si="219"/>
        <v>2.0996359781799638</v>
      </c>
      <c r="BL236" s="14">
        <f t="shared" si="234"/>
        <v>60</v>
      </c>
      <c r="BM236" s="111">
        <f t="shared" ca="1" si="220"/>
        <v>14.305749176393517</v>
      </c>
      <c r="BN236" s="111">
        <f t="shared" ca="1" si="220"/>
        <v>14.26823554916956</v>
      </c>
      <c r="BO236" s="111">
        <f t="shared" ca="1" si="220"/>
        <v>14.132799732852204</v>
      </c>
      <c r="BP236" s="111">
        <f t="shared" ca="1" si="220"/>
        <v>13.817215481609974</v>
      </c>
      <c r="BQ236" s="111">
        <f t="shared" ca="1" si="220"/>
        <v>13.13558374117995</v>
      </c>
      <c r="BR236" s="111">
        <f t="shared" ca="1" si="220"/>
        <v>11.736297421125277</v>
      </c>
      <c r="BS236" s="111">
        <f t="shared" ca="1" si="220"/>
        <v>9.1938314778467944</v>
      </c>
      <c r="BT236" s="111">
        <f t="shared" ca="1" si="220"/>
        <v>5.7499295077024728</v>
      </c>
      <c r="BU236" s="111">
        <f t="shared" ca="1" si="220"/>
        <v>3.0326291172322901</v>
      </c>
      <c r="BV236" s="111">
        <f t="shared" ca="1" si="220"/>
        <v>2.1375614978201094</v>
      </c>
      <c r="BW236" s="111">
        <f t="shared" ca="1" si="220"/>
        <v>2.345233873039378</v>
      </c>
      <c r="BX236" s="111">
        <f t="shared" ca="1" si="220"/>
        <v>2.7335819221925886</v>
      </c>
      <c r="BY236" s="111">
        <f t="shared" ca="1" si="220"/>
        <v>2.8946883131473591</v>
      </c>
      <c r="CA236" s="14">
        <f t="shared" si="235"/>
        <v>60</v>
      </c>
      <c r="CB236" s="111">
        <f t="shared" ca="1" si="221"/>
        <v>7.3774176760128967</v>
      </c>
      <c r="CC236" s="111">
        <f t="shared" ca="1" si="221"/>
        <v>7.4762599893149888</v>
      </c>
      <c r="CD236" s="111">
        <f t="shared" ca="1" si="221"/>
        <v>7.7842472361720469</v>
      </c>
      <c r="CE236" s="111">
        <f t="shared" ca="1" si="221"/>
        <v>8.3324584985666288</v>
      </c>
      <c r="CF236" s="111">
        <f t="shared" ca="1" si="221"/>
        <v>9.1498175996003042</v>
      </c>
      <c r="CG236" s="111">
        <f t="shared" ca="1" si="221"/>
        <v>10.172040290077746</v>
      </c>
      <c r="CH236" s="111">
        <f t="shared" ca="1" si="221"/>
        <v>10.992909396954484</v>
      </c>
      <c r="CI236" s="111">
        <f t="shared" ca="1" si="221"/>
        <v>10.700627474557091</v>
      </c>
      <c r="CJ236" s="111">
        <f t="shared" ca="1" si="221"/>
        <v>8.8931034839575194</v>
      </c>
      <c r="CK236" s="111">
        <f t="shared" ca="1" si="221"/>
        <v>6.6856888696071755</v>
      </c>
      <c r="CL236" s="111">
        <f t="shared" ca="1" si="221"/>
        <v>5.1104533641681131</v>
      </c>
      <c r="CM236" s="111">
        <f t="shared" ca="1" si="221"/>
        <v>4.2825292186950108</v>
      </c>
      <c r="CN236" s="111">
        <f t="shared" ca="1" si="221"/>
        <v>4.0323658801814188</v>
      </c>
      <c r="CP236" s="14">
        <f t="shared" si="236"/>
        <v>60</v>
      </c>
      <c r="CQ236" s="111">
        <f t="shared" ca="1" si="237"/>
        <v>6.4284077747844144</v>
      </c>
      <c r="CR236" s="111">
        <f t="shared" ca="1" si="238"/>
        <v>6.4197016058160248</v>
      </c>
      <c r="CS236" s="111">
        <f t="shared" ca="1" si="239"/>
        <v>6.3848996988472608</v>
      </c>
      <c r="CT236" s="111">
        <f t="shared" ca="1" si="240"/>
        <v>6.2921207853949292</v>
      </c>
      <c r="CU236" s="111">
        <f t="shared" ca="1" si="241"/>
        <v>6.0664358652882759</v>
      </c>
      <c r="CV236" s="111">
        <f t="shared" ca="1" si="242"/>
        <v>5.557918952884787</v>
      </c>
      <c r="CW236" s="111">
        <f t="shared" ca="1" si="243"/>
        <v>4.5624757423472593</v>
      </c>
      <c r="CX236" s="111">
        <f t="shared" ca="1" si="244"/>
        <v>3.1172554841911664</v>
      </c>
      <c r="CY236" s="111">
        <f t="shared" ca="1" si="245"/>
        <v>1.8681984956793967</v>
      </c>
      <c r="CZ236" s="111">
        <f t="shared" ca="1" si="222"/>
        <v>1.3455901970019193</v>
      </c>
      <c r="DA236" s="111">
        <f t="shared" ca="1" si="222"/>
        <v>1.322886662234785</v>
      </c>
      <c r="DB236" s="111">
        <f t="shared" ca="1" si="222"/>
        <v>1.4264841897827962</v>
      </c>
      <c r="DC236" s="111">
        <f t="shared" ca="1" si="222"/>
        <v>1.4758962592459015</v>
      </c>
      <c r="DE236" s="14">
        <f t="shared" si="246"/>
        <v>60</v>
      </c>
      <c r="DF236" s="111">
        <f t="shared" ca="1" si="247"/>
        <v>-10.907958197147931</v>
      </c>
      <c r="DG236" s="111">
        <f t="shared" ca="1" si="230"/>
        <v>-11.038296920055988</v>
      </c>
      <c r="DH236" s="111">
        <f t="shared" ca="1" si="230"/>
        <v>-11.443146264703937</v>
      </c>
      <c r="DI236" s="111">
        <f t="shared" ca="1" si="230"/>
        <v>-12.158631462321324</v>
      </c>
      <c r="DJ236" s="111">
        <f t="shared" ca="1" si="230"/>
        <v>-13.210829443681785</v>
      </c>
      <c r="DK236" s="111">
        <f t="shared" ca="1" si="230"/>
        <v>-14.489040212251123</v>
      </c>
      <c r="DL236" s="111">
        <f t="shared" ca="1" si="230"/>
        <v>-15.417625152997189</v>
      </c>
      <c r="DM236" s="111">
        <f t="shared" ca="1" si="230"/>
        <v>-14.787045880107982</v>
      </c>
      <c r="DN236" s="111">
        <f t="shared" ca="1" si="230"/>
        <v>-12.168837727889928</v>
      </c>
      <c r="DO236" s="111">
        <f t="shared" ca="1" si="230"/>
        <v>-9.1385168589765531</v>
      </c>
      <c r="DP236" s="111">
        <f t="shared" ca="1" si="230"/>
        <v>-7.0344189292632819</v>
      </c>
      <c r="DQ236" s="111">
        <f t="shared" ca="1" si="230"/>
        <v>-5.9477863232238128</v>
      </c>
      <c r="DR236" s="111">
        <f t="shared" ca="1" si="230"/>
        <v>-5.6224705501162076</v>
      </c>
      <c r="DT236" s="14"/>
      <c r="DU236" s="111"/>
      <c r="DV236" s="111"/>
      <c r="DW236" s="111"/>
      <c r="DX236" s="111"/>
      <c r="DY236" s="111"/>
      <c r="DZ236" s="111"/>
      <c r="EA236" s="111"/>
      <c r="EB236" s="111"/>
      <c r="EC236" s="111"/>
      <c r="ED236" s="111"/>
      <c r="EE236" s="111"/>
      <c r="EF236" s="111"/>
      <c r="EG236" s="111"/>
      <c r="EI236" s="14"/>
      <c r="EJ236" s="111"/>
      <c r="EK236" s="111"/>
      <c r="EL236" s="111"/>
      <c r="EM236" s="111"/>
      <c r="EN236" s="111"/>
      <c r="EO236" s="111"/>
      <c r="EP236" s="111"/>
      <c r="EQ236" s="111"/>
      <c r="ER236" s="111"/>
      <c r="ES236" s="111"/>
      <c r="ET236" s="111"/>
      <c r="EU236" s="111"/>
      <c r="EV236" s="111"/>
    </row>
    <row r="237" spans="1:152">
      <c r="B237" s="15"/>
      <c r="C237" s="15"/>
      <c r="D237" s="15"/>
      <c r="F237" s="15"/>
      <c r="G237" s="15"/>
      <c r="H237" s="9"/>
      <c r="S237" s="14">
        <f t="shared" si="231"/>
        <v>67.5</v>
      </c>
      <c r="T237" s="87">
        <f t="shared" ca="1" si="217"/>
        <v>12.94301522380923</v>
      </c>
      <c r="U237" s="87">
        <f t="shared" ca="1" si="217"/>
        <v>12.878891615906479</v>
      </c>
      <c r="V237" s="87">
        <f t="shared" ca="1" si="217"/>
        <v>12.668232442657342</v>
      </c>
      <c r="W237" s="87">
        <f t="shared" ca="1" si="217"/>
        <v>12.249567649954214</v>
      </c>
      <c r="X237" s="87">
        <f t="shared" ca="1" si="217"/>
        <v>11.499280139129874</v>
      </c>
      <c r="Y237" s="87">
        <f t="shared" ca="1" si="217"/>
        <v>10.215247389738266</v>
      </c>
      <c r="Z237" s="87">
        <f t="shared" ca="1" si="217"/>
        <v>8.1887807125891641</v>
      </c>
      <c r="AA237" s="87">
        <f t="shared" ca="1" si="217"/>
        <v>5.5764227027921551</v>
      </c>
      <c r="AB237" s="87">
        <f t="shared" ca="1" si="217"/>
        <v>3.3639754925047991</v>
      </c>
      <c r="AC237" s="87">
        <f t="shared" ca="1" si="217"/>
        <v>2.5312778812312913</v>
      </c>
      <c r="AD237" s="87">
        <f t="shared" ca="1" si="217"/>
        <v>2.7677630215108038</v>
      </c>
      <c r="AE237" s="87">
        <f t="shared" ca="1" si="217"/>
        <v>3.2251692926376498</v>
      </c>
      <c r="AF237" s="87">
        <f t="shared" ca="1" si="217"/>
        <v>3.4196144002425179</v>
      </c>
      <c r="AH237" s="14">
        <f t="shared" si="232"/>
        <v>67.5</v>
      </c>
      <c r="AI237" s="111">
        <f t="shared" ca="1" si="218"/>
        <v>8.7786180607584576</v>
      </c>
      <c r="AJ237" s="111">
        <f t="shared" ca="1" si="218"/>
        <v>8.6947477912849749</v>
      </c>
      <c r="AK237" s="111">
        <f t="shared" ca="1" si="218"/>
        <v>8.4245868087937623</v>
      </c>
      <c r="AL237" s="111">
        <f t="shared" ca="1" si="218"/>
        <v>7.9075728936258436</v>
      </c>
      <c r="AM237" s="111">
        <f t="shared" ca="1" si="218"/>
        <v>7.0293416968707243</v>
      </c>
      <c r="AN237" s="111">
        <f t="shared" ca="1" si="218"/>
        <v>5.6250389947422725</v>
      </c>
      <c r="AO237" s="111">
        <f t="shared" ca="1" si="218"/>
        <v>3.5893383452947374</v>
      </c>
      <c r="AP237" s="111">
        <f t="shared" ca="1" si="218"/>
        <v>1.2570366424840465</v>
      </c>
      <c r="AQ237" s="111">
        <f t="shared" ca="1" si="218"/>
        <v>-0.31526649154926983</v>
      </c>
      <c r="AR237" s="111">
        <f t="shared" ca="1" si="218"/>
        <v>-0.41005553171249204</v>
      </c>
      <c r="AS237" s="111">
        <f t="shared" ca="1" si="218"/>
        <v>0.35797330396446053</v>
      </c>
      <c r="AT237" s="111">
        <f t="shared" ca="1" si="218"/>
        <v>1.0898186001162888</v>
      </c>
      <c r="AU237" s="111">
        <f t="shared" ca="1" si="218"/>
        <v>1.3651023060746721</v>
      </c>
      <c r="AW237" s="14">
        <f t="shared" si="233"/>
        <v>67.5</v>
      </c>
      <c r="AX237" s="111">
        <f t="shared" ca="1" si="219"/>
        <v>10.16675044844205</v>
      </c>
      <c r="AY237" s="111">
        <f t="shared" ca="1" si="219"/>
        <v>10.089462399492144</v>
      </c>
      <c r="AZ237" s="111">
        <f t="shared" ca="1" si="219"/>
        <v>9.8391353534149566</v>
      </c>
      <c r="BA237" s="111">
        <f t="shared" ca="1" si="219"/>
        <v>9.3549044790686349</v>
      </c>
      <c r="BB237" s="111">
        <f t="shared" ca="1" si="219"/>
        <v>8.5193211776237749</v>
      </c>
      <c r="BC237" s="111">
        <f t="shared" ca="1" si="219"/>
        <v>7.1551084597409371</v>
      </c>
      <c r="BD237" s="111">
        <f t="shared" ca="1" si="219"/>
        <v>5.1224858010595469</v>
      </c>
      <c r="BE237" s="111">
        <f t="shared" ca="1" si="219"/>
        <v>2.6968319959200846</v>
      </c>
      <c r="BF237" s="111">
        <f t="shared" ca="1" si="219"/>
        <v>0.91114750313542148</v>
      </c>
      <c r="BG237" s="111">
        <f t="shared" ca="1" si="219"/>
        <v>0.57038893926877021</v>
      </c>
      <c r="BH237" s="111">
        <f t="shared" ca="1" si="219"/>
        <v>1.1612365431465759</v>
      </c>
      <c r="BI237" s="111">
        <f t="shared" ca="1" si="219"/>
        <v>1.8016021642900761</v>
      </c>
      <c r="BJ237" s="111">
        <f t="shared" ca="1" si="219"/>
        <v>2.0499396707972877</v>
      </c>
      <c r="BL237" s="14">
        <f t="shared" si="234"/>
        <v>67.5</v>
      </c>
      <c r="BM237" s="111">
        <f t="shared" ca="1" si="220"/>
        <v>11.554882836125639</v>
      </c>
      <c r="BN237" s="111">
        <f t="shared" ca="1" si="220"/>
        <v>11.484177007699312</v>
      </c>
      <c r="BO237" s="111">
        <f t="shared" ca="1" si="220"/>
        <v>11.253683898036149</v>
      </c>
      <c r="BP237" s="111">
        <f t="shared" ca="1" si="220"/>
        <v>10.802236064511424</v>
      </c>
      <c r="BQ237" s="111">
        <f t="shared" ca="1" si="220"/>
        <v>10.009300658376826</v>
      </c>
      <c r="BR237" s="111">
        <f t="shared" ca="1" si="220"/>
        <v>8.6851779247395999</v>
      </c>
      <c r="BS237" s="111">
        <f t="shared" ca="1" si="220"/>
        <v>6.6556332568243555</v>
      </c>
      <c r="BT237" s="111">
        <f t="shared" ca="1" si="220"/>
        <v>4.136627349356119</v>
      </c>
      <c r="BU237" s="111">
        <f t="shared" ca="1" si="220"/>
        <v>2.1375614978201094</v>
      </c>
      <c r="BV237" s="111">
        <f t="shared" ca="1" si="220"/>
        <v>1.5508334102500316</v>
      </c>
      <c r="BW237" s="111">
        <f t="shared" ca="1" si="220"/>
        <v>1.9644997823286894</v>
      </c>
      <c r="BX237" s="111">
        <f t="shared" ca="1" si="220"/>
        <v>2.5133857284638634</v>
      </c>
      <c r="BY237" s="111">
        <f t="shared" ca="1" si="220"/>
        <v>2.7347770355199033</v>
      </c>
      <c r="CA237" s="14">
        <f t="shared" si="235"/>
        <v>67.5</v>
      </c>
      <c r="CB237" s="111">
        <f t="shared" ca="1" si="221"/>
        <v>5.7401912813397002</v>
      </c>
      <c r="CC237" s="111">
        <f t="shared" ca="1" si="221"/>
        <v>5.7925093260617109</v>
      </c>
      <c r="CD237" s="111">
        <f t="shared" ca="1" si="221"/>
        <v>5.9536447791956899</v>
      </c>
      <c r="CE237" s="111">
        <f t="shared" ca="1" si="221"/>
        <v>6.2340759826658934</v>
      </c>
      <c r="CF237" s="111">
        <f t="shared" ca="1" si="221"/>
        <v>6.6400208566923249</v>
      </c>
      <c r="CG237" s="111">
        <f t="shared" ca="1" si="221"/>
        <v>7.1373673120443284</v>
      </c>
      <c r="CH237" s="111">
        <f t="shared" ca="1" si="221"/>
        <v>7.5611285920710172</v>
      </c>
      <c r="CI237" s="111">
        <f t="shared" ca="1" si="221"/>
        <v>7.5234875800577834</v>
      </c>
      <c r="CJ237" s="111">
        <f t="shared" ca="1" si="221"/>
        <v>6.6856888696071755</v>
      </c>
      <c r="CK237" s="111">
        <f t="shared" ca="1" si="221"/>
        <v>5.3764112496413095</v>
      </c>
      <c r="CL237" s="111">
        <f t="shared" ca="1" si="221"/>
        <v>4.2660268307905245</v>
      </c>
      <c r="CM237" s="111">
        <f t="shared" ca="1" si="221"/>
        <v>3.6256675265151919</v>
      </c>
      <c r="CN237" s="111">
        <f t="shared" ca="1" si="221"/>
        <v>3.4251013082871871</v>
      </c>
      <c r="CP237" s="14">
        <f t="shared" si="236"/>
        <v>67.5</v>
      </c>
      <c r="CQ237" s="111">
        <f t="shared" ca="1" si="237"/>
        <v>5.1772060895236924</v>
      </c>
      <c r="CR237" s="111">
        <f t="shared" ca="1" si="238"/>
        <v>5.1515566463625913</v>
      </c>
      <c r="CS237" s="111">
        <f t="shared" ca="1" si="239"/>
        <v>5.0672929770629365</v>
      </c>
      <c r="CT237" s="111">
        <f t="shared" ca="1" si="240"/>
        <v>4.8998270599816856</v>
      </c>
      <c r="CU237" s="111">
        <f t="shared" ca="1" si="241"/>
        <v>4.59971205565195</v>
      </c>
      <c r="CV237" s="111">
        <f t="shared" ca="1" si="242"/>
        <v>4.0860989558953058</v>
      </c>
      <c r="CW237" s="111">
        <f t="shared" ca="1" si="243"/>
        <v>3.2755122850356653</v>
      </c>
      <c r="CX237" s="111">
        <f t="shared" ca="1" si="244"/>
        <v>2.2305690811168621</v>
      </c>
      <c r="CY237" s="111">
        <f t="shared" ca="1" si="245"/>
        <v>1.3455901970019193</v>
      </c>
      <c r="CZ237" s="111">
        <f t="shared" ca="1" si="222"/>
        <v>1.012511152492517</v>
      </c>
      <c r="DA237" s="111">
        <f t="shared" ca="1" si="222"/>
        <v>1.1071052086043214</v>
      </c>
      <c r="DB237" s="111">
        <f t="shared" ca="1" si="222"/>
        <v>1.2900677170550598</v>
      </c>
      <c r="DC237" s="111">
        <f t="shared" ca="1" si="222"/>
        <v>1.3678457600970069</v>
      </c>
      <c r="DE237" s="14">
        <f t="shared" si="246"/>
        <v>67.5</v>
      </c>
      <c r="DF237" s="111">
        <f t="shared" ca="1" si="247"/>
        <v>-8.5164560567068808</v>
      </c>
      <c r="DG237" s="111">
        <f t="shared" ca="1" si="230"/>
        <v>-8.5819385424760473</v>
      </c>
      <c r="DH237" s="111">
        <f t="shared" ca="1" si="230"/>
        <v>-8.7827418684380749</v>
      </c>
      <c r="DI237" s="111">
        <f t="shared" ca="1" si="230"/>
        <v>-9.1287391535514715</v>
      </c>
      <c r="DJ237" s="111">
        <f t="shared" ca="1" si="230"/>
        <v>-9.6199798181984253</v>
      </c>
      <c r="DK237" s="111">
        <f t="shared" ca="1" si="230"/>
        <v>-10.197506242041655</v>
      </c>
      <c r="DL237" s="111">
        <f t="shared" ca="1" si="230"/>
        <v>-10.627423503600633</v>
      </c>
      <c r="DM237" s="111">
        <f t="shared" ca="1" si="230"/>
        <v>-10.403078286929855</v>
      </c>
      <c r="DN237" s="111">
        <f t="shared" ca="1" si="230"/>
        <v>-9.1385168589765531</v>
      </c>
      <c r="DO237" s="111">
        <f t="shared" ca="1" si="230"/>
        <v>-7.3373001916038314</v>
      </c>
      <c r="DP237" s="111">
        <f t="shared" ca="1" si="230"/>
        <v>-5.8725533091547515</v>
      </c>
      <c r="DQ237" s="111">
        <f t="shared" ca="1" si="230"/>
        <v>-5.049234654862766</v>
      </c>
      <c r="DR237" s="111">
        <f t="shared" ca="1" si="230"/>
        <v>-4.7947760377324169</v>
      </c>
      <c r="DT237" s="14"/>
      <c r="DU237" s="111"/>
      <c r="DV237" s="111"/>
      <c r="DW237" s="111"/>
      <c r="DX237" s="111"/>
      <c r="DY237" s="111"/>
      <c r="DZ237" s="111"/>
      <c r="EA237" s="111"/>
      <c r="EB237" s="111"/>
      <c r="EC237" s="111"/>
      <c r="ED237" s="111"/>
      <c r="EE237" s="111"/>
      <c r="EF237" s="111"/>
      <c r="EG237" s="111"/>
      <c r="EI237" s="14"/>
      <c r="EJ237" s="111"/>
      <c r="EK237" s="111"/>
      <c r="EL237" s="111"/>
      <c r="EM237" s="111"/>
      <c r="EN237" s="111"/>
      <c r="EO237" s="111"/>
      <c r="EP237" s="111"/>
      <c r="EQ237" s="111"/>
      <c r="ER237" s="111"/>
      <c r="ES237" s="111"/>
      <c r="ET237" s="111"/>
      <c r="EU237" s="111"/>
      <c r="EV237" s="111"/>
    </row>
    <row r="238" spans="1:152">
      <c r="A238" t="s">
        <v>88</v>
      </c>
      <c r="B238" s="15">
        <v>1</v>
      </c>
      <c r="C238" s="15">
        <v>0.5</v>
      </c>
      <c r="D238" s="15">
        <v>1</v>
      </c>
      <c r="E238">
        <v>0.46300000000000002</v>
      </c>
      <c r="F238" s="15">
        <v>37.5</v>
      </c>
      <c r="G238" s="15">
        <v>37.5</v>
      </c>
      <c r="H238" s="9"/>
      <c r="S238" s="14">
        <f t="shared" si="231"/>
        <v>75</v>
      </c>
      <c r="T238" s="87">
        <f t="shared" ca="1" si="217"/>
        <v>11.263923363521435</v>
      </c>
      <c r="U238" s="87">
        <f t="shared" ca="1" si="217"/>
        <v>11.187297433600484</v>
      </c>
      <c r="V238" s="87">
        <f t="shared" ca="1" si="217"/>
        <v>10.943159142197667</v>
      </c>
      <c r="W238" s="87">
        <f t="shared" ca="1" si="217"/>
        <v>10.48582447946994</v>
      </c>
      <c r="X238" s="87">
        <f t="shared" ca="1" si="217"/>
        <v>9.7318245118419906</v>
      </c>
      <c r="Y238" s="87">
        <f t="shared" ca="1" si="217"/>
        <v>8.5644080629370283</v>
      </c>
      <c r="Z238" s="87">
        <f t="shared" ca="1" si="217"/>
        <v>6.9012260902656095</v>
      </c>
      <c r="AA238" s="87">
        <f t="shared" ca="1" si="217"/>
        <v>4.9207189316883762</v>
      </c>
      <c r="AB238" s="87">
        <f t="shared" ca="1" si="217"/>
        <v>3.3072166555869624</v>
      </c>
      <c r="AC238" s="87">
        <f t="shared" ca="1" si="217"/>
        <v>2.7677630215108038</v>
      </c>
      <c r="AD238" s="87">
        <f t="shared" ca="1" si="217"/>
        <v>3.1232060998486197</v>
      </c>
      <c r="AE238" s="87">
        <f t="shared" ca="1" si="217"/>
        <v>3.6538199858576728</v>
      </c>
      <c r="AF238" s="87">
        <f t="shared" ca="1" si="217"/>
        <v>3.8764521411899717</v>
      </c>
      <c r="AH238" s="14">
        <f t="shared" si="232"/>
        <v>75</v>
      </c>
      <c r="AI238" s="111">
        <f t="shared" ca="1" si="218"/>
        <v>7.7333326449711155</v>
      </c>
      <c r="AJ238" s="111">
        <f t="shared" ca="1" si="218"/>
        <v>7.6495627012162482</v>
      </c>
      <c r="AK238" s="111">
        <f t="shared" ca="1" si="218"/>
        <v>7.3848150727557895</v>
      </c>
      <c r="AL238" s="111">
        <f t="shared" ca="1" si="218"/>
        <v>6.8969366841406927</v>
      </c>
      <c r="AM238" s="111">
        <f t="shared" ca="1" si="218"/>
        <v>6.1126623002522846</v>
      </c>
      <c r="AN238" s="111">
        <f t="shared" ca="1" si="218"/>
        <v>4.9410695838531113</v>
      </c>
      <c r="AO238" s="111">
        <f t="shared" ca="1" si="218"/>
        <v>3.3546858226922387</v>
      </c>
      <c r="AP238" s="111">
        <f t="shared" ca="1" si="218"/>
        <v>1.6116960084710998</v>
      </c>
      <c r="AQ238" s="111">
        <f t="shared" ca="1" si="218"/>
        <v>0.42126830794420816</v>
      </c>
      <c r="AR238" s="111">
        <f t="shared" ca="1" si="218"/>
        <v>0.35797330396446053</v>
      </c>
      <c r="AS238" s="111">
        <f t="shared" ca="1" si="218"/>
        <v>1.0671546052116923</v>
      </c>
      <c r="AT238" s="111">
        <f t="shared" ca="1" si="218"/>
        <v>1.783734823115775</v>
      </c>
      <c r="AU238" s="111">
        <f t="shared" ca="1" si="218"/>
        <v>2.0611343745444426</v>
      </c>
      <c r="AW238" s="14">
        <f t="shared" si="233"/>
        <v>75</v>
      </c>
      <c r="AX238" s="111">
        <f t="shared" ca="1" si="219"/>
        <v>8.9101962178212233</v>
      </c>
      <c r="AY238" s="111">
        <f t="shared" ca="1" si="219"/>
        <v>8.8288076120109942</v>
      </c>
      <c r="AZ238" s="111">
        <f t="shared" ca="1" si="219"/>
        <v>8.5709297625697491</v>
      </c>
      <c r="BA238" s="111">
        <f t="shared" ca="1" si="219"/>
        <v>8.0932326159171097</v>
      </c>
      <c r="BB238" s="111">
        <f t="shared" ca="1" si="219"/>
        <v>7.3190497041155202</v>
      </c>
      <c r="BC238" s="111">
        <f t="shared" ca="1" si="219"/>
        <v>6.1488490768810848</v>
      </c>
      <c r="BD238" s="111">
        <f t="shared" ca="1" si="219"/>
        <v>4.5368659118833632</v>
      </c>
      <c r="BE238" s="111">
        <f t="shared" ca="1" si="219"/>
        <v>2.7147036495435262</v>
      </c>
      <c r="BF238" s="111">
        <f t="shared" ca="1" si="219"/>
        <v>1.3832510904917941</v>
      </c>
      <c r="BG238" s="111">
        <f t="shared" ca="1" si="219"/>
        <v>1.1612365431465759</v>
      </c>
      <c r="BH238" s="111">
        <f t="shared" ca="1" si="219"/>
        <v>1.7525051034240018</v>
      </c>
      <c r="BI238" s="111">
        <f t="shared" ca="1" si="219"/>
        <v>2.4070965440297418</v>
      </c>
      <c r="BJ238" s="111">
        <f t="shared" ca="1" si="219"/>
        <v>2.6662402967596197</v>
      </c>
      <c r="BL238" s="14">
        <f t="shared" si="234"/>
        <v>75</v>
      </c>
      <c r="BM238" s="111">
        <f t="shared" ca="1" si="220"/>
        <v>10.087059790671329</v>
      </c>
      <c r="BN238" s="111">
        <f t="shared" ca="1" si="220"/>
        <v>10.008052522805739</v>
      </c>
      <c r="BO238" s="111">
        <f t="shared" ca="1" si="220"/>
        <v>9.7570444523837079</v>
      </c>
      <c r="BP238" s="111">
        <f t="shared" ca="1" si="220"/>
        <v>9.289528547693525</v>
      </c>
      <c r="BQ238" s="111">
        <f t="shared" ca="1" si="220"/>
        <v>8.525437107978755</v>
      </c>
      <c r="BR238" s="111">
        <f t="shared" ca="1" si="220"/>
        <v>7.3566285699090566</v>
      </c>
      <c r="BS238" s="111">
        <f t="shared" ca="1" si="220"/>
        <v>5.7190460010744859</v>
      </c>
      <c r="BT238" s="111">
        <f t="shared" ca="1" si="220"/>
        <v>3.8177112906159518</v>
      </c>
      <c r="BU238" s="111">
        <f t="shared" ca="1" si="220"/>
        <v>2.345233873039378</v>
      </c>
      <c r="BV238" s="111">
        <f t="shared" ca="1" si="220"/>
        <v>1.9644997823286894</v>
      </c>
      <c r="BW238" s="111">
        <f t="shared" ca="1" si="220"/>
        <v>2.4378556016363113</v>
      </c>
      <c r="BX238" s="111">
        <f t="shared" ca="1" si="220"/>
        <v>3.0304582649437077</v>
      </c>
      <c r="BY238" s="111">
        <f t="shared" ca="1" si="220"/>
        <v>3.2713462189747955</v>
      </c>
      <c r="CA238" s="14">
        <f t="shared" si="235"/>
        <v>75</v>
      </c>
      <c r="CB238" s="111">
        <f t="shared" ca="1" si="221"/>
        <v>4.8083967643963526</v>
      </c>
      <c r="CC238" s="111">
        <f t="shared" ca="1" si="221"/>
        <v>4.8380099780483734</v>
      </c>
      <c r="CD238" s="111">
        <f t="shared" ca="1" si="221"/>
        <v>4.9280563104442212</v>
      </c>
      <c r="CE238" s="111">
        <f t="shared" ca="1" si="221"/>
        <v>5.0806106947645082</v>
      </c>
      <c r="CF238" s="111">
        <f t="shared" ca="1" si="221"/>
        <v>5.2919595208110142</v>
      </c>
      <c r="CG238" s="111">
        <f t="shared" ca="1" si="221"/>
        <v>5.5337953455804278</v>
      </c>
      <c r="CH238" s="111">
        <f t="shared" ca="1" si="221"/>
        <v>5.7128353170936181</v>
      </c>
      <c r="CI238" s="111">
        <f t="shared" ca="1" si="221"/>
        <v>5.6339020600968759</v>
      </c>
      <c r="CJ238" s="111">
        <f t="shared" ca="1" si="221"/>
        <v>5.1104533641681131</v>
      </c>
      <c r="CK238" s="111">
        <f t="shared" ca="1" si="221"/>
        <v>4.2660268307905245</v>
      </c>
      <c r="CL238" s="111">
        <f t="shared" ca="1" si="221"/>
        <v>3.4874617693041321</v>
      </c>
      <c r="CM238" s="111">
        <f t="shared" ca="1" si="221"/>
        <v>3.0094063283122607</v>
      </c>
      <c r="CN238" s="111">
        <f t="shared" ca="1" si="221"/>
        <v>2.8553451050530638</v>
      </c>
      <c r="CP238" s="14">
        <f t="shared" si="236"/>
        <v>75</v>
      </c>
      <c r="CQ238" s="111">
        <f t="shared" ca="1" si="237"/>
        <v>4.5055693454085741</v>
      </c>
      <c r="CR238" s="111">
        <f t="shared" ca="1" si="238"/>
        <v>4.4749189734401931</v>
      </c>
      <c r="CS238" s="111">
        <f t="shared" ca="1" si="239"/>
        <v>4.3772636568790668</v>
      </c>
      <c r="CT238" s="111">
        <f t="shared" ca="1" si="240"/>
        <v>4.1943297917879763</v>
      </c>
      <c r="CU238" s="111">
        <f t="shared" ca="1" si="241"/>
        <v>3.8927298047367964</v>
      </c>
      <c r="CV238" s="111">
        <f t="shared" ca="1" si="242"/>
        <v>3.4257632251748116</v>
      </c>
      <c r="CW238" s="111">
        <f t="shared" ca="1" si="243"/>
        <v>2.7604904361062439</v>
      </c>
      <c r="CX238" s="111">
        <f t="shared" ca="1" si="244"/>
        <v>1.9682875726753508</v>
      </c>
      <c r="CY238" s="111">
        <f t="shared" ca="1" si="245"/>
        <v>1.322886662234785</v>
      </c>
      <c r="CZ238" s="111">
        <f t="shared" ca="1" si="222"/>
        <v>1.1071052086043214</v>
      </c>
      <c r="DA238" s="111">
        <f t="shared" ca="1" si="222"/>
        <v>1.2492824399394482</v>
      </c>
      <c r="DB238" s="111">
        <f t="shared" ca="1" si="222"/>
        <v>1.4615279943430695</v>
      </c>
      <c r="DC238" s="111">
        <f t="shared" ca="1" si="222"/>
        <v>1.5505808564759889</v>
      </c>
      <c r="DE238" s="14">
        <f t="shared" si="246"/>
        <v>75</v>
      </c>
      <c r="DF238" s="111">
        <f t="shared" ca="1" si="247"/>
        <v>-7.1621239100965646</v>
      </c>
      <c r="DG238" s="111">
        <f t="shared" ca="1" si="230"/>
        <v>-7.1964997996378619</v>
      </c>
      <c r="DH238" s="111">
        <f t="shared" ca="1" si="230"/>
        <v>-7.3002856900721387</v>
      </c>
      <c r="DI238" s="111">
        <f t="shared" ca="1" si="230"/>
        <v>-7.4732025583173396</v>
      </c>
      <c r="DJ238" s="111">
        <f t="shared" ca="1" si="230"/>
        <v>-7.7047343285374836</v>
      </c>
      <c r="DK238" s="111">
        <f t="shared" ca="1" si="230"/>
        <v>-7.9493543316363713</v>
      </c>
      <c r="DL238" s="111">
        <f t="shared" ca="1" si="230"/>
        <v>-8.0771954954758645</v>
      </c>
      <c r="DM238" s="111">
        <f t="shared" ca="1" si="230"/>
        <v>-7.8399173422417263</v>
      </c>
      <c r="DN238" s="111">
        <f t="shared" ca="1" si="230"/>
        <v>-7.0344189292632819</v>
      </c>
      <c r="DO238" s="111">
        <f t="shared" ca="1" si="230"/>
        <v>-5.8725533091547515</v>
      </c>
      <c r="DP238" s="111">
        <f t="shared" ca="1" si="230"/>
        <v>-4.8581627657287507</v>
      </c>
      <c r="DQ238" s="111">
        <f t="shared" ca="1" si="230"/>
        <v>-4.2561297701401921</v>
      </c>
      <c r="DR238" s="111">
        <f t="shared" ca="1" si="230"/>
        <v>-4.0655569494834163</v>
      </c>
      <c r="DT238" s="14"/>
      <c r="DU238" s="111"/>
      <c r="DV238" s="111"/>
      <c r="DW238" s="111"/>
      <c r="DX238" s="111"/>
      <c r="DY238" s="111"/>
      <c r="DZ238" s="111"/>
      <c r="EA238" s="111"/>
      <c r="EB238" s="111"/>
      <c r="EC238" s="111"/>
      <c r="ED238" s="111"/>
      <c r="EE238" s="111"/>
      <c r="EF238" s="111"/>
      <c r="EG238" s="111"/>
      <c r="EI238" s="14"/>
      <c r="EJ238" s="111"/>
      <c r="EK238" s="111"/>
      <c r="EL238" s="111"/>
      <c r="EM238" s="111"/>
      <c r="EN238" s="111"/>
      <c r="EO238" s="111"/>
      <c r="EP238" s="111"/>
      <c r="EQ238" s="111"/>
      <c r="ER238" s="111"/>
      <c r="ES238" s="111"/>
      <c r="ET238" s="111"/>
      <c r="EU238" s="111"/>
      <c r="EV238" s="111"/>
    </row>
    <row r="239" spans="1:152">
      <c r="A239" t="s">
        <v>83</v>
      </c>
      <c r="B239" s="15">
        <v>1</v>
      </c>
      <c r="C239" s="15">
        <v>2</v>
      </c>
      <c r="D239" s="15">
        <v>0</v>
      </c>
      <c r="E239">
        <v>0.34399999999999997</v>
      </c>
      <c r="F239" s="15">
        <v>30</v>
      </c>
      <c r="G239" s="15">
        <v>67.5</v>
      </c>
      <c r="H239" s="9"/>
      <c r="S239" s="14">
        <f t="shared" si="231"/>
        <v>82.5</v>
      </c>
      <c r="T239" s="87">
        <f t="shared" ca="1" si="217"/>
        <v>10.445999235866948</v>
      </c>
      <c r="U239" s="87">
        <f t="shared" ca="1" si="217"/>
        <v>10.367048507277202</v>
      </c>
      <c r="V239" s="87">
        <f t="shared" ca="1" si="217"/>
        <v>10.118602013652989</v>
      </c>
      <c r="W239" s="87">
        <f t="shared" ca="1" si="217"/>
        <v>9.6646087987046005</v>
      </c>
      <c r="X239" s="87">
        <f t="shared" ca="1" si="217"/>
        <v>8.9433428712351137</v>
      </c>
      <c r="Y239" s="87">
        <f t="shared" ca="1" si="217"/>
        <v>7.8789452913754481</v>
      </c>
      <c r="Z239" s="87">
        <f t="shared" ca="1" si="217"/>
        <v>6.4433711911975147</v>
      </c>
      <c r="AA239" s="87">
        <f t="shared" ca="1" si="217"/>
        <v>4.8223305242311918</v>
      </c>
      <c r="AB239" s="87">
        <f t="shared" ca="1" si="217"/>
        <v>3.5662104744569896</v>
      </c>
      <c r="AC239" s="87">
        <f t="shared" ca="1" si="217"/>
        <v>3.2251692926376498</v>
      </c>
      <c r="AD239" s="87">
        <f t="shared" ca="1" si="217"/>
        <v>3.6538199858576728</v>
      </c>
      <c r="AE239" s="87">
        <f t="shared" ca="1" si="217"/>
        <v>4.2174042024899361</v>
      </c>
      <c r="AF239" s="87">
        <f t="shared" ca="1" si="217"/>
        <v>4.4517765339180206</v>
      </c>
      <c r="AH239" s="14">
        <f t="shared" si="232"/>
        <v>82.5</v>
      </c>
      <c r="AI239" s="111">
        <f t="shared" ca="1" si="218"/>
        <v>7.2350056292398657</v>
      </c>
      <c r="AJ239" s="111">
        <f t="shared" ca="1" si="218"/>
        <v>7.1542547256710876</v>
      </c>
      <c r="AK239" s="111">
        <f t="shared" ca="1" si="218"/>
        <v>6.9015170883946704</v>
      </c>
      <c r="AL239" s="111">
        <f t="shared" ca="1" si="218"/>
        <v>6.4448320392155463</v>
      </c>
      <c r="AM239" s="111">
        <f t="shared" ca="1" si="218"/>
        <v>5.7321802668031401</v>
      </c>
      <c r="AN239" s="111">
        <f t="shared" ca="1" si="218"/>
        <v>4.7081850359384072</v>
      </c>
      <c r="AO239" s="111">
        <f t="shared" ca="1" si="218"/>
        <v>3.3817877438911252</v>
      </c>
      <c r="AP239" s="111">
        <f t="shared" ca="1" si="218"/>
        <v>1.9840405152261276</v>
      </c>
      <c r="AQ239" s="111">
        <f t="shared" ca="1" si="218"/>
        <v>1.0683248176637845</v>
      </c>
      <c r="AR239" s="111">
        <f t="shared" ca="1" si="218"/>
        <v>1.0898186001162888</v>
      </c>
      <c r="AS239" s="111">
        <f t="shared" ca="1" si="218"/>
        <v>1.783734823115775</v>
      </c>
      <c r="AT239" s="111">
        <f t="shared" ca="1" si="218"/>
        <v>2.4849991588213993</v>
      </c>
      <c r="AU239" s="111">
        <f t="shared" ca="1" si="218"/>
        <v>2.7593231571412482</v>
      </c>
      <c r="AW239" s="14">
        <f t="shared" si="233"/>
        <v>82.5</v>
      </c>
      <c r="AX239" s="111">
        <f t="shared" ca="1" si="219"/>
        <v>8.3053368314488942</v>
      </c>
      <c r="AY239" s="111">
        <f t="shared" ca="1" si="219"/>
        <v>8.2251859862064602</v>
      </c>
      <c r="AZ239" s="111">
        <f t="shared" ca="1" si="219"/>
        <v>7.973878730147443</v>
      </c>
      <c r="BA239" s="111">
        <f t="shared" ca="1" si="219"/>
        <v>7.5180909590452316</v>
      </c>
      <c r="BB239" s="111">
        <f t="shared" ca="1" si="219"/>
        <v>6.8025678016137991</v>
      </c>
      <c r="BC239" s="111">
        <f t="shared" ca="1" si="219"/>
        <v>5.7651051210840869</v>
      </c>
      <c r="BD239" s="111">
        <f t="shared" ca="1" si="219"/>
        <v>4.4023155596599226</v>
      </c>
      <c r="BE239" s="111">
        <f t="shared" ca="1" si="219"/>
        <v>2.9301371848944826</v>
      </c>
      <c r="BF239" s="111">
        <f t="shared" ca="1" si="219"/>
        <v>1.9009533699281873</v>
      </c>
      <c r="BG239" s="111">
        <f t="shared" ca="1" si="219"/>
        <v>1.8016021642900761</v>
      </c>
      <c r="BH239" s="111">
        <f t="shared" ca="1" si="219"/>
        <v>2.4070965440297418</v>
      </c>
      <c r="BI239" s="111">
        <f t="shared" ca="1" si="219"/>
        <v>3.0624675067109122</v>
      </c>
      <c r="BJ239" s="111">
        <f t="shared" ca="1" si="219"/>
        <v>3.3234742827335055</v>
      </c>
      <c r="BL239" s="14">
        <f t="shared" si="234"/>
        <v>82.5</v>
      </c>
      <c r="BM239" s="111">
        <f t="shared" ca="1" si="220"/>
        <v>9.3756680336579201</v>
      </c>
      <c r="BN239" s="111">
        <f t="shared" ca="1" si="220"/>
        <v>9.2961172467418312</v>
      </c>
      <c r="BO239" s="111">
        <f t="shared" ca="1" si="220"/>
        <v>9.0462403719002165</v>
      </c>
      <c r="BP239" s="111">
        <f t="shared" ca="1" si="220"/>
        <v>8.591349878874917</v>
      </c>
      <c r="BQ239" s="111">
        <f t="shared" ca="1" si="220"/>
        <v>7.8729553364244556</v>
      </c>
      <c r="BR239" s="111">
        <f t="shared" ca="1" si="220"/>
        <v>6.8220252062297684</v>
      </c>
      <c r="BS239" s="111">
        <f t="shared" ca="1" si="220"/>
        <v>5.4228433754287195</v>
      </c>
      <c r="BT239" s="111">
        <f t="shared" ca="1" si="220"/>
        <v>3.8762338545628379</v>
      </c>
      <c r="BU239" s="111">
        <f t="shared" ca="1" si="220"/>
        <v>2.7335819221925886</v>
      </c>
      <c r="BV239" s="111">
        <f t="shared" ca="1" si="220"/>
        <v>2.5133857284638634</v>
      </c>
      <c r="BW239" s="111">
        <f t="shared" ca="1" si="220"/>
        <v>3.0304582649437077</v>
      </c>
      <c r="BX239" s="111">
        <f t="shared" ca="1" si="220"/>
        <v>3.6399358546004246</v>
      </c>
      <c r="BY239" s="111">
        <f t="shared" ca="1" si="220"/>
        <v>3.8876254083257633</v>
      </c>
      <c r="CA239" s="14">
        <f t="shared" si="235"/>
        <v>82.5</v>
      </c>
      <c r="CB239" s="111">
        <f t="shared" ca="1" si="221"/>
        <v>4.3327873660807752</v>
      </c>
      <c r="CC239" s="111">
        <f t="shared" ca="1" si="221"/>
        <v>4.3521778617567861</v>
      </c>
      <c r="CD239" s="111">
        <f t="shared" ca="1" si="221"/>
        <v>4.4104494477860374</v>
      </c>
      <c r="CE239" s="111">
        <f t="shared" ca="1" si="221"/>
        <v>4.5066317592371892</v>
      </c>
      <c r="CF239" s="111">
        <f t="shared" ca="1" si="221"/>
        <v>4.6336566346169246</v>
      </c>
      <c r="CG239" s="111">
        <f t="shared" ca="1" si="221"/>
        <v>4.7657314525989944</v>
      </c>
      <c r="CH239" s="111">
        <f t="shared" ca="1" si="221"/>
        <v>4.8344926563732749</v>
      </c>
      <c r="CI239" s="111">
        <f t="shared" ca="1" si="221"/>
        <v>4.7121139131638916</v>
      </c>
      <c r="CJ239" s="111">
        <f t="shared" ca="1" si="221"/>
        <v>4.2825292186950108</v>
      </c>
      <c r="CK239" s="111">
        <f t="shared" ca="1" si="221"/>
        <v>3.6256675265151919</v>
      </c>
      <c r="CL239" s="111">
        <f t="shared" ca="1" si="221"/>
        <v>3.0094063283122607</v>
      </c>
      <c r="CM239" s="111">
        <f t="shared" ca="1" si="221"/>
        <v>2.6213292468390867</v>
      </c>
      <c r="CN239" s="111">
        <f t="shared" ca="1" si="221"/>
        <v>2.4945514467699423</v>
      </c>
      <c r="CP239" s="14">
        <f t="shared" si="236"/>
        <v>82.5</v>
      </c>
      <c r="CQ239" s="111">
        <f t="shared" ca="1" si="237"/>
        <v>4.1783996943467798</v>
      </c>
      <c r="CR239" s="111">
        <f t="shared" ca="1" si="238"/>
        <v>4.1468194029108805</v>
      </c>
      <c r="CS239" s="111">
        <f t="shared" ca="1" si="239"/>
        <v>4.0474408054611954</v>
      </c>
      <c r="CT239" s="111">
        <f t="shared" ca="1" si="240"/>
        <v>3.8658435194818406</v>
      </c>
      <c r="CU239" s="111">
        <f t="shared" ca="1" si="241"/>
        <v>3.5773371484940459</v>
      </c>
      <c r="CV239" s="111">
        <f t="shared" ca="1" si="242"/>
        <v>3.1515781165501795</v>
      </c>
      <c r="CW239" s="111">
        <f t="shared" ca="1" si="243"/>
        <v>2.5773484764790062</v>
      </c>
      <c r="CX239" s="111">
        <f t="shared" ca="1" si="244"/>
        <v>1.928932209692477</v>
      </c>
      <c r="CY239" s="111">
        <f t="shared" ca="1" si="245"/>
        <v>1.4264841897827962</v>
      </c>
      <c r="CZ239" s="111">
        <f t="shared" ca="1" si="222"/>
        <v>1.2900677170550598</v>
      </c>
      <c r="DA239" s="111">
        <f t="shared" ca="1" si="222"/>
        <v>1.4615279943430695</v>
      </c>
      <c r="DB239" s="111">
        <f t="shared" ca="1" si="222"/>
        <v>1.6869616809959747</v>
      </c>
      <c r="DC239" s="111">
        <f t="shared" ca="1" si="222"/>
        <v>1.7807106135672086</v>
      </c>
      <c r="DE239" s="14">
        <f t="shared" si="246"/>
        <v>82.5</v>
      </c>
      <c r="DF239" s="111">
        <f t="shared" ca="1" si="247"/>
        <v>-6.4734497704988296</v>
      </c>
      <c r="DG239" s="111">
        <f t="shared" ca="1" si="230"/>
        <v>-6.4940403828275279</v>
      </c>
      <c r="DH239" s="111">
        <f t="shared" ca="1" si="230"/>
        <v>-6.5551727312915826</v>
      </c>
      <c r="DI239" s="111">
        <f t="shared" ca="1" si="230"/>
        <v>-6.653149598896559</v>
      </c>
      <c r="DJ239" s="111">
        <f t="shared" ca="1" si="230"/>
        <v>-6.77443170423824</v>
      </c>
      <c r="DK239" s="111">
        <f t="shared" ca="1" si="230"/>
        <v>-6.8795716228903556</v>
      </c>
      <c r="DL239" s="111">
        <f t="shared" ca="1" si="230"/>
        <v>-6.8755482879108669</v>
      </c>
      <c r="DM239" s="111">
        <f t="shared" ca="1" si="230"/>
        <v>-6.6043072525006004</v>
      </c>
      <c r="DN239" s="111">
        <f t="shared" ca="1" si="230"/>
        <v>-5.9477863232238128</v>
      </c>
      <c r="DO239" s="111">
        <f t="shared" ca="1" si="230"/>
        <v>-5.049234654862766</v>
      </c>
      <c r="DP239" s="111">
        <f t="shared" ca="1" si="230"/>
        <v>-4.2561297701401921</v>
      </c>
      <c r="DQ239" s="111">
        <f t="shared" ca="1" si="230"/>
        <v>-3.7762659426181111</v>
      </c>
      <c r="DR239" s="111">
        <f t="shared" ca="1" si="230"/>
        <v>-3.6228536979544579</v>
      </c>
      <c r="DT239" s="14"/>
      <c r="DU239" s="111"/>
      <c r="DV239" s="111"/>
      <c r="DW239" s="111"/>
      <c r="DX239" s="111"/>
      <c r="DY239" s="111"/>
      <c r="DZ239" s="111"/>
      <c r="EA239" s="111"/>
      <c r="EB239" s="111"/>
      <c r="EC239" s="111"/>
      <c r="ED239" s="111"/>
      <c r="EE239" s="111"/>
      <c r="EF239" s="111"/>
      <c r="EG239" s="111"/>
      <c r="EI239" s="14"/>
      <c r="EJ239" s="111"/>
      <c r="EK239" s="111"/>
      <c r="EL239" s="111"/>
      <c r="EM239" s="111"/>
      <c r="EN239" s="111"/>
      <c r="EO239" s="111"/>
      <c r="EP239" s="111"/>
      <c r="EQ239" s="111"/>
      <c r="ER239" s="111"/>
      <c r="ES239" s="111"/>
      <c r="ET239" s="111"/>
      <c r="EU239" s="111"/>
      <c r="EV239" s="111"/>
    </row>
    <row r="240" spans="1:152">
      <c r="B240" s="15">
        <v>2</v>
      </c>
      <c r="C240" s="15">
        <v>0</v>
      </c>
      <c r="D240" s="15">
        <v>0.2</v>
      </c>
      <c r="E240" s="17">
        <v>0.30299999999999999</v>
      </c>
      <c r="F240" s="112">
        <v>22.5</v>
      </c>
      <c r="G240" s="112">
        <v>67.5</v>
      </c>
      <c r="H240" s="9" t="s">
        <v>85</v>
      </c>
      <c r="S240" s="14">
        <f t="shared" si="231"/>
        <v>90</v>
      </c>
      <c r="T240" s="87">
        <f t="shared" ca="1" si="217"/>
        <v>10.201524806363055</v>
      </c>
      <c r="U240" s="87">
        <f t="shared" ca="1" si="217"/>
        <v>10.12248842189797</v>
      </c>
      <c r="V240" s="87">
        <f t="shared" ca="1" si="217"/>
        <v>9.8746831608433556</v>
      </c>
      <c r="W240" s="87">
        <f t="shared" ca="1" si="217"/>
        <v>9.4252129948760874</v>
      </c>
      <c r="X240" s="87">
        <f t="shared" ca="1" si="217"/>
        <v>8.7191538894223033</v>
      </c>
      <c r="Y240" s="87">
        <f t="shared" ca="1" si="217"/>
        <v>7.6927813873565665</v>
      </c>
      <c r="Z240" s="87">
        <f t="shared" ca="1" si="217"/>
        <v>6.3333299677752093</v>
      </c>
      <c r="AA240" s="87">
        <f t="shared" ca="1" si="217"/>
        <v>4.8281449159320706</v>
      </c>
      <c r="AB240" s="87">
        <f t="shared" ca="1" si="217"/>
        <v>3.6897406481147539</v>
      </c>
      <c r="AC240" s="87">
        <f t="shared" ca="1" si="217"/>
        <v>3.4196144002425179</v>
      </c>
      <c r="AD240" s="87">
        <f t="shared" ca="1" si="217"/>
        <v>3.8764521411899717</v>
      </c>
      <c r="AE240" s="87">
        <f t="shared" ca="1" si="217"/>
        <v>4.4517765339180206</v>
      </c>
      <c r="AF240" s="87">
        <f t="shared" ca="1" si="217"/>
        <v>4.6900150546376036</v>
      </c>
      <c r="AH240" s="14">
        <f t="shared" si="232"/>
        <v>90</v>
      </c>
      <c r="AI240" s="111">
        <f t="shared" ca="1" si="218"/>
        <v>7.0879574562388923</v>
      </c>
      <c r="AJ240" s="111">
        <f t="shared" ca="1" si="218"/>
        <v>7.0085908673638402</v>
      </c>
      <c r="AK240" s="111">
        <f t="shared" ca="1" si="218"/>
        <v>6.7609536920558035</v>
      </c>
      <c r="AL240" s="111">
        <f t="shared" ca="1" si="218"/>
        <v>6.316298319062331</v>
      </c>
      <c r="AM240" s="111">
        <f t="shared" ca="1" si="218"/>
        <v>5.6291023958892161</v>
      </c>
      <c r="AN240" s="111">
        <f t="shared" ca="1" si="218"/>
        <v>4.6544807141426903</v>
      </c>
      <c r="AO240" s="111">
        <f t="shared" ca="1" si="218"/>
        <v>3.4118652731178427</v>
      </c>
      <c r="AP240" s="111">
        <f t="shared" ca="1" si="218"/>
        <v>2.1252798766912089</v>
      </c>
      <c r="AQ240" s="111">
        <f t="shared" ca="1" si="218"/>
        <v>1.304583643212569</v>
      </c>
      <c r="AR240" s="111">
        <f t="shared" ca="1" si="218"/>
        <v>1.3651023060746721</v>
      </c>
      <c r="AS240" s="111">
        <f t="shared" ca="1" si="218"/>
        <v>2.0611343745444426</v>
      </c>
      <c r="AT240" s="111">
        <f t="shared" ca="1" si="218"/>
        <v>2.7593231571412482</v>
      </c>
      <c r="AU240" s="111">
        <f t="shared" ca="1" si="218"/>
        <v>3.0328762123345285</v>
      </c>
      <c r="AW240" s="14">
        <f t="shared" si="233"/>
        <v>90</v>
      </c>
      <c r="AX240" s="111">
        <f t="shared" ca="1" si="219"/>
        <v>8.1258132396136151</v>
      </c>
      <c r="AY240" s="111">
        <f t="shared" ca="1" si="219"/>
        <v>8.0465567188752178</v>
      </c>
      <c r="AZ240" s="111">
        <f t="shared" ca="1" si="219"/>
        <v>7.7988635149849896</v>
      </c>
      <c r="BA240" s="111">
        <f t="shared" ca="1" si="219"/>
        <v>7.3526032110002513</v>
      </c>
      <c r="BB240" s="111">
        <f t="shared" ca="1" si="219"/>
        <v>6.6591195604002467</v>
      </c>
      <c r="BC240" s="111">
        <f t="shared" ca="1" si="219"/>
        <v>5.6672476052139835</v>
      </c>
      <c r="BD240" s="111">
        <f t="shared" ca="1" si="219"/>
        <v>4.3856868380036325</v>
      </c>
      <c r="BE240" s="111">
        <f t="shared" ca="1" si="219"/>
        <v>3.026234889771497</v>
      </c>
      <c r="BF240" s="111">
        <f t="shared" ca="1" si="219"/>
        <v>2.0996359781799638</v>
      </c>
      <c r="BG240" s="111">
        <f t="shared" ca="1" si="219"/>
        <v>2.0499396707972877</v>
      </c>
      <c r="BH240" s="111">
        <f t="shared" ca="1" si="219"/>
        <v>2.6662402967596197</v>
      </c>
      <c r="BI240" s="111">
        <f t="shared" ca="1" si="219"/>
        <v>3.3234742827335055</v>
      </c>
      <c r="BJ240" s="111">
        <f t="shared" ca="1" si="219"/>
        <v>3.5852558264355534</v>
      </c>
      <c r="BL240" s="14">
        <f t="shared" si="234"/>
        <v>90</v>
      </c>
      <c r="BM240" s="111">
        <f t="shared" ca="1" si="220"/>
        <v>9.1636690229883371</v>
      </c>
      <c r="BN240" s="111">
        <f t="shared" ca="1" si="220"/>
        <v>9.0845225703865946</v>
      </c>
      <c r="BO240" s="111">
        <f t="shared" ca="1" si="220"/>
        <v>8.836773337914174</v>
      </c>
      <c r="BP240" s="111">
        <f t="shared" ca="1" si="220"/>
        <v>8.3889081029381689</v>
      </c>
      <c r="BQ240" s="111">
        <f t="shared" ca="1" si="220"/>
        <v>7.6891367249112763</v>
      </c>
      <c r="BR240" s="111">
        <f t="shared" ca="1" si="220"/>
        <v>6.680014496285275</v>
      </c>
      <c r="BS240" s="111">
        <f t="shared" ca="1" si="220"/>
        <v>5.3595084028894204</v>
      </c>
      <c r="BT240" s="111">
        <f t="shared" ca="1" si="220"/>
        <v>3.9271899028517838</v>
      </c>
      <c r="BU240" s="111">
        <f t="shared" ca="1" si="220"/>
        <v>2.8946883131473591</v>
      </c>
      <c r="BV240" s="111">
        <f t="shared" ca="1" si="220"/>
        <v>2.7347770355199033</v>
      </c>
      <c r="BW240" s="111">
        <f t="shared" ca="1" si="220"/>
        <v>3.2713462189747955</v>
      </c>
      <c r="BX240" s="111">
        <f t="shared" ca="1" si="220"/>
        <v>3.8876254083257633</v>
      </c>
      <c r="BY240" s="111">
        <f t="shared" ca="1" si="220"/>
        <v>4.1376354405365792</v>
      </c>
      <c r="CA240" s="14">
        <f t="shared" si="235"/>
        <v>90</v>
      </c>
      <c r="CB240" s="111">
        <f t="shared" ca="1" si="221"/>
        <v>4.1868297389757165</v>
      </c>
      <c r="CC240" s="111">
        <f t="shared" ca="1" si="221"/>
        <v>4.2032974246886674</v>
      </c>
      <c r="CD240" s="111">
        <f t="shared" ca="1" si="221"/>
        <v>4.2525223054064343</v>
      </c>
      <c r="CE240" s="111">
        <f t="shared" ca="1" si="221"/>
        <v>4.3327867526522921</v>
      </c>
      <c r="CF240" s="111">
        <f t="shared" ca="1" si="221"/>
        <v>4.4362722091817153</v>
      </c>
      <c r="CG240" s="111">
        <f t="shared" ca="1" si="221"/>
        <v>4.5380450689564382</v>
      </c>
      <c r="CH240" s="111">
        <f t="shared" ca="1" si="221"/>
        <v>4.5762633957596908</v>
      </c>
      <c r="CI240" s="111">
        <f t="shared" ca="1" si="221"/>
        <v>4.4401010952953097</v>
      </c>
      <c r="CJ240" s="111">
        <f t="shared" ca="1" si="221"/>
        <v>4.0323658801814188</v>
      </c>
      <c r="CK240" s="111">
        <f t="shared" ca="1" si="221"/>
        <v>3.4251013082871871</v>
      </c>
      <c r="CL240" s="111">
        <f t="shared" ca="1" si="221"/>
        <v>2.8553451050530638</v>
      </c>
      <c r="CM240" s="111">
        <f t="shared" ca="1" si="221"/>
        <v>2.4945514467699423</v>
      </c>
      <c r="CN240" s="111">
        <f t="shared" ca="1" si="221"/>
        <v>2.3762746736786293</v>
      </c>
      <c r="CP240" s="14">
        <f t="shared" si="236"/>
        <v>90</v>
      </c>
      <c r="CQ240" s="111">
        <f t="shared" ca="1" si="237"/>
        <v>4.0806099225452233</v>
      </c>
      <c r="CR240" s="111">
        <f t="shared" ca="1" si="238"/>
        <v>4.0489953687591891</v>
      </c>
      <c r="CS240" s="111">
        <f t="shared" ca="1" si="239"/>
        <v>3.9498732643373433</v>
      </c>
      <c r="CT240" s="111">
        <f t="shared" ca="1" si="240"/>
        <v>3.7700851979504351</v>
      </c>
      <c r="CU240" s="111">
        <f t="shared" ca="1" si="241"/>
        <v>3.4876615557689221</v>
      </c>
      <c r="CV240" s="111">
        <f t="shared" ca="1" si="242"/>
        <v>3.077112554942627</v>
      </c>
      <c r="CW240" s="111">
        <f t="shared" ca="1" si="243"/>
        <v>2.5333319871100834</v>
      </c>
      <c r="CX240" s="111">
        <f t="shared" ca="1" si="244"/>
        <v>1.9312579663728289</v>
      </c>
      <c r="CY240" s="111">
        <f t="shared" ca="1" si="245"/>
        <v>1.4758962592459015</v>
      </c>
      <c r="CZ240" s="111">
        <f t="shared" ca="1" si="222"/>
        <v>1.3678457600970069</v>
      </c>
      <c r="DA240" s="111">
        <f t="shared" ca="1" si="222"/>
        <v>1.5505808564759889</v>
      </c>
      <c r="DB240" s="111">
        <f t="shared" ca="1" si="222"/>
        <v>1.7807106135672086</v>
      </c>
      <c r="DC240" s="111">
        <f t="shared" ca="1" si="222"/>
        <v>1.8760060218550414</v>
      </c>
      <c r="DE240" s="14">
        <f t="shared" si="246"/>
        <v>90</v>
      </c>
      <c r="DF240" s="111">
        <f t="shared" ca="1" si="247"/>
        <v>-6.2625413057251578</v>
      </c>
      <c r="DG240" s="111">
        <f t="shared" ca="1" si="230"/>
        <v>-6.2792291277114209</v>
      </c>
      <c r="DH240" s="111">
        <f t="shared" ca="1" si="230"/>
        <v>-6.3283419512648011</v>
      </c>
      <c r="DI240" s="111">
        <f t="shared" ca="1" si="230"/>
        <v>-6.4053965365281273</v>
      </c>
      <c r="DJ240" s="111">
        <f t="shared" ca="1" si="230"/>
        <v>-6.4963065382037728</v>
      </c>
      <c r="DK240" s="111">
        <f t="shared" ca="1" si="230"/>
        <v>-6.5635788510990203</v>
      </c>
      <c r="DL240" s="111">
        <f t="shared" ca="1" si="230"/>
        <v>-6.5239065255312685</v>
      </c>
      <c r="DM240" s="111">
        <f t="shared" ca="1" si="230"/>
        <v>-6.2420111214558851</v>
      </c>
      <c r="DN240" s="111">
        <f t="shared" ca="1" si="230"/>
        <v>-5.6224705501162076</v>
      </c>
      <c r="DO240" s="111">
        <f t="shared" ca="1" si="230"/>
        <v>-4.7947760377324169</v>
      </c>
      <c r="DP240" s="111">
        <f t="shared" ca="1" si="230"/>
        <v>-4.0655569494834163</v>
      </c>
      <c r="DQ240" s="111">
        <f t="shared" ca="1" si="230"/>
        <v>-3.6228536979544579</v>
      </c>
      <c r="DR240" s="111">
        <f t="shared" ca="1" si="230"/>
        <v>-3.4810339018806791</v>
      </c>
      <c r="DT240" s="14"/>
      <c r="DU240" s="111"/>
      <c r="DV240" s="111"/>
      <c r="DW240" s="111"/>
      <c r="DX240" s="111"/>
      <c r="DY240" s="111"/>
      <c r="DZ240" s="111"/>
      <c r="EA240" s="111"/>
      <c r="EB240" s="111"/>
      <c r="EC240" s="111"/>
      <c r="ED240" s="111"/>
      <c r="EE240" s="111"/>
      <c r="EF240" s="111"/>
      <c r="EG240" s="111"/>
      <c r="EI240" s="14"/>
      <c r="EJ240" s="111"/>
      <c r="EK240" s="111"/>
      <c r="EL240" s="111"/>
      <c r="EM240" s="111"/>
      <c r="EN240" s="111"/>
      <c r="EO240" s="111"/>
      <c r="EP240" s="111"/>
      <c r="EQ240" s="111"/>
      <c r="ER240" s="111"/>
      <c r="ES240" s="111"/>
      <c r="ET240" s="111"/>
      <c r="EU240" s="111"/>
      <c r="EV240" s="111"/>
    </row>
    <row r="241" spans="1:152"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</row>
    <row r="242" spans="1:152">
      <c r="A242" s="1"/>
      <c r="S242" s="85" t="s">
        <v>89</v>
      </c>
      <c r="T242" s="86">
        <f>T227</f>
        <v>0</v>
      </c>
      <c r="U242" s="86">
        <f t="shared" ref="U242:AF242" si="248">U227</f>
        <v>7.5</v>
      </c>
      <c r="V242" s="86">
        <f t="shared" si="248"/>
        <v>15</v>
      </c>
      <c r="W242" s="86">
        <f t="shared" si="248"/>
        <v>22.5</v>
      </c>
      <c r="X242" s="86">
        <f t="shared" si="248"/>
        <v>30</v>
      </c>
      <c r="Y242" s="86">
        <f t="shared" si="248"/>
        <v>37.5</v>
      </c>
      <c r="Z242" s="86">
        <f t="shared" si="248"/>
        <v>45</v>
      </c>
      <c r="AA242" s="86">
        <f t="shared" si="248"/>
        <v>52.5</v>
      </c>
      <c r="AB242" s="86">
        <f t="shared" si="248"/>
        <v>60</v>
      </c>
      <c r="AC242" s="86">
        <f t="shared" si="248"/>
        <v>67.5</v>
      </c>
      <c r="AD242" s="86">
        <f t="shared" si="248"/>
        <v>75</v>
      </c>
      <c r="AE242" s="86">
        <f t="shared" si="248"/>
        <v>82.5</v>
      </c>
      <c r="AF242" s="86">
        <f t="shared" si="248"/>
        <v>90</v>
      </c>
      <c r="AH242" s="85" t="s">
        <v>89</v>
      </c>
      <c r="AI242" s="14">
        <f>AI227</f>
        <v>0</v>
      </c>
      <c r="AJ242" s="14">
        <f t="shared" ref="AJ242:AU242" si="249">AJ227</f>
        <v>7.5</v>
      </c>
      <c r="AK242" s="14">
        <f t="shared" si="249"/>
        <v>15</v>
      </c>
      <c r="AL242" s="14">
        <f t="shared" si="249"/>
        <v>22.5</v>
      </c>
      <c r="AM242" s="14">
        <f t="shared" si="249"/>
        <v>30</v>
      </c>
      <c r="AN242" s="14">
        <f t="shared" si="249"/>
        <v>37.5</v>
      </c>
      <c r="AO242" s="14">
        <f t="shared" si="249"/>
        <v>45</v>
      </c>
      <c r="AP242" s="14">
        <f t="shared" si="249"/>
        <v>52.5</v>
      </c>
      <c r="AQ242" s="14">
        <f t="shared" si="249"/>
        <v>60</v>
      </c>
      <c r="AR242" s="14">
        <f t="shared" si="249"/>
        <v>67.5</v>
      </c>
      <c r="AS242" s="14">
        <f t="shared" si="249"/>
        <v>75</v>
      </c>
      <c r="AT242" s="14">
        <f t="shared" si="249"/>
        <v>82.5</v>
      </c>
      <c r="AU242" s="14">
        <f t="shared" si="249"/>
        <v>90</v>
      </c>
      <c r="AW242" s="85" t="s">
        <v>89</v>
      </c>
      <c r="AX242" s="14">
        <f>AX227</f>
        <v>0</v>
      </c>
      <c r="AY242" s="14">
        <f t="shared" ref="AY242:BJ242" si="250">AY227</f>
        <v>7.5</v>
      </c>
      <c r="AZ242" s="14">
        <f t="shared" si="250"/>
        <v>15</v>
      </c>
      <c r="BA242" s="14">
        <f t="shared" si="250"/>
        <v>22.5</v>
      </c>
      <c r="BB242" s="14">
        <f t="shared" si="250"/>
        <v>30</v>
      </c>
      <c r="BC242" s="14">
        <f t="shared" si="250"/>
        <v>37.5</v>
      </c>
      <c r="BD242" s="14">
        <f t="shared" si="250"/>
        <v>45</v>
      </c>
      <c r="BE242" s="14">
        <f t="shared" si="250"/>
        <v>52.5</v>
      </c>
      <c r="BF242" s="14">
        <f t="shared" si="250"/>
        <v>60</v>
      </c>
      <c r="BG242" s="14">
        <f t="shared" si="250"/>
        <v>67.5</v>
      </c>
      <c r="BH242" s="14">
        <f t="shared" si="250"/>
        <v>75</v>
      </c>
      <c r="BI242" s="14">
        <f t="shared" si="250"/>
        <v>82.5</v>
      </c>
      <c r="BJ242" s="14">
        <f t="shared" si="250"/>
        <v>90</v>
      </c>
      <c r="BL242" s="85" t="s">
        <v>89</v>
      </c>
      <c r="BM242" s="14">
        <f>BM227</f>
        <v>0</v>
      </c>
      <c r="BN242" s="14">
        <f t="shared" ref="BN242:BY242" si="251">BN227</f>
        <v>7.5</v>
      </c>
      <c r="BO242" s="14">
        <f t="shared" si="251"/>
        <v>15</v>
      </c>
      <c r="BP242" s="14">
        <f t="shared" si="251"/>
        <v>22.5</v>
      </c>
      <c r="BQ242" s="14">
        <f t="shared" si="251"/>
        <v>30</v>
      </c>
      <c r="BR242" s="14">
        <f t="shared" si="251"/>
        <v>37.5</v>
      </c>
      <c r="BS242" s="14">
        <f t="shared" si="251"/>
        <v>45</v>
      </c>
      <c r="BT242" s="14">
        <f t="shared" si="251"/>
        <v>52.5</v>
      </c>
      <c r="BU242" s="14">
        <f t="shared" si="251"/>
        <v>60</v>
      </c>
      <c r="BV242" s="14">
        <f t="shared" si="251"/>
        <v>67.5</v>
      </c>
      <c r="BW242" s="14">
        <f t="shared" si="251"/>
        <v>75</v>
      </c>
      <c r="BX242" s="14">
        <f t="shared" si="251"/>
        <v>82.5</v>
      </c>
      <c r="BY242" s="14">
        <f t="shared" si="251"/>
        <v>90</v>
      </c>
      <c r="CA242" s="85" t="s">
        <v>89</v>
      </c>
      <c r="CB242" s="14">
        <f>CB227</f>
        <v>0</v>
      </c>
      <c r="CC242" s="14">
        <f t="shared" ref="CC242:CN242" si="252">CC227</f>
        <v>7.5</v>
      </c>
      <c r="CD242" s="14">
        <f t="shared" si="252"/>
        <v>15</v>
      </c>
      <c r="CE242" s="14">
        <f t="shared" si="252"/>
        <v>22.5</v>
      </c>
      <c r="CF242" s="14">
        <f t="shared" si="252"/>
        <v>30</v>
      </c>
      <c r="CG242" s="14">
        <f t="shared" si="252"/>
        <v>37.5</v>
      </c>
      <c r="CH242" s="14">
        <f t="shared" si="252"/>
        <v>45</v>
      </c>
      <c r="CI242" s="14">
        <f t="shared" si="252"/>
        <v>52.5</v>
      </c>
      <c r="CJ242" s="14">
        <f t="shared" si="252"/>
        <v>60</v>
      </c>
      <c r="CK242" s="14">
        <f t="shared" si="252"/>
        <v>67.5</v>
      </c>
      <c r="CL242" s="14">
        <f t="shared" si="252"/>
        <v>75</v>
      </c>
      <c r="CM242" s="14">
        <f t="shared" si="252"/>
        <v>82.5</v>
      </c>
      <c r="CN242" s="14">
        <f t="shared" si="252"/>
        <v>90</v>
      </c>
      <c r="CP242" s="85" t="s">
        <v>89</v>
      </c>
      <c r="CQ242" s="14">
        <f>CQ227</f>
        <v>0</v>
      </c>
      <c r="CR242" s="14">
        <f t="shared" ref="CR242:DC242" si="253">CR227</f>
        <v>7.5</v>
      </c>
      <c r="CS242" s="14">
        <f t="shared" ref="CS242" si="254">BO242</f>
        <v>15</v>
      </c>
      <c r="CT242" s="14">
        <f t="shared" ref="CT242" si="255">BP242</f>
        <v>22.5</v>
      </c>
      <c r="CU242" s="14">
        <f t="shared" ref="CU242" si="256">BQ242</f>
        <v>30</v>
      </c>
      <c r="CV242" s="14">
        <f t="shared" ref="CV242" si="257">BR242</f>
        <v>37.5</v>
      </c>
      <c r="CW242" s="14">
        <f t="shared" ref="CW242" si="258">BS242</f>
        <v>45</v>
      </c>
      <c r="CX242" s="14">
        <f t="shared" ref="CX242" si="259">BT242</f>
        <v>52.5</v>
      </c>
      <c r="CY242" s="14">
        <f t="shared" ref="CY242" si="260">BU242</f>
        <v>60</v>
      </c>
      <c r="CZ242" s="14">
        <f t="shared" si="253"/>
        <v>67.5</v>
      </c>
      <c r="DA242" s="14">
        <f t="shared" si="253"/>
        <v>75</v>
      </c>
      <c r="DB242" s="14">
        <f t="shared" si="253"/>
        <v>82.5</v>
      </c>
      <c r="DC242" s="14">
        <f t="shared" si="253"/>
        <v>90</v>
      </c>
      <c r="DE242" s="85" t="s">
        <v>89</v>
      </c>
      <c r="DF242" s="14">
        <f>DF227</f>
        <v>0</v>
      </c>
      <c r="DG242" s="14">
        <f t="shared" ref="DG242:DR242" si="261">DG227</f>
        <v>7.5</v>
      </c>
      <c r="DH242" s="14">
        <f t="shared" si="261"/>
        <v>15</v>
      </c>
      <c r="DI242" s="14">
        <f t="shared" si="261"/>
        <v>22.5</v>
      </c>
      <c r="DJ242" s="14">
        <f t="shared" si="261"/>
        <v>30</v>
      </c>
      <c r="DK242" s="14">
        <f t="shared" si="261"/>
        <v>37.5</v>
      </c>
      <c r="DL242" s="14">
        <f t="shared" si="261"/>
        <v>45</v>
      </c>
      <c r="DM242" s="14">
        <f t="shared" si="261"/>
        <v>52.5</v>
      </c>
      <c r="DN242" s="14">
        <f t="shared" si="261"/>
        <v>60</v>
      </c>
      <c r="DO242" s="14">
        <f t="shared" si="261"/>
        <v>67.5</v>
      </c>
      <c r="DP242" s="14">
        <f t="shared" si="261"/>
        <v>75</v>
      </c>
      <c r="DQ242" s="14">
        <f t="shared" si="261"/>
        <v>82.5</v>
      </c>
      <c r="DR242" s="14">
        <f t="shared" si="261"/>
        <v>90</v>
      </c>
      <c r="DT242" s="100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I242" s="100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</row>
    <row r="243" spans="1:152">
      <c r="A243" t="s">
        <v>84</v>
      </c>
      <c r="S243" s="14">
        <f>S228</f>
        <v>0</v>
      </c>
      <c r="T243" s="87">
        <f t="shared" ref="T243:AF255" ca="1" si="262">$I$5/T18*1000</f>
        <v>0</v>
      </c>
      <c r="U243" s="87">
        <f t="shared" ca="1" si="262"/>
        <v>0</v>
      </c>
      <c r="V243" s="87">
        <f t="shared" ca="1" si="262"/>
        <v>0</v>
      </c>
      <c r="W243" s="87">
        <f t="shared" ca="1" si="262"/>
        <v>0</v>
      </c>
      <c r="X243" s="87">
        <f t="shared" ca="1" si="262"/>
        <v>0</v>
      </c>
      <c r="Y243" s="87">
        <f t="shared" ca="1" si="262"/>
        <v>0</v>
      </c>
      <c r="Z243" s="87">
        <f t="shared" ca="1" si="262"/>
        <v>0</v>
      </c>
      <c r="AA243" s="87">
        <f t="shared" ca="1" si="262"/>
        <v>0</v>
      </c>
      <c r="AB243" s="87">
        <f t="shared" ca="1" si="262"/>
        <v>0</v>
      </c>
      <c r="AC243" s="87">
        <f t="shared" ca="1" si="262"/>
        <v>0</v>
      </c>
      <c r="AD243" s="87">
        <f t="shared" ca="1" si="262"/>
        <v>0</v>
      </c>
      <c r="AE243" s="87">
        <f t="shared" ca="1" si="262"/>
        <v>0</v>
      </c>
      <c r="AF243" s="87">
        <f t="shared" ca="1" si="262"/>
        <v>0</v>
      </c>
      <c r="AH243" s="14">
        <f>AH228</f>
        <v>0</v>
      </c>
      <c r="AI243" s="111">
        <f t="shared" ref="AI243:AU255" ca="1" si="263">$I$6/T18*1000</f>
        <v>15.68347888076992</v>
      </c>
      <c r="AJ243" s="111">
        <f t="shared" ca="1" si="263"/>
        <v>12.942985294946309</v>
      </c>
      <c r="AK243" s="111">
        <f t="shared" ca="1" si="263"/>
        <v>8.7606580079038618</v>
      </c>
      <c r="AL243" s="111">
        <f t="shared" ca="1" si="263"/>
        <v>6.0777787701874963</v>
      </c>
      <c r="AM243" s="111">
        <f t="shared" ca="1" si="263"/>
        <v>4.6528067477860402</v>
      </c>
      <c r="AN243" s="111">
        <f t="shared" ca="1" si="263"/>
        <v>3.9711327431491852</v>
      </c>
      <c r="AO243" s="111">
        <f t="shared" ca="1" si="263"/>
        <v>3.7688980639385123</v>
      </c>
      <c r="AP243" s="111">
        <f t="shared" ca="1" si="263"/>
        <v>3.9707650298229185</v>
      </c>
      <c r="AQ243" s="111">
        <f t="shared" ca="1" si="263"/>
        <v>4.6519324900344046</v>
      </c>
      <c r="AR243" s="111">
        <f t="shared" ca="1" si="263"/>
        <v>6.0760563208398404</v>
      </c>
      <c r="AS243" s="111">
        <f t="shared" ca="1" si="263"/>
        <v>8.7575586704013642</v>
      </c>
      <c r="AT243" s="111">
        <f t="shared" ca="1" si="263"/>
        <v>12.93907839212579</v>
      </c>
      <c r="AU243" s="111">
        <f t="shared" ca="1" si="263"/>
        <v>15.68347622602791</v>
      </c>
      <c r="AW243" s="14">
        <f>AW228</f>
        <v>0</v>
      </c>
      <c r="AX243" s="111">
        <f t="shared" ref="AX243:BJ255" ca="1" si="264">$I$7/T18*1000</f>
        <v>15.68347888076992</v>
      </c>
      <c r="AY243" s="111">
        <f t="shared" ca="1" si="264"/>
        <v>12.942985294946309</v>
      </c>
      <c r="AZ243" s="111">
        <f t="shared" ca="1" si="264"/>
        <v>8.7606580079038618</v>
      </c>
      <c r="BA243" s="111">
        <f t="shared" ca="1" si="264"/>
        <v>6.0777787701874963</v>
      </c>
      <c r="BB243" s="111">
        <f t="shared" ca="1" si="264"/>
        <v>4.6528067477860402</v>
      </c>
      <c r="BC243" s="111">
        <f t="shared" ca="1" si="264"/>
        <v>3.9711327431491852</v>
      </c>
      <c r="BD243" s="111">
        <f t="shared" ca="1" si="264"/>
        <v>3.7688980639385123</v>
      </c>
      <c r="BE243" s="111">
        <f t="shared" ca="1" si="264"/>
        <v>3.9707650298229185</v>
      </c>
      <c r="BF243" s="111">
        <f t="shared" ca="1" si="264"/>
        <v>4.6519324900344046</v>
      </c>
      <c r="BG243" s="111">
        <f t="shared" ca="1" si="264"/>
        <v>6.0760563208398404</v>
      </c>
      <c r="BH243" s="111">
        <f t="shared" ca="1" si="264"/>
        <v>8.7575586704013642</v>
      </c>
      <c r="BI243" s="111">
        <f t="shared" ca="1" si="264"/>
        <v>12.93907839212579</v>
      </c>
      <c r="BJ243" s="111">
        <f t="shared" ca="1" si="264"/>
        <v>15.68347622602791</v>
      </c>
      <c r="BL243" s="14">
        <f>BL228</f>
        <v>0</v>
      </c>
      <c r="BM243" s="111">
        <f t="shared" ref="BM243:BY255" ca="1" si="265">$I$8/T18*1000</f>
        <v>15.68347888076992</v>
      </c>
      <c r="BN243" s="111">
        <f t="shared" ca="1" si="265"/>
        <v>12.942985294946309</v>
      </c>
      <c r="BO243" s="111">
        <f t="shared" ca="1" si="265"/>
        <v>8.7606580079038618</v>
      </c>
      <c r="BP243" s="111">
        <f t="shared" ca="1" si="265"/>
        <v>6.0777787701874963</v>
      </c>
      <c r="BQ243" s="111">
        <f t="shared" ca="1" si="265"/>
        <v>4.6528067477860402</v>
      </c>
      <c r="BR243" s="111">
        <f t="shared" ca="1" si="265"/>
        <v>3.9711327431491852</v>
      </c>
      <c r="BS243" s="111">
        <f t="shared" ca="1" si="265"/>
        <v>3.7688980639385123</v>
      </c>
      <c r="BT243" s="111">
        <f t="shared" ca="1" si="265"/>
        <v>3.9707650298229185</v>
      </c>
      <c r="BU243" s="111">
        <f t="shared" ca="1" si="265"/>
        <v>4.6519324900344046</v>
      </c>
      <c r="BV243" s="111">
        <f t="shared" ca="1" si="265"/>
        <v>6.0760563208398404</v>
      </c>
      <c r="BW243" s="111">
        <f t="shared" ca="1" si="265"/>
        <v>8.7575586704013642</v>
      </c>
      <c r="BX243" s="111">
        <f t="shared" ca="1" si="265"/>
        <v>12.93907839212579</v>
      </c>
      <c r="BY243" s="111">
        <f t="shared" ca="1" si="265"/>
        <v>15.68347622602791</v>
      </c>
      <c r="CA243" s="14">
        <f>CA228</f>
        <v>0</v>
      </c>
      <c r="CB243" s="111">
        <f t="shared" ref="CB243:CN255" ca="1" si="266">$I$9/T18*1000</f>
        <v>15.68347888076992</v>
      </c>
      <c r="CC243" s="111">
        <f t="shared" ca="1" si="266"/>
        <v>12.942985294946309</v>
      </c>
      <c r="CD243" s="111">
        <f t="shared" ca="1" si="266"/>
        <v>8.7606580079038618</v>
      </c>
      <c r="CE243" s="111">
        <f t="shared" ca="1" si="266"/>
        <v>6.0777787701874963</v>
      </c>
      <c r="CF243" s="111">
        <f t="shared" ca="1" si="266"/>
        <v>4.6528067477860402</v>
      </c>
      <c r="CG243" s="111">
        <f t="shared" ca="1" si="266"/>
        <v>3.9711327431491852</v>
      </c>
      <c r="CH243" s="111">
        <f t="shared" ca="1" si="266"/>
        <v>3.7688980639385123</v>
      </c>
      <c r="CI243" s="111">
        <f t="shared" ca="1" si="266"/>
        <v>3.9707650298229185</v>
      </c>
      <c r="CJ243" s="111">
        <f t="shared" ca="1" si="266"/>
        <v>4.6519324900344046</v>
      </c>
      <c r="CK243" s="111">
        <f t="shared" ca="1" si="266"/>
        <v>6.0760563208398404</v>
      </c>
      <c r="CL243" s="111">
        <f t="shared" ca="1" si="266"/>
        <v>8.7575586704013642</v>
      </c>
      <c r="CM243" s="111">
        <f t="shared" ca="1" si="266"/>
        <v>12.93907839212579</v>
      </c>
      <c r="CN243" s="111">
        <f t="shared" ca="1" si="266"/>
        <v>15.68347622602791</v>
      </c>
      <c r="CP243" s="14">
        <f>CP228</f>
        <v>0</v>
      </c>
      <c r="CQ243" s="111">
        <f ca="1">$I$10/T18*1000</f>
        <v>47.050436642309755</v>
      </c>
      <c r="CR243" s="111">
        <f t="shared" ref="CR243:DC255" ca="1" si="267">$I$10/U18*1000</f>
        <v>38.828955884838919</v>
      </c>
      <c r="CS243" s="111">
        <f t="shared" ref="CS243" ca="1" si="268">$I$10/V18*1000</f>
        <v>26.281974023711584</v>
      </c>
      <c r="CT243" s="111">
        <f t="shared" ref="CT243" ca="1" si="269">$I$10/W18*1000</f>
        <v>18.233336310562489</v>
      </c>
      <c r="CU243" s="111">
        <f t="shared" ref="CU243" ca="1" si="270">$I$10/X18*1000</f>
        <v>13.95842024335812</v>
      </c>
      <c r="CV243" s="111">
        <f t="shared" ref="CV243" ca="1" si="271">$I$10/Y18*1000</f>
        <v>11.913398229447553</v>
      </c>
      <c r="CW243" s="111">
        <f t="shared" ref="CW243" ca="1" si="272">$I$10/Z18*1000</f>
        <v>11.306694191815536</v>
      </c>
      <c r="CX243" s="111">
        <f t="shared" ref="CX243" ca="1" si="273">$I$10/AA18*1000</f>
        <v>11.912295089468754</v>
      </c>
      <c r="CY243" s="111">
        <f t="shared" ref="CY243" ca="1" si="274">$I$10/AB18*1000</f>
        <v>13.955797470103212</v>
      </c>
      <c r="CZ243" s="111">
        <f t="shared" ca="1" si="267"/>
        <v>18.228168962519522</v>
      </c>
      <c r="DA243" s="111">
        <f t="shared" ca="1" si="267"/>
        <v>26.272676011204094</v>
      </c>
      <c r="DB243" s="111">
        <f t="shared" ca="1" si="267"/>
        <v>38.817235176377366</v>
      </c>
      <c r="DC243" s="111">
        <f t="shared" ca="1" si="267"/>
        <v>47.050428678083726</v>
      </c>
      <c r="DE243" s="14">
        <f>DE228</f>
        <v>0</v>
      </c>
      <c r="DF243" s="111">
        <f ca="1">$I$11/T18*1000</f>
        <v>31.36695776153984</v>
      </c>
      <c r="DG243" s="111">
        <f t="shared" ref="DG243:DR255" ca="1" si="275">$I$11/U18*1000</f>
        <v>25.885970589892619</v>
      </c>
      <c r="DH243" s="111">
        <f t="shared" ca="1" si="275"/>
        <v>17.521316015807724</v>
      </c>
      <c r="DI243" s="111">
        <f t="shared" ca="1" si="275"/>
        <v>12.155557540374993</v>
      </c>
      <c r="DJ243" s="111">
        <f t="shared" ca="1" si="275"/>
        <v>9.3056134955720804</v>
      </c>
      <c r="DK243" s="111">
        <f t="shared" ca="1" si="275"/>
        <v>7.9422654862983704</v>
      </c>
      <c r="DL243" s="111">
        <f t="shared" ca="1" si="275"/>
        <v>7.5377961278770247</v>
      </c>
      <c r="DM243" s="111">
        <f t="shared" ca="1" si="275"/>
        <v>7.9415300596458369</v>
      </c>
      <c r="DN243" s="111">
        <f t="shared" ca="1" si="275"/>
        <v>9.3038649800688091</v>
      </c>
      <c r="DO243" s="111">
        <f t="shared" ca="1" si="275"/>
        <v>12.152112641679681</v>
      </c>
      <c r="DP243" s="111">
        <f t="shared" ca="1" si="275"/>
        <v>17.515117340802728</v>
      </c>
      <c r="DQ243" s="111">
        <f t="shared" ca="1" si="275"/>
        <v>25.87815678425158</v>
      </c>
      <c r="DR243" s="111">
        <f t="shared" ca="1" si="275"/>
        <v>31.36695245205582</v>
      </c>
      <c r="DT243" s="14"/>
      <c r="DU243" s="111"/>
      <c r="DV243" s="111"/>
      <c r="DW243" s="111"/>
      <c r="DX243" s="111"/>
      <c r="DY243" s="111"/>
      <c r="DZ243" s="111"/>
      <c r="EA243" s="111"/>
      <c r="EB243" s="111"/>
      <c r="EC243" s="111"/>
      <c r="ED243" s="111"/>
      <c r="EE243" s="111"/>
      <c r="EF243" s="111"/>
      <c r="EG243" s="111"/>
      <c r="EI243" s="14"/>
      <c r="EJ243" s="111"/>
      <c r="EK243" s="111"/>
      <c r="EL243" s="111"/>
      <c r="EM243" s="111"/>
      <c r="EN243" s="111"/>
      <c r="EO243" s="111"/>
      <c r="EP243" s="111"/>
      <c r="EQ243" s="111"/>
      <c r="ER243" s="111"/>
      <c r="ES243" s="111"/>
      <c r="ET243" s="111"/>
      <c r="EU243" s="111"/>
      <c r="EV243" s="111"/>
    </row>
    <row r="244" spans="1:152">
      <c r="S244" s="14">
        <f t="shared" ref="S244:S255" si="276">S229</f>
        <v>7.5</v>
      </c>
      <c r="T244" s="87">
        <f t="shared" ca="1" si="262"/>
        <v>0</v>
      </c>
      <c r="U244" s="87">
        <f t="shared" ca="1" si="262"/>
        <v>0</v>
      </c>
      <c r="V244" s="87">
        <f t="shared" ca="1" si="262"/>
        <v>0</v>
      </c>
      <c r="W244" s="87">
        <f t="shared" ca="1" si="262"/>
        <v>0</v>
      </c>
      <c r="X244" s="87">
        <f t="shared" ca="1" si="262"/>
        <v>0</v>
      </c>
      <c r="Y244" s="87">
        <f t="shared" ca="1" si="262"/>
        <v>0</v>
      </c>
      <c r="Z244" s="87">
        <f t="shared" ca="1" si="262"/>
        <v>0</v>
      </c>
      <c r="AA244" s="87">
        <f t="shared" ca="1" si="262"/>
        <v>0</v>
      </c>
      <c r="AB244" s="87">
        <f t="shared" ca="1" si="262"/>
        <v>0</v>
      </c>
      <c r="AC244" s="87">
        <f t="shared" ca="1" si="262"/>
        <v>0</v>
      </c>
      <c r="AD244" s="87">
        <f t="shared" ca="1" si="262"/>
        <v>0</v>
      </c>
      <c r="AE244" s="87">
        <f t="shared" ca="1" si="262"/>
        <v>0</v>
      </c>
      <c r="AF244" s="87">
        <f t="shared" ca="1" si="262"/>
        <v>0</v>
      </c>
      <c r="AH244" s="14">
        <f t="shared" ref="AH244:AH255" si="277">AH229</f>
        <v>7.5</v>
      </c>
      <c r="AI244" s="111">
        <f t="shared" ca="1" si="263"/>
        <v>12.942985294946309</v>
      </c>
      <c r="AJ244" s="111">
        <f t="shared" ca="1" si="263"/>
        <v>11.017767036694762</v>
      </c>
      <c r="AK244" s="111">
        <f t="shared" ca="1" si="263"/>
        <v>7.8340901693353633</v>
      </c>
      <c r="AL244" s="111">
        <f t="shared" ca="1" si="263"/>
        <v>5.6168933258022351</v>
      </c>
      <c r="AM244" s="111">
        <f t="shared" ca="1" si="263"/>
        <v>4.3778122075646557</v>
      </c>
      <c r="AN244" s="111">
        <f t="shared" ca="1" si="263"/>
        <v>3.7690636886693287</v>
      </c>
      <c r="AO244" s="111">
        <f t="shared" ca="1" si="263"/>
        <v>3.5864132814229759</v>
      </c>
      <c r="AP244" s="111">
        <f t="shared" ca="1" si="263"/>
        <v>3.7687324434958738</v>
      </c>
      <c r="AQ244" s="111">
        <f t="shared" ca="1" si="263"/>
        <v>4.3770382296982397</v>
      </c>
      <c r="AR244" s="111">
        <f t="shared" ca="1" si="263"/>
        <v>5.6154221710157559</v>
      </c>
      <c r="AS244" s="111">
        <f t="shared" ca="1" si="263"/>
        <v>7.8316116700409886</v>
      </c>
      <c r="AT244" s="111">
        <f t="shared" ca="1" si="263"/>
        <v>11.014935837905039</v>
      </c>
      <c r="AU244" s="111">
        <f t="shared" ca="1" si="263"/>
        <v>12.942983486912929</v>
      </c>
      <c r="AW244" s="14">
        <f t="shared" ref="AW244:AW255" si="278">AW229</f>
        <v>7.5</v>
      </c>
      <c r="AX244" s="111">
        <f t="shared" ca="1" si="264"/>
        <v>12.942985294946309</v>
      </c>
      <c r="AY244" s="111">
        <f t="shared" ca="1" si="264"/>
        <v>11.017767036694762</v>
      </c>
      <c r="AZ244" s="111">
        <f t="shared" ca="1" si="264"/>
        <v>7.8340901693353633</v>
      </c>
      <c r="BA244" s="111">
        <f t="shared" ca="1" si="264"/>
        <v>5.6168933258022351</v>
      </c>
      <c r="BB244" s="111">
        <f t="shared" ca="1" si="264"/>
        <v>4.3778122075646557</v>
      </c>
      <c r="BC244" s="111">
        <f t="shared" ca="1" si="264"/>
        <v>3.7690636886693287</v>
      </c>
      <c r="BD244" s="111">
        <f t="shared" ca="1" si="264"/>
        <v>3.5864132814229759</v>
      </c>
      <c r="BE244" s="111">
        <f t="shared" ca="1" si="264"/>
        <v>3.7687324434958738</v>
      </c>
      <c r="BF244" s="111">
        <f t="shared" ca="1" si="264"/>
        <v>4.3770382296982397</v>
      </c>
      <c r="BG244" s="111">
        <f t="shared" ca="1" si="264"/>
        <v>5.6154221710157559</v>
      </c>
      <c r="BH244" s="111">
        <f t="shared" ca="1" si="264"/>
        <v>7.8316116700409886</v>
      </c>
      <c r="BI244" s="111">
        <f t="shared" ca="1" si="264"/>
        <v>11.014935837905039</v>
      </c>
      <c r="BJ244" s="111">
        <f t="shared" ca="1" si="264"/>
        <v>12.942983486912929</v>
      </c>
      <c r="BL244" s="14">
        <f t="shared" ref="BL244:BL255" si="279">BL229</f>
        <v>7.5</v>
      </c>
      <c r="BM244" s="111">
        <f t="shared" ca="1" si="265"/>
        <v>12.942985294946309</v>
      </c>
      <c r="BN244" s="111">
        <f t="shared" ca="1" si="265"/>
        <v>11.017767036694762</v>
      </c>
      <c r="BO244" s="111">
        <f t="shared" ca="1" si="265"/>
        <v>7.8340901693353633</v>
      </c>
      <c r="BP244" s="111">
        <f t="shared" ca="1" si="265"/>
        <v>5.6168933258022351</v>
      </c>
      <c r="BQ244" s="111">
        <f t="shared" ca="1" si="265"/>
        <v>4.3778122075646557</v>
      </c>
      <c r="BR244" s="111">
        <f t="shared" ca="1" si="265"/>
        <v>3.7690636886693287</v>
      </c>
      <c r="BS244" s="111">
        <f t="shared" ca="1" si="265"/>
        <v>3.5864132814229759</v>
      </c>
      <c r="BT244" s="111">
        <f t="shared" ca="1" si="265"/>
        <v>3.7687324434958738</v>
      </c>
      <c r="BU244" s="111">
        <f t="shared" ca="1" si="265"/>
        <v>4.3770382296982397</v>
      </c>
      <c r="BV244" s="111">
        <f t="shared" ca="1" si="265"/>
        <v>5.6154221710157559</v>
      </c>
      <c r="BW244" s="111">
        <f t="shared" ca="1" si="265"/>
        <v>7.8316116700409886</v>
      </c>
      <c r="BX244" s="111">
        <f t="shared" ca="1" si="265"/>
        <v>11.014935837905039</v>
      </c>
      <c r="BY244" s="111">
        <f t="shared" ca="1" si="265"/>
        <v>12.942983486912929</v>
      </c>
      <c r="CA244" s="14">
        <f t="shared" ref="CA244:CA255" si="280">CA229</f>
        <v>7.5</v>
      </c>
      <c r="CB244" s="111">
        <f t="shared" ca="1" si="266"/>
        <v>12.942985294946309</v>
      </c>
      <c r="CC244" s="111">
        <f t="shared" ca="1" si="266"/>
        <v>11.017767036694762</v>
      </c>
      <c r="CD244" s="111">
        <f t="shared" ca="1" si="266"/>
        <v>7.8340901693353633</v>
      </c>
      <c r="CE244" s="111">
        <f t="shared" ca="1" si="266"/>
        <v>5.6168933258022351</v>
      </c>
      <c r="CF244" s="111">
        <f t="shared" ca="1" si="266"/>
        <v>4.3778122075646557</v>
      </c>
      <c r="CG244" s="111">
        <f t="shared" ca="1" si="266"/>
        <v>3.7690636886693287</v>
      </c>
      <c r="CH244" s="111">
        <f t="shared" ca="1" si="266"/>
        <v>3.5864132814229759</v>
      </c>
      <c r="CI244" s="111">
        <f t="shared" ca="1" si="266"/>
        <v>3.7687324434958738</v>
      </c>
      <c r="CJ244" s="111">
        <f t="shared" ca="1" si="266"/>
        <v>4.3770382296982397</v>
      </c>
      <c r="CK244" s="111">
        <f t="shared" ca="1" si="266"/>
        <v>5.6154221710157559</v>
      </c>
      <c r="CL244" s="111">
        <f t="shared" ca="1" si="266"/>
        <v>7.8316116700409886</v>
      </c>
      <c r="CM244" s="111">
        <f t="shared" ca="1" si="266"/>
        <v>11.014935837905039</v>
      </c>
      <c r="CN244" s="111">
        <f t="shared" ca="1" si="266"/>
        <v>12.942983486912929</v>
      </c>
      <c r="CP244" s="14">
        <f t="shared" ref="CP244:CP255" si="281">CP229</f>
        <v>7.5</v>
      </c>
      <c r="CQ244" s="111">
        <f t="shared" ref="CQ244:CQ255" ca="1" si="282">$I$10/T19*1000</f>
        <v>38.828955884838919</v>
      </c>
      <c r="CR244" s="111">
        <f t="shared" ref="CR244:CR255" ca="1" si="283">$I$10/U19*1000</f>
        <v>33.053301110084284</v>
      </c>
      <c r="CS244" s="111">
        <f t="shared" ref="CS244:CS255" ca="1" si="284">$I$10/V19*1000</f>
        <v>23.502270508006088</v>
      </c>
      <c r="CT244" s="111">
        <f t="shared" ref="CT244:CT255" ca="1" si="285">$I$10/W19*1000</f>
        <v>16.850679977406706</v>
      </c>
      <c r="CU244" s="111">
        <f t="shared" ref="CU244:CU255" ca="1" si="286">$I$10/X19*1000</f>
        <v>13.133436622693965</v>
      </c>
      <c r="CV244" s="111">
        <f t="shared" ref="CV244:CV255" ca="1" si="287">$I$10/Y19*1000</f>
        <v>11.307191066007984</v>
      </c>
      <c r="CW244" s="111">
        <f t="shared" ref="CW244:CW255" ca="1" si="288">$I$10/Z19*1000</f>
        <v>10.759239844268926</v>
      </c>
      <c r="CX244" s="111">
        <f t="shared" ref="CX244:CX255" ca="1" si="289">$I$10/AA19*1000</f>
        <v>11.30619733048762</v>
      </c>
      <c r="CY244" s="111">
        <f t="shared" ref="CY244:CY255" ca="1" si="290">$I$10/AB19*1000</f>
        <v>13.131114689094716</v>
      </c>
      <c r="CZ244" s="111">
        <f t="shared" ca="1" si="267"/>
        <v>16.846266513047265</v>
      </c>
      <c r="DA244" s="111">
        <f t="shared" ca="1" si="267"/>
        <v>23.494835010122959</v>
      </c>
      <c r="DB244" s="111">
        <f t="shared" ca="1" si="267"/>
        <v>33.044807513715114</v>
      </c>
      <c r="DC244" s="111">
        <f t="shared" ca="1" si="267"/>
        <v>38.828950460738788</v>
      </c>
      <c r="DE244" s="14">
        <f t="shared" ref="DE244:DE255" si="291">DE229</f>
        <v>7.5</v>
      </c>
      <c r="DF244" s="111">
        <f t="shared" ref="DF244:DF255" ca="1" si="292">$I$11/T19*1000</f>
        <v>25.885970589892619</v>
      </c>
      <c r="DG244" s="111">
        <f t="shared" ca="1" si="275"/>
        <v>22.035534073389524</v>
      </c>
      <c r="DH244" s="111">
        <f t="shared" ca="1" si="275"/>
        <v>15.668180338670727</v>
      </c>
      <c r="DI244" s="111">
        <f t="shared" ca="1" si="275"/>
        <v>11.23378665160447</v>
      </c>
      <c r="DJ244" s="111">
        <f t="shared" ca="1" si="275"/>
        <v>8.7556244151293114</v>
      </c>
      <c r="DK244" s="111">
        <f t="shared" ca="1" si="275"/>
        <v>7.5381273773386575</v>
      </c>
      <c r="DL244" s="111">
        <f t="shared" ca="1" si="275"/>
        <v>7.1728265628459518</v>
      </c>
      <c r="DM244" s="111">
        <f t="shared" ca="1" si="275"/>
        <v>7.5374648869917475</v>
      </c>
      <c r="DN244" s="111">
        <f t="shared" ca="1" si="275"/>
        <v>8.7540764593964795</v>
      </c>
      <c r="DO244" s="111">
        <f t="shared" ca="1" si="275"/>
        <v>11.230844342031512</v>
      </c>
      <c r="DP244" s="111">
        <f t="shared" ca="1" si="275"/>
        <v>15.663223340081977</v>
      </c>
      <c r="DQ244" s="111">
        <f t="shared" ca="1" si="275"/>
        <v>22.029871675810078</v>
      </c>
      <c r="DR244" s="111">
        <f t="shared" ca="1" si="275"/>
        <v>25.885966973825859</v>
      </c>
      <c r="DT244" s="14"/>
      <c r="DU244" s="111"/>
      <c r="DV244" s="111"/>
      <c r="DW244" s="111"/>
      <c r="DX244" s="111"/>
      <c r="DY244" s="111"/>
      <c r="DZ244" s="111"/>
      <c r="EA244" s="111"/>
      <c r="EB244" s="111"/>
      <c r="EC244" s="111"/>
      <c r="ED244" s="111"/>
      <c r="EE244" s="111"/>
      <c r="EF244" s="111"/>
      <c r="EG244" s="111"/>
      <c r="EI244" s="14"/>
      <c r="EJ244" s="111"/>
      <c r="EK244" s="111"/>
      <c r="EL244" s="111"/>
      <c r="EM244" s="111"/>
      <c r="EN244" s="111"/>
      <c r="EO244" s="111"/>
      <c r="EP244" s="111"/>
      <c r="EQ244" s="111"/>
      <c r="ER244" s="111"/>
      <c r="ES244" s="111"/>
      <c r="ET244" s="111"/>
      <c r="EU244" s="111"/>
      <c r="EV244" s="111"/>
    </row>
    <row r="245" spans="1:152">
      <c r="S245" s="14">
        <f t="shared" si="276"/>
        <v>15</v>
      </c>
      <c r="T245" s="87">
        <f t="shared" ca="1" si="262"/>
        <v>0</v>
      </c>
      <c r="U245" s="87">
        <f t="shared" ca="1" si="262"/>
        <v>0</v>
      </c>
      <c r="V245" s="87">
        <f t="shared" ca="1" si="262"/>
        <v>0</v>
      </c>
      <c r="W245" s="87">
        <f t="shared" ca="1" si="262"/>
        <v>0</v>
      </c>
      <c r="X245" s="87">
        <f t="shared" ca="1" si="262"/>
        <v>0</v>
      </c>
      <c r="Y245" s="87">
        <f t="shared" ca="1" si="262"/>
        <v>0</v>
      </c>
      <c r="Z245" s="87">
        <f t="shared" ca="1" si="262"/>
        <v>0</v>
      </c>
      <c r="AA245" s="87">
        <f t="shared" ca="1" si="262"/>
        <v>0</v>
      </c>
      <c r="AB245" s="87">
        <f t="shared" ca="1" si="262"/>
        <v>0</v>
      </c>
      <c r="AC245" s="87">
        <f t="shared" ca="1" si="262"/>
        <v>0</v>
      </c>
      <c r="AD245" s="87">
        <f t="shared" ca="1" si="262"/>
        <v>0</v>
      </c>
      <c r="AE245" s="87">
        <f t="shared" ca="1" si="262"/>
        <v>0</v>
      </c>
      <c r="AF245" s="87">
        <f t="shared" ca="1" si="262"/>
        <v>0</v>
      </c>
      <c r="AH245" s="14">
        <f t="shared" si="277"/>
        <v>15</v>
      </c>
      <c r="AI245" s="111">
        <f t="shared" ca="1" si="263"/>
        <v>8.7606580079038618</v>
      </c>
      <c r="AJ245" s="111">
        <f t="shared" ca="1" si="263"/>
        <v>7.8340901693353633</v>
      </c>
      <c r="AK245" s="111">
        <f t="shared" ca="1" si="263"/>
        <v>6.0778453946895565</v>
      </c>
      <c r="AL245" s="111">
        <f t="shared" ca="1" si="263"/>
        <v>4.6529134256542566</v>
      </c>
      <c r="AM245" s="111">
        <f t="shared" ca="1" si="263"/>
        <v>3.7691849397343962</v>
      </c>
      <c r="AN245" s="111">
        <f t="shared" ca="1" si="263"/>
        <v>3.3090380212720527</v>
      </c>
      <c r="AO245" s="111">
        <f t="shared" ca="1" si="263"/>
        <v>3.1674150917902195</v>
      </c>
      <c r="AP245" s="111">
        <f t="shared" ca="1" si="263"/>
        <v>3.3087826977775263</v>
      </c>
      <c r="AQ245" s="111">
        <f t="shared" ca="1" si="263"/>
        <v>3.7686111934918309</v>
      </c>
      <c r="AR245" s="111">
        <f t="shared" ca="1" si="263"/>
        <v>4.6519038578710168</v>
      </c>
      <c r="AS245" s="111">
        <f t="shared" ca="1" si="263"/>
        <v>6.0763534876332974</v>
      </c>
      <c r="AT245" s="111">
        <f t="shared" ca="1" si="263"/>
        <v>7.8326586653086565</v>
      </c>
      <c r="AU245" s="111">
        <f t="shared" ca="1" si="263"/>
        <v>8.7606571795593471</v>
      </c>
      <c r="AW245" s="14">
        <f t="shared" si="278"/>
        <v>15</v>
      </c>
      <c r="AX245" s="111">
        <f t="shared" ca="1" si="264"/>
        <v>8.7606580079038618</v>
      </c>
      <c r="AY245" s="111">
        <f t="shared" ca="1" si="264"/>
        <v>7.8340901693353633</v>
      </c>
      <c r="AZ245" s="111">
        <f t="shared" ca="1" si="264"/>
        <v>6.0778453946895565</v>
      </c>
      <c r="BA245" s="111">
        <f t="shared" ca="1" si="264"/>
        <v>4.6529134256542566</v>
      </c>
      <c r="BB245" s="111">
        <f t="shared" ca="1" si="264"/>
        <v>3.7691849397343962</v>
      </c>
      <c r="BC245" s="111">
        <f t="shared" ca="1" si="264"/>
        <v>3.3090380212720527</v>
      </c>
      <c r="BD245" s="111">
        <f t="shared" ca="1" si="264"/>
        <v>3.1674150917902195</v>
      </c>
      <c r="BE245" s="111">
        <f t="shared" ca="1" si="264"/>
        <v>3.3087826977775263</v>
      </c>
      <c r="BF245" s="111">
        <f t="shared" ca="1" si="264"/>
        <v>3.7686111934918309</v>
      </c>
      <c r="BG245" s="111">
        <f t="shared" ca="1" si="264"/>
        <v>4.6519038578710168</v>
      </c>
      <c r="BH245" s="111">
        <f t="shared" ca="1" si="264"/>
        <v>6.0763534876332974</v>
      </c>
      <c r="BI245" s="111">
        <f t="shared" ca="1" si="264"/>
        <v>7.8326586653086565</v>
      </c>
      <c r="BJ245" s="111">
        <f t="shared" ca="1" si="264"/>
        <v>8.7606571795593471</v>
      </c>
      <c r="BL245" s="14">
        <f t="shared" si="279"/>
        <v>15</v>
      </c>
      <c r="BM245" s="111">
        <f t="shared" ca="1" si="265"/>
        <v>8.7606580079038618</v>
      </c>
      <c r="BN245" s="111">
        <f t="shared" ca="1" si="265"/>
        <v>7.8340901693353633</v>
      </c>
      <c r="BO245" s="111">
        <f t="shared" ca="1" si="265"/>
        <v>6.0778453946895565</v>
      </c>
      <c r="BP245" s="111">
        <f t="shared" ca="1" si="265"/>
        <v>4.6529134256542566</v>
      </c>
      <c r="BQ245" s="111">
        <f t="shared" ca="1" si="265"/>
        <v>3.7691849397343962</v>
      </c>
      <c r="BR245" s="111">
        <f t="shared" ca="1" si="265"/>
        <v>3.3090380212720527</v>
      </c>
      <c r="BS245" s="111">
        <f t="shared" ca="1" si="265"/>
        <v>3.1674150917902195</v>
      </c>
      <c r="BT245" s="111">
        <f t="shared" ca="1" si="265"/>
        <v>3.3087826977775263</v>
      </c>
      <c r="BU245" s="111">
        <f t="shared" ca="1" si="265"/>
        <v>3.7686111934918309</v>
      </c>
      <c r="BV245" s="111">
        <f t="shared" ca="1" si="265"/>
        <v>4.6519038578710168</v>
      </c>
      <c r="BW245" s="111">
        <f t="shared" ca="1" si="265"/>
        <v>6.0763534876332974</v>
      </c>
      <c r="BX245" s="111">
        <f t="shared" ca="1" si="265"/>
        <v>7.8326586653086565</v>
      </c>
      <c r="BY245" s="111">
        <f t="shared" ca="1" si="265"/>
        <v>8.7606571795593471</v>
      </c>
      <c r="CA245" s="14">
        <f t="shared" si="280"/>
        <v>15</v>
      </c>
      <c r="CB245" s="111">
        <f t="shared" ca="1" si="266"/>
        <v>8.7606580079038618</v>
      </c>
      <c r="CC245" s="111">
        <f t="shared" ca="1" si="266"/>
        <v>7.8340901693353633</v>
      </c>
      <c r="CD245" s="111">
        <f t="shared" ca="1" si="266"/>
        <v>6.0778453946895565</v>
      </c>
      <c r="CE245" s="111">
        <f t="shared" ca="1" si="266"/>
        <v>4.6529134256542566</v>
      </c>
      <c r="CF245" s="111">
        <f t="shared" ca="1" si="266"/>
        <v>3.7691849397343962</v>
      </c>
      <c r="CG245" s="111">
        <f t="shared" ca="1" si="266"/>
        <v>3.3090380212720527</v>
      </c>
      <c r="CH245" s="111">
        <f t="shared" ca="1" si="266"/>
        <v>3.1674150917902195</v>
      </c>
      <c r="CI245" s="111">
        <f t="shared" ca="1" si="266"/>
        <v>3.3087826977775263</v>
      </c>
      <c r="CJ245" s="111">
        <f t="shared" ca="1" si="266"/>
        <v>3.7686111934918309</v>
      </c>
      <c r="CK245" s="111">
        <f t="shared" ca="1" si="266"/>
        <v>4.6519038578710168</v>
      </c>
      <c r="CL245" s="111">
        <f t="shared" ca="1" si="266"/>
        <v>6.0763534876332974</v>
      </c>
      <c r="CM245" s="111">
        <f t="shared" ca="1" si="266"/>
        <v>7.8326586653086565</v>
      </c>
      <c r="CN245" s="111">
        <f t="shared" ca="1" si="266"/>
        <v>8.7606571795593471</v>
      </c>
      <c r="CP245" s="14">
        <f t="shared" si="281"/>
        <v>15</v>
      </c>
      <c r="CQ245" s="111">
        <f t="shared" ca="1" si="282"/>
        <v>26.281974023711584</v>
      </c>
      <c r="CR245" s="111">
        <f t="shared" ca="1" si="283"/>
        <v>23.502270508006088</v>
      </c>
      <c r="CS245" s="111">
        <f t="shared" ca="1" si="284"/>
        <v>18.233536184068669</v>
      </c>
      <c r="CT245" s="111">
        <f t="shared" ca="1" si="285"/>
        <v>13.958740276962768</v>
      </c>
      <c r="CU245" s="111">
        <f t="shared" ca="1" si="286"/>
        <v>11.307554819203187</v>
      </c>
      <c r="CV245" s="111">
        <f t="shared" ca="1" si="287"/>
        <v>9.9271140638161555</v>
      </c>
      <c r="CW245" s="111">
        <f t="shared" ca="1" si="288"/>
        <v>9.5022452753706563</v>
      </c>
      <c r="CX245" s="111">
        <f t="shared" ca="1" si="289"/>
        <v>9.9263480933325781</v>
      </c>
      <c r="CY245" s="111">
        <f t="shared" ca="1" si="290"/>
        <v>11.305833580475491</v>
      </c>
      <c r="CZ245" s="111">
        <f t="shared" ca="1" si="267"/>
        <v>13.955711573613049</v>
      </c>
      <c r="DA245" s="111">
        <f t="shared" ca="1" si="267"/>
        <v>18.229060462899888</v>
      </c>
      <c r="DB245" s="111">
        <f t="shared" ca="1" si="267"/>
        <v>23.49797599592597</v>
      </c>
      <c r="DC245" s="111">
        <f t="shared" ca="1" si="267"/>
        <v>26.281971538678032</v>
      </c>
      <c r="DE245" s="14">
        <f t="shared" si="291"/>
        <v>15</v>
      </c>
      <c r="DF245" s="111">
        <f t="shared" ca="1" si="292"/>
        <v>17.521316015807724</v>
      </c>
      <c r="DG245" s="111">
        <f t="shared" ca="1" si="275"/>
        <v>15.668180338670727</v>
      </c>
      <c r="DH245" s="111">
        <f t="shared" ca="1" si="275"/>
        <v>12.155690789379113</v>
      </c>
      <c r="DI245" s="111">
        <f t="shared" ca="1" si="275"/>
        <v>9.3058268513085132</v>
      </c>
      <c r="DJ245" s="111">
        <f t="shared" ca="1" si="275"/>
        <v>7.5383698794687923</v>
      </c>
      <c r="DK245" s="111">
        <f t="shared" ca="1" si="275"/>
        <v>6.6180760425441054</v>
      </c>
      <c r="DL245" s="111">
        <f t="shared" ca="1" si="275"/>
        <v>6.334830183580439</v>
      </c>
      <c r="DM245" s="111">
        <f t="shared" ca="1" si="275"/>
        <v>6.6175653955550526</v>
      </c>
      <c r="DN245" s="111">
        <f t="shared" ca="1" si="275"/>
        <v>7.5372223869836619</v>
      </c>
      <c r="DO245" s="111">
        <f t="shared" ca="1" si="275"/>
        <v>9.3038077157420336</v>
      </c>
      <c r="DP245" s="111">
        <f t="shared" ca="1" si="275"/>
        <v>12.152706975266595</v>
      </c>
      <c r="DQ245" s="111">
        <f t="shared" ca="1" si="275"/>
        <v>15.665317330617313</v>
      </c>
      <c r="DR245" s="111">
        <f t="shared" ca="1" si="275"/>
        <v>17.521314359118694</v>
      </c>
      <c r="DT245" s="14"/>
      <c r="DU245" s="111"/>
      <c r="DV245" s="111"/>
      <c r="DW245" s="111"/>
      <c r="DX245" s="111"/>
      <c r="DY245" s="111"/>
      <c r="DZ245" s="111"/>
      <c r="EA245" s="111"/>
      <c r="EB245" s="111"/>
      <c r="EC245" s="111"/>
      <c r="ED245" s="111"/>
      <c r="EE245" s="111"/>
      <c r="EF245" s="111"/>
      <c r="EG245" s="111"/>
      <c r="EI245" s="14"/>
      <c r="EJ245" s="111"/>
      <c r="EK245" s="111"/>
      <c r="EL245" s="111"/>
      <c r="EM245" s="111"/>
      <c r="EN245" s="111"/>
      <c r="EO245" s="111"/>
      <c r="EP245" s="111"/>
      <c r="EQ245" s="111"/>
      <c r="ER245" s="111"/>
      <c r="ES245" s="111"/>
      <c r="ET245" s="111"/>
      <c r="EU245" s="111"/>
      <c r="EV245" s="111"/>
    </row>
    <row r="246" spans="1:152">
      <c r="S246" s="14">
        <f t="shared" si="276"/>
        <v>22.5</v>
      </c>
      <c r="T246" s="87">
        <f t="shared" ca="1" si="262"/>
        <v>0</v>
      </c>
      <c r="U246" s="87">
        <f t="shared" ca="1" si="262"/>
        <v>0</v>
      </c>
      <c r="V246" s="87">
        <f t="shared" ca="1" si="262"/>
        <v>0</v>
      </c>
      <c r="W246" s="87">
        <f t="shared" ca="1" si="262"/>
        <v>0</v>
      </c>
      <c r="X246" s="87">
        <f t="shared" ca="1" si="262"/>
        <v>0</v>
      </c>
      <c r="Y246" s="87">
        <f t="shared" ca="1" si="262"/>
        <v>0</v>
      </c>
      <c r="Z246" s="87">
        <f t="shared" ca="1" si="262"/>
        <v>0</v>
      </c>
      <c r="AA246" s="87">
        <f t="shared" ca="1" si="262"/>
        <v>0</v>
      </c>
      <c r="AB246" s="87">
        <f t="shared" ca="1" si="262"/>
        <v>0</v>
      </c>
      <c r="AC246" s="87">
        <f t="shared" ca="1" si="262"/>
        <v>0</v>
      </c>
      <c r="AD246" s="87">
        <f t="shared" ca="1" si="262"/>
        <v>0</v>
      </c>
      <c r="AE246" s="87">
        <f t="shared" ca="1" si="262"/>
        <v>0</v>
      </c>
      <c r="AF246" s="87">
        <f t="shared" ca="1" si="262"/>
        <v>0</v>
      </c>
      <c r="AH246" s="14">
        <f t="shared" si="277"/>
        <v>22.5</v>
      </c>
      <c r="AI246" s="111">
        <f t="shared" ca="1" si="263"/>
        <v>6.0777787701874963</v>
      </c>
      <c r="AJ246" s="111">
        <f t="shared" ca="1" si="263"/>
        <v>5.6168933258022351</v>
      </c>
      <c r="AK246" s="111">
        <f t="shared" ca="1" si="263"/>
        <v>4.6529134256542566</v>
      </c>
      <c r="AL246" s="111">
        <f t="shared" ca="1" si="263"/>
        <v>3.7692293220283015</v>
      </c>
      <c r="AM246" s="111">
        <f t="shared" ca="1" si="263"/>
        <v>3.1675996091302352</v>
      </c>
      <c r="AN246" s="111">
        <f t="shared" ca="1" si="263"/>
        <v>2.8361573256953805</v>
      </c>
      <c r="AO246" s="111">
        <f t="shared" ca="1" si="263"/>
        <v>2.7314794059863323</v>
      </c>
      <c r="AP246" s="111">
        <f t="shared" ca="1" si="263"/>
        <v>2.8359697603114848</v>
      </c>
      <c r="AQ246" s="111">
        <f t="shared" ca="1" si="263"/>
        <v>3.1671943842776975</v>
      </c>
      <c r="AR246" s="111">
        <f t="shared" ca="1" si="263"/>
        <v>3.7685667874367961</v>
      </c>
      <c r="AS246" s="111">
        <f t="shared" ca="1" si="263"/>
        <v>4.652039011037453</v>
      </c>
      <c r="AT246" s="111">
        <f t="shared" ca="1" si="263"/>
        <v>5.6161574063977637</v>
      </c>
      <c r="AU246" s="111">
        <f t="shared" ca="1" si="263"/>
        <v>6.077778371504845</v>
      </c>
      <c r="AW246" s="14">
        <f t="shared" si="278"/>
        <v>22.5</v>
      </c>
      <c r="AX246" s="111">
        <f t="shared" ca="1" si="264"/>
        <v>6.0777787701874963</v>
      </c>
      <c r="AY246" s="111">
        <f t="shared" ca="1" si="264"/>
        <v>5.6168933258022351</v>
      </c>
      <c r="AZ246" s="111">
        <f t="shared" ca="1" si="264"/>
        <v>4.6529134256542566</v>
      </c>
      <c r="BA246" s="111">
        <f t="shared" ca="1" si="264"/>
        <v>3.7692293220283015</v>
      </c>
      <c r="BB246" s="111">
        <f t="shared" ca="1" si="264"/>
        <v>3.1675996091302352</v>
      </c>
      <c r="BC246" s="111">
        <f t="shared" ca="1" si="264"/>
        <v>2.8361573256953805</v>
      </c>
      <c r="BD246" s="111">
        <f t="shared" ca="1" si="264"/>
        <v>2.7314794059863323</v>
      </c>
      <c r="BE246" s="111">
        <f t="shared" ca="1" si="264"/>
        <v>2.8359697603114848</v>
      </c>
      <c r="BF246" s="111">
        <f t="shared" ca="1" si="264"/>
        <v>3.1671943842776975</v>
      </c>
      <c r="BG246" s="111">
        <f t="shared" ca="1" si="264"/>
        <v>3.7685667874367961</v>
      </c>
      <c r="BH246" s="111">
        <f t="shared" ca="1" si="264"/>
        <v>4.652039011037453</v>
      </c>
      <c r="BI246" s="111">
        <f t="shared" ca="1" si="264"/>
        <v>5.6161574063977637</v>
      </c>
      <c r="BJ246" s="111">
        <f t="shared" ca="1" si="264"/>
        <v>6.077778371504845</v>
      </c>
      <c r="BL246" s="14">
        <f t="shared" si="279"/>
        <v>22.5</v>
      </c>
      <c r="BM246" s="111">
        <f t="shared" ca="1" si="265"/>
        <v>6.0777787701874963</v>
      </c>
      <c r="BN246" s="111">
        <f t="shared" ca="1" si="265"/>
        <v>5.6168933258022351</v>
      </c>
      <c r="BO246" s="111">
        <f t="shared" ca="1" si="265"/>
        <v>4.6529134256542566</v>
      </c>
      <c r="BP246" s="111">
        <f t="shared" ca="1" si="265"/>
        <v>3.7692293220283015</v>
      </c>
      <c r="BQ246" s="111">
        <f t="shared" ca="1" si="265"/>
        <v>3.1675996091302352</v>
      </c>
      <c r="BR246" s="111">
        <f t="shared" ca="1" si="265"/>
        <v>2.8361573256953805</v>
      </c>
      <c r="BS246" s="111">
        <f t="shared" ca="1" si="265"/>
        <v>2.7314794059863323</v>
      </c>
      <c r="BT246" s="111">
        <f t="shared" ca="1" si="265"/>
        <v>2.8359697603114848</v>
      </c>
      <c r="BU246" s="111">
        <f t="shared" ca="1" si="265"/>
        <v>3.1671943842776975</v>
      </c>
      <c r="BV246" s="111">
        <f t="shared" ca="1" si="265"/>
        <v>3.7685667874367961</v>
      </c>
      <c r="BW246" s="111">
        <f t="shared" ca="1" si="265"/>
        <v>4.652039011037453</v>
      </c>
      <c r="BX246" s="111">
        <f t="shared" ca="1" si="265"/>
        <v>5.6161574063977637</v>
      </c>
      <c r="BY246" s="111">
        <f t="shared" ca="1" si="265"/>
        <v>6.077778371504845</v>
      </c>
      <c r="CA246" s="14">
        <f t="shared" si="280"/>
        <v>22.5</v>
      </c>
      <c r="CB246" s="111">
        <f t="shared" ca="1" si="266"/>
        <v>6.0777787701874963</v>
      </c>
      <c r="CC246" s="111">
        <f t="shared" ca="1" si="266"/>
        <v>5.6168933258022351</v>
      </c>
      <c r="CD246" s="111">
        <f t="shared" ca="1" si="266"/>
        <v>4.6529134256542566</v>
      </c>
      <c r="CE246" s="111">
        <f t="shared" ca="1" si="266"/>
        <v>3.7692293220283015</v>
      </c>
      <c r="CF246" s="111">
        <f t="shared" ca="1" si="266"/>
        <v>3.1675996091302352</v>
      </c>
      <c r="CG246" s="111">
        <f t="shared" ca="1" si="266"/>
        <v>2.8361573256953805</v>
      </c>
      <c r="CH246" s="111">
        <f t="shared" ca="1" si="266"/>
        <v>2.7314794059863323</v>
      </c>
      <c r="CI246" s="111">
        <f t="shared" ca="1" si="266"/>
        <v>2.8359697603114848</v>
      </c>
      <c r="CJ246" s="111">
        <f t="shared" ca="1" si="266"/>
        <v>3.1671943842776975</v>
      </c>
      <c r="CK246" s="111">
        <f t="shared" ca="1" si="266"/>
        <v>3.7685667874367961</v>
      </c>
      <c r="CL246" s="111">
        <f t="shared" ca="1" si="266"/>
        <v>4.652039011037453</v>
      </c>
      <c r="CM246" s="111">
        <f t="shared" ca="1" si="266"/>
        <v>5.6161574063977637</v>
      </c>
      <c r="CN246" s="111">
        <f t="shared" ca="1" si="266"/>
        <v>6.077778371504845</v>
      </c>
      <c r="CP246" s="14">
        <f t="shared" si="281"/>
        <v>22.5</v>
      </c>
      <c r="CQ246" s="111">
        <f t="shared" ca="1" si="282"/>
        <v>18.233336310562489</v>
      </c>
      <c r="CR246" s="111">
        <f t="shared" ca="1" si="283"/>
        <v>16.850679977406706</v>
      </c>
      <c r="CS246" s="111">
        <f t="shared" ca="1" si="284"/>
        <v>13.958740276962768</v>
      </c>
      <c r="CT246" s="111">
        <f t="shared" ca="1" si="285"/>
        <v>11.307687966084904</v>
      </c>
      <c r="CU246" s="111">
        <f t="shared" ca="1" si="286"/>
        <v>9.5027988273907038</v>
      </c>
      <c r="CV246" s="111">
        <f t="shared" ca="1" si="287"/>
        <v>8.5084719770861419</v>
      </c>
      <c r="CW246" s="111">
        <f t="shared" ca="1" si="288"/>
        <v>8.1944382179589965</v>
      </c>
      <c r="CX246" s="111">
        <f t="shared" ca="1" si="289"/>
        <v>8.5079092809344541</v>
      </c>
      <c r="CY246" s="111">
        <f t="shared" ca="1" si="290"/>
        <v>9.5015831528330921</v>
      </c>
      <c r="CZ246" s="111">
        <f t="shared" ca="1" si="267"/>
        <v>11.305700362310386</v>
      </c>
      <c r="DA246" s="111">
        <f t="shared" ca="1" si="267"/>
        <v>13.956117033112356</v>
      </c>
      <c r="DB246" s="111">
        <f t="shared" ca="1" si="267"/>
        <v>16.848472219193287</v>
      </c>
      <c r="DC246" s="111">
        <f t="shared" ca="1" si="267"/>
        <v>18.233335114514531</v>
      </c>
      <c r="DE246" s="14">
        <f t="shared" si="291"/>
        <v>22.5</v>
      </c>
      <c r="DF246" s="111">
        <f t="shared" ca="1" si="292"/>
        <v>12.155557540374993</v>
      </c>
      <c r="DG246" s="111">
        <f t="shared" ca="1" si="275"/>
        <v>11.23378665160447</v>
      </c>
      <c r="DH246" s="111">
        <f t="shared" ca="1" si="275"/>
        <v>9.3058268513085132</v>
      </c>
      <c r="DI246" s="111">
        <f t="shared" ca="1" si="275"/>
        <v>7.538458644056603</v>
      </c>
      <c r="DJ246" s="111">
        <f t="shared" ca="1" si="275"/>
        <v>6.3351992182604704</v>
      </c>
      <c r="DK246" s="111">
        <f t="shared" ca="1" si="275"/>
        <v>5.672314651390761</v>
      </c>
      <c r="DL246" s="111">
        <f t="shared" ca="1" si="275"/>
        <v>5.4629588119726646</v>
      </c>
      <c r="DM246" s="111">
        <f t="shared" ca="1" si="275"/>
        <v>5.6719395206229697</v>
      </c>
      <c r="DN246" s="111">
        <f t="shared" ca="1" si="275"/>
        <v>6.334388768555395</v>
      </c>
      <c r="DO246" s="111">
        <f t="shared" ca="1" si="275"/>
        <v>7.5371335748735921</v>
      </c>
      <c r="DP246" s="111">
        <f t="shared" ca="1" si="275"/>
        <v>9.304078022074906</v>
      </c>
      <c r="DQ246" s="111">
        <f t="shared" ca="1" si="275"/>
        <v>11.232314812795527</v>
      </c>
      <c r="DR246" s="111">
        <f t="shared" ca="1" si="275"/>
        <v>12.15555674300969</v>
      </c>
      <c r="DT246" s="14"/>
      <c r="DU246" s="111"/>
      <c r="DV246" s="111"/>
      <c r="DW246" s="111"/>
      <c r="DX246" s="111"/>
      <c r="DY246" s="111"/>
      <c r="DZ246" s="111"/>
      <c r="EA246" s="111"/>
      <c r="EB246" s="111"/>
      <c r="EC246" s="111"/>
      <c r="ED246" s="111"/>
      <c r="EE246" s="111"/>
      <c r="EF246" s="111"/>
      <c r="EG246" s="111"/>
      <c r="EI246" s="14"/>
      <c r="EJ246" s="111"/>
      <c r="EK246" s="111"/>
      <c r="EL246" s="111"/>
      <c r="EM246" s="111"/>
      <c r="EN246" s="111"/>
      <c r="EO246" s="111"/>
      <c r="EP246" s="111"/>
      <c r="EQ246" s="111"/>
      <c r="ER246" s="111"/>
      <c r="ES246" s="111"/>
      <c r="ET246" s="111"/>
      <c r="EU246" s="111"/>
      <c r="EV246" s="111"/>
    </row>
    <row r="247" spans="1:152">
      <c r="A247" t="s">
        <v>86</v>
      </c>
      <c r="N247" s="100"/>
      <c r="O247" s="52"/>
      <c r="S247" s="14">
        <f t="shared" si="276"/>
        <v>30</v>
      </c>
      <c r="T247" s="87">
        <f t="shared" ca="1" si="262"/>
        <v>0</v>
      </c>
      <c r="U247" s="87">
        <f t="shared" ca="1" si="262"/>
        <v>0</v>
      </c>
      <c r="V247" s="87">
        <f t="shared" ca="1" si="262"/>
        <v>0</v>
      </c>
      <c r="W247" s="87">
        <f t="shared" ca="1" si="262"/>
        <v>0</v>
      </c>
      <c r="X247" s="87">
        <f t="shared" ca="1" si="262"/>
        <v>0</v>
      </c>
      <c r="Y247" s="87">
        <f t="shared" ca="1" si="262"/>
        <v>0</v>
      </c>
      <c r="Z247" s="87">
        <f t="shared" ca="1" si="262"/>
        <v>0</v>
      </c>
      <c r="AA247" s="87">
        <f t="shared" ca="1" si="262"/>
        <v>0</v>
      </c>
      <c r="AB247" s="87">
        <f t="shared" ca="1" si="262"/>
        <v>0</v>
      </c>
      <c r="AC247" s="87">
        <f t="shared" ca="1" si="262"/>
        <v>0</v>
      </c>
      <c r="AD247" s="87">
        <f t="shared" ca="1" si="262"/>
        <v>0</v>
      </c>
      <c r="AE247" s="87">
        <f t="shared" ca="1" si="262"/>
        <v>0</v>
      </c>
      <c r="AF247" s="87">
        <f t="shared" ca="1" si="262"/>
        <v>0</v>
      </c>
      <c r="AH247" s="14">
        <f t="shared" si="277"/>
        <v>30</v>
      </c>
      <c r="AI247" s="111">
        <f t="shared" ca="1" si="263"/>
        <v>4.6528067477860402</v>
      </c>
      <c r="AJ247" s="111">
        <f t="shared" ca="1" si="263"/>
        <v>4.3778122075646557</v>
      </c>
      <c r="AK247" s="111">
        <f t="shared" ca="1" si="263"/>
        <v>3.7691849397343962</v>
      </c>
      <c r="AL247" s="111">
        <f t="shared" ca="1" si="263"/>
        <v>3.1675996091302352</v>
      </c>
      <c r="AM247" s="111">
        <f t="shared" ca="1" si="263"/>
        <v>2.7315933165024169</v>
      </c>
      <c r="AN247" s="111">
        <f t="shared" ca="1" si="263"/>
        <v>2.4815127911081905</v>
      </c>
      <c r="AO247" s="111">
        <f t="shared" ca="1" si="263"/>
        <v>2.4010052679439458</v>
      </c>
      <c r="AP247" s="111">
        <f t="shared" ca="1" si="263"/>
        <v>2.4813691996248917</v>
      </c>
      <c r="AQ247" s="111">
        <f t="shared" ca="1" si="263"/>
        <v>2.7312919636949422</v>
      </c>
      <c r="AR247" s="111">
        <f t="shared" ca="1" si="263"/>
        <v>3.1671316842019261</v>
      </c>
      <c r="AS247" s="111">
        <f t="shared" ca="1" si="263"/>
        <v>3.768611116854347</v>
      </c>
      <c r="AT247" s="111">
        <f t="shared" ca="1" si="263"/>
        <v>4.3773651487000462</v>
      </c>
      <c r="AU247" s="111">
        <f t="shared" ca="1" si="263"/>
        <v>4.6528065141350661</v>
      </c>
      <c r="AW247" s="14">
        <f t="shared" si="278"/>
        <v>30</v>
      </c>
      <c r="AX247" s="111">
        <f t="shared" ca="1" si="264"/>
        <v>4.6528067477860402</v>
      </c>
      <c r="AY247" s="111">
        <f t="shared" ca="1" si="264"/>
        <v>4.3778122075646557</v>
      </c>
      <c r="AZ247" s="111">
        <f t="shared" ca="1" si="264"/>
        <v>3.7691849397343962</v>
      </c>
      <c r="BA247" s="111">
        <f t="shared" ca="1" si="264"/>
        <v>3.1675996091302352</v>
      </c>
      <c r="BB247" s="111">
        <f t="shared" ca="1" si="264"/>
        <v>2.7315933165024169</v>
      </c>
      <c r="BC247" s="111">
        <f t="shared" ca="1" si="264"/>
        <v>2.4815127911081905</v>
      </c>
      <c r="BD247" s="111">
        <f t="shared" ca="1" si="264"/>
        <v>2.4010052679439458</v>
      </c>
      <c r="BE247" s="111">
        <f t="shared" ca="1" si="264"/>
        <v>2.4813691996248917</v>
      </c>
      <c r="BF247" s="111">
        <f t="shared" ca="1" si="264"/>
        <v>2.7312919636949422</v>
      </c>
      <c r="BG247" s="111">
        <f t="shared" ca="1" si="264"/>
        <v>3.1671316842019261</v>
      </c>
      <c r="BH247" s="111">
        <f t="shared" ca="1" si="264"/>
        <v>3.768611116854347</v>
      </c>
      <c r="BI247" s="111">
        <f t="shared" ca="1" si="264"/>
        <v>4.3773651487000462</v>
      </c>
      <c r="BJ247" s="111">
        <f t="shared" ca="1" si="264"/>
        <v>4.6528065141350661</v>
      </c>
      <c r="BL247" s="14">
        <f t="shared" si="279"/>
        <v>30</v>
      </c>
      <c r="BM247" s="111">
        <f t="shared" ca="1" si="265"/>
        <v>4.6528067477860402</v>
      </c>
      <c r="BN247" s="111">
        <f t="shared" ca="1" si="265"/>
        <v>4.3778122075646557</v>
      </c>
      <c r="BO247" s="111">
        <f t="shared" ca="1" si="265"/>
        <v>3.7691849397343962</v>
      </c>
      <c r="BP247" s="111">
        <f t="shared" ca="1" si="265"/>
        <v>3.1675996091302352</v>
      </c>
      <c r="BQ247" s="111">
        <f t="shared" ca="1" si="265"/>
        <v>2.7315933165024169</v>
      </c>
      <c r="BR247" s="111">
        <f t="shared" ca="1" si="265"/>
        <v>2.4815127911081905</v>
      </c>
      <c r="BS247" s="111">
        <f t="shared" ca="1" si="265"/>
        <v>2.4010052679439458</v>
      </c>
      <c r="BT247" s="111">
        <f t="shared" ca="1" si="265"/>
        <v>2.4813691996248917</v>
      </c>
      <c r="BU247" s="111">
        <f t="shared" ca="1" si="265"/>
        <v>2.7312919636949422</v>
      </c>
      <c r="BV247" s="111">
        <f t="shared" ca="1" si="265"/>
        <v>3.1671316842019261</v>
      </c>
      <c r="BW247" s="111">
        <f t="shared" ca="1" si="265"/>
        <v>3.768611116854347</v>
      </c>
      <c r="BX247" s="111">
        <f t="shared" ca="1" si="265"/>
        <v>4.3773651487000462</v>
      </c>
      <c r="BY247" s="111">
        <f t="shared" ca="1" si="265"/>
        <v>4.6528065141350661</v>
      </c>
      <c r="CA247" s="14">
        <f t="shared" si="280"/>
        <v>30</v>
      </c>
      <c r="CB247" s="111">
        <f t="shared" ca="1" si="266"/>
        <v>4.6528067477860402</v>
      </c>
      <c r="CC247" s="111">
        <f t="shared" ca="1" si="266"/>
        <v>4.3778122075646557</v>
      </c>
      <c r="CD247" s="111">
        <f t="shared" ca="1" si="266"/>
        <v>3.7691849397343962</v>
      </c>
      <c r="CE247" s="111">
        <f t="shared" ca="1" si="266"/>
        <v>3.1675996091302352</v>
      </c>
      <c r="CF247" s="111">
        <f t="shared" ca="1" si="266"/>
        <v>2.7315933165024169</v>
      </c>
      <c r="CG247" s="111">
        <f t="shared" ca="1" si="266"/>
        <v>2.4815127911081905</v>
      </c>
      <c r="CH247" s="111">
        <f t="shared" ca="1" si="266"/>
        <v>2.4010052679439458</v>
      </c>
      <c r="CI247" s="111">
        <f t="shared" ca="1" si="266"/>
        <v>2.4813691996248917</v>
      </c>
      <c r="CJ247" s="111">
        <f t="shared" ca="1" si="266"/>
        <v>2.7312919636949422</v>
      </c>
      <c r="CK247" s="111">
        <f t="shared" ca="1" si="266"/>
        <v>3.1671316842019261</v>
      </c>
      <c r="CL247" s="111">
        <f t="shared" ca="1" si="266"/>
        <v>3.768611116854347</v>
      </c>
      <c r="CM247" s="111">
        <f t="shared" ca="1" si="266"/>
        <v>4.3773651487000462</v>
      </c>
      <c r="CN247" s="111">
        <f t="shared" ca="1" si="266"/>
        <v>4.6528065141350661</v>
      </c>
      <c r="CP247" s="14">
        <f t="shared" si="281"/>
        <v>30</v>
      </c>
      <c r="CQ247" s="111">
        <f t="shared" ca="1" si="282"/>
        <v>13.95842024335812</v>
      </c>
      <c r="CR247" s="111">
        <f t="shared" ca="1" si="283"/>
        <v>13.133436622693965</v>
      </c>
      <c r="CS247" s="111">
        <f t="shared" ca="1" si="284"/>
        <v>11.307554819203187</v>
      </c>
      <c r="CT247" s="111">
        <f t="shared" ca="1" si="285"/>
        <v>9.5027988273907038</v>
      </c>
      <c r="CU247" s="111">
        <f t="shared" ca="1" si="286"/>
        <v>8.1947799495072502</v>
      </c>
      <c r="CV247" s="111">
        <f t="shared" ca="1" si="287"/>
        <v>7.4445383733245718</v>
      </c>
      <c r="CW247" s="111">
        <f t="shared" ca="1" si="288"/>
        <v>7.2030158038318355</v>
      </c>
      <c r="CX247" s="111">
        <f t="shared" ca="1" si="289"/>
        <v>7.4441075988746741</v>
      </c>
      <c r="CY247" s="111">
        <f t="shared" ca="1" si="290"/>
        <v>8.1938758910848257</v>
      </c>
      <c r="CZ247" s="111">
        <f t="shared" ca="1" si="267"/>
        <v>9.5013950526057762</v>
      </c>
      <c r="DA247" s="111">
        <f t="shared" ca="1" si="267"/>
        <v>11.30583335056304</v>
      </c>
      <c r="DB247" s="111">
        <f t="shared" ca="1" si="267"/>
        <v>13.132095446100138</v>
      </c>
      <c r="DC247" s="111">
        <f t="shared" ca="1" si="267"/>
        <v>13.958419542405197</v>
      </c>
      <c r="DE247" s="14">
        <f t="shared" si="291"/>
        <v>30</v>
      </c>
      <c r="DF247" s="111">
        <f t="shared" ca="1" si="292"/>
        <v>9.3056134955720804</v>
      </c>
      <c r="DG247" s="111">
        <f t="shared" ca="1" si="275"/>
        <v>8.7556244151293114</v>
      </c>
      <c r="DH247" s="111">
        <f t="shared" ca="1" si="275"/>
        <v>7.5383698794687923</v>
      </c>
      <c r="DI247" s="111">
        <f t="shared" ca="1" si="275"/>
        <v>6.3351992182604704</v>
      </c>
      <c r="DJ247" s="111">
        <f t="shared" ca="1" si="275"/>
        <v>5.4631866330048338</v>
      </c>
      <c r="DK247" s="111">
        <f t="shared" ca="1" si="275"/>
        <v>4.9630255822163809</v>
      </c>
      <c r="DL247" s="111">
        <f t="shared" ca="1" si="275"/>
        <v>4.8020105358878915</v>
      </c>
      <c r="DM247" s="111">
        <f t="shared" ca="1" si="275"/>
        <v>4.9627383992497833</v>
      </c>
      <c r="DN247" s="111">
        <f t="shared" ca="1" si="275"/>
        <v>5.4625839273898844</v>
      </c>
      <c r="DO247" s="111">
        <f t="shared" ca="1" si="275"/>
        <v>6.3342633684038523</v>
      </c>
      <c r="DP247" s="111">
        <f t="shared" ca="1" si="275"/>
        <v>7.537222233708694</v>
      </c>
      <c r="DQ247" s="111">
        <f t="shared" ca="1" si="275"/>
        <v>8.7547302974000925</v>
      </c>
      <c r="DR247" s="111">
        <f t="shared" ca="1" si="275"/>
        <v>9.3056130282701321</v>
      </c>
      <c r="DT247" s="14"/>
      <c r="DU247" s="111"/>
      <c r="DV247" s="111"/>
      <c r="DW247" s="111"/>
      <c r="DX247" s="111"/>
      <c r="DY247" s="111"/>
      <c r="DZ247" s="111"/>
      <c r="EA247" s="111"/>
      <c r="EB247" s="111"/>
      <c r="EC247" s="111"/>
      <c r="ED247" s="111"/>
      <c r="EE247" s="111"/>
      <c r="EF247" s="111"/>
      <c r="EG247" s="111"/>
      <c r="EI247" s="14"/>
      <c r="EJ247" s="111"/>
      <c r="EK247" s="111"/>
      <c r="EL247" s="111"/>
      <c r="EM247" s="111"/>
      <c r="EN247" s="111"/>
      <c r="EO247" s="111"/>
      <c r="EP247" s="111"/>
      <c r="EQ247" s="111"/>
      <c r="ER247" s="111"/>
      <c r="ES247" s="111"/>
      <c r="ET247" s="111"/>
      <c r="EU247" s="111"/>
      <c r="EV247" s="111"/>
    </row>
    <row r="248" spans="1:152">
      <c r="S248" s="14">
        <f t="shared" si="276"/>
        <v>37.5</v>
      </c>
      <c r="T248" s="87">
        <f t="shared" ca="1" si="262"/>
        <v>0</v>
      </c>
      <c r="U248" s="87">
        <f t="shared" ca="1" si="262"/>
        <v>0</v>
      </c>
      <c r="V248" s="87">
        <f t="shared" ca="1" si="262"/>
        <v>0</v>
      </c>
      <c r="W248" s="87">
        <f t="shared" ca="1" si="262"/>
        <v>0</v>
      </c>
      <c r="X248" s="87">
        <f t="shared" ca="1" si="262"/>
        <v>0</v>
      </c>
      <c r="Y248" s="87">
        <f t="shared" ca="1" si="262"/>
        <v>0</v>
      </c>
      <c r="Z248" s="87">
        <f t="shared" ca="1" si="262"/>
        <v>0</v>
      </c>
      <c r="AA248" s="87">
        <f t="shared" ca="1" si="262"/>
        <v>0</v>
      </c>
      <c r="AB248" s="87">
        <f t="shared" ca="1" si="262"/>
        <v>0</v>
      </c>
      <c r="AC248" s="87">
        <f t="shared" ca="1" si="262"/>
        <v>0</v>
      </c>
      <c r="AD248" s="87">
        <f t="shared" ca="1" si="262"/>
        <v>0</v>
      </c>
      <c r="AE248" s="87">
        <f t="shared" ca="1" si="262"/>
        <v>0</v>
      </c>
      <c r="AF248" s="87">
        <f t="shared" ca="1" si="262"/>
        <v>0</v>
      </c>
      <c r="AH248" s="14">
        <f t="shared" si="277"/>
        <v>37.5</v>
      </c>
      <c r="AI248" s="111">
        <f t="shared" ca="1" si="263"/>
        <v>3.9711327431491852</v>
      </c>
      <c r="AJ248" s="111">
        <f t="shared" ca="1" si="263"/>
        <v>3.7690636886693287</v>
      </c>
      <c r="AK248" s="111">
        <f t="shared" ca="1" si="263"/>
        <v>3.3090380212720527</v>
      </c>
      <c r="AL248" s="111">
        <f t="shared" ca="1" si="263"/>
        <v>2.8361573256953805</v>
      </c>
      <c r="AM248" s="111">
        <f t="shared" ca="1" si="263"/>
        <v>2.4815127911081905</v>
      </c>
      <c r="AN248" s="111">
        <f t="shared" ca="1" si="263"/>
        <v>2.2733820378873486</v>
      </c>
      <c r="AO248" s="111">
        <f t="shared" ca="1" si="263"/>
        <v>2.205628553573006</v>
      </c>
      <c r="AP248" s="111">
        <f t="shared" ca="1" si="263"/>
        <v>2.2732615224720107</v>
      </c>
      <c r="AQ248" s="111">
        <f t="shared" ca="1" si="263"/>
        <v>2.481264088361534</v>
      </c>
      <c r="AR248" s="111">
        <f t="shared" ca="1" si="263"/>
        <v>2.8357821946820372</v>
      </c>
      <c r="AS248" s="111">
        <f t="shared" ca="1" si="263"/>
        <v>3.3085957440706184</v>
      </c>
      <c r="AT248" s="111">
        <f t="shared" ca="1" si="263"/>
        <v>3.7687323107443604</v>
      </c>
      <c r="AU248" s="111">
        <f t="shared" ca="1" si="263"/>
        <v>3.971132572946511</v>
      </c>
      <c r="AW248" s="14">
        <f t="shared" si="278"/>
        <v>37.5</v>
      </c>
      <c r="AX248" s="111">
        <f t="shared" ca="1" si="264"/>
        <v>3.9711327431491852</v>
      </c>
      <c r="AY248" s="111">
        <f t="shared" ca="1" si="264"/>
        <v>3.7690636886693287</v>
      </c>
      <c r="AZ248" s="111">
        <f t="shared" ca="1" si="264"/>
        <v>3.3090380212720527</v>
      </c>
      <c r="BA248" s="111">
        <f t="shared" ca="1" si="264"/>
        <v>2.8361573256953805</v>
      </c>
      <c r="BB248" s="111">
        <f t="shared" ca="1" si="264"/>
        <v>2.4815127911081905</v>
      </c>
      <c r="BC248" s="111">
        <f t="shared" ca="1" si="264"/>
        <v>2.2733820378873486</v>
      </c>
      <c r="BD248" s="111">
        <f t="shared" ca="1" si="264"/>
        <v>2.205628553573006</v>
      </c>
      <c r="BE248" s="111">
        <f t="shared" ca="1" si="264"/>
        <v>2.2732615224720107</v>
      </c>
      <c r="BF248" s="111">
        <f t="shared" ca="1" si="264"/>
        <v>2.481264088361534</v>
      </c>
      <c r="BG248" s="111">
        <f t="shared" ca="1" si="264"/>
        <v>2.8357821946820372</v>
      </c>
      <c r="BH248" s="111">
        <f t="shared" ca="1" si="264"/>
        <v>3.3085957440706184</v>
      </c>
      <c r="BI248" s="111">
        <f t="shared" ca="1" si="264"/>
        <v>3.7687323107443604</v>
      </c>
      <c r="BJ248" s="111">
        <f t="shared" ca="1" si="264"/>
        <v>3.971132572946511</v>
      </c>
      <c r="BL248" s="14">
        <f t="shared" si="279"/>
        <v>37.5</v>
      </c>
      <c r="BM248" s="111">
        <f t="shared" ca="1" si="265"/>
        <v>3.9711327431491852</v>
      </c>
      <c r="BN248" s="111">
        <f t="shared" ca="1" si="265"/>
        <v>3.7690636886693287</v>
      </c>
      <c r="BO248" s="111">
        <f t="shared" ca="1" si="265"/>
        <v>3.3090380212720527</v>
      </c>
      <c r="BP248" s="111">
        <f t="shared" ca="1" si="265"/>
        <v>2.8361573256953805</v>
      </c>
      <c r="BQ248" s="111">
        <f t="shared" ca="1" si="265"/>
        <v>2.4815127911081905</v>
      </c>
      <c r="BR248" s="111">
        <f t="shared" ca="1" si="265"/>
        <v>2.2733820378873486</v>
      </c>
      <c r="BS248" s="111">
        <f t="shared" ca="1" si="265"/>
        <v>2.205628553573006</v>
      </c>
      <c r="BT248" s="111">
        <f t="shared" ca="1" si="265"/>
        <v>2.2732615224720107</v>
      </c>
      <c r="BU248" s="111">
        <f t="shared" ca="1" si="265"/>
        <v>2.481264088361534</v>
      </c>
      <c r="BV248" s="111">
        <f t="shared" ca="1" si="265"/>
        <v>2.8357821946820372</v>
      </c>
      <c r="BW248" s="111">
        <f t="shared" ca="1" si="265"/>
        <v>3.3085957440706184</v>
      </c>
      <c r="BX248" s="111">
        <f t="shared" ca="1" si="265"/>
        <v>3.7687323107443604</v>
      </c>
      <c r="BY248" s="111">
        <f t="shared" ca="1" si="265"/>
        <v>3.971132572946511</v>
      </c>
      <c r="CA248" s="14">
        <f t="shared" si="280"/>
        <v>37.5</v>
      </c>
      <c r="CB248" s="111">
        <f t="shared" ca="1" si="266"/>
        <v>3.9711327431491852</v>
      </c>
      <c r="CC248" s="111">
        <f t="shared" ca="1" si="266"/>
        <v>3.7690636886693287</v>
      </c>
      <c r="CD248" s="111">
        <f t="shared" ca="1" si="266"/>
        <v>3.3090380212720527</v>
      </c>
      <c r="CE248" s="111">
        <f t="shared" ca="1" si="266"/>
        <v>2.8361573256953805</v>
      </c>
      <c r="CF248" s="111">
        <f t="shared" ca="1" si="266"/>
        <v>2.4815127911081905</v>
      </c>
      <c r="CG248" s="111">
        <f t="shared" ca="1" si="266"/>
        <v>2.2733820378873486</v>
      </c>
      <c r="CH248" s="111">
        <f t="shared" ca="1" si="266"/>
        <v>2.205628553573006</v>
      </c>
      <c r="CI248" s="111">
        <f t="shared" ca="1" si="266"/>
        <v>2.2732615224720107</v>
      </c>
      <c r="CJ248" s="111">
        <f t="shared" ca="1" si="266"/>
        <v>2.481264088361534</v>
      </c>
      <c r="CK248" s="111">
        <f t="shared" ca="1" si="266"/>
        <v>2.8357821946820372</v>
      </c>
      <c r="CL248" s="111">
        <f t="shared" ca="1" si="266"/>
        <v>3.3085957440706184</v>
      </c>
      <c r="CM248" s="111">
        <f t="shared" ca="1" si="266"/>
        <v>3.7687323107443604</v>
      </c>
      <c r="CN248" s="111">
        <f t="shared" ca="1" si="266"/>
        <v>3.971132572946511</v>
      </c>
      <c r="CP248" s="14">
        <f t="shared" si="281"/>
        <v>37.5</v>
      </c>
      <c r="CQ248" s="111">
        <f t="shared" ca="1" si="282"/>
        <v>11.913398229447553</v>
      </c>
      <c r="CR248" s="111">
        <f t="shared" ca="1" si="283"/>
        <v>11.307191066007984</v>
      </c>
      <c r="CS248" s="111">
        <f t="shared" ca="1" si="284"/>
        <v>9.9271140638161555</v>
      </c>
      <c r="CT248" s="111">
        <f t="shared" ca="1" si="285"/>
        <v>8.5084719770861419</v>
      </c>
      <c r="CU248" s="111">
        <f t="shared" ca="1" si="286"/>
        <v>7.4445383733245718</v>
      </c>
      <c r="CV248" s="111">
        <f t="shared" ca="1" si="287"/>
        <v>6.8201461136620463</v>
      </c>
      <c r="CW248" s="111">
        <f t="shared" ca="1" si="288"/>
        <v>6.6168856607190163</v>
      </c>
      <c r="CX248" s="111">
        <f t="shared" ca="1" si="289"/>
        <v>6.8197845674160318</v>
      </c>
      <c r="CY248" s="111">
        <f t="shared" ca="1" si="290"/>
        <v>7.4437922650846025</v>
      </c>
      <c r="CZ248" s="111">
        <f t="shared" ca="1" si="267"/>
        <v>8.5073465840461111</v>
      </c>
      <c r="DA248" s="111">
        <f t="shared" ca="1" si="267"/>
        <v>9.9257872322118548</v>
      </c>
      <c r="DB248" s="111">
        <f t="shared" ca="1" si="267"/>
        <v>11.30619693223308</v>
      </c>
      <c r="DC248" s="111">
        <f t="shared" ca="1" si="267"/>
        <v>11.91339771883953</v>
      </c>
      <c r="DE248" s="14">
        <f t="shared" si="291"/>
        <v>37.5</v>
      </c>
      <c r="DF248" s="111">
        <f t="shared" ca="1" si="292"/>
        <v>7.9422654862983704</v>
      </c>
      <c r="DG248" s="111">
        <f t="shared" ca="1" si="275"/>
        <v>7.5381273773386575</v>
      </c>
      <c r="DH248" s="111">
        <f t="shared" ca="1" si="275"/>
        <v>6.6180760425441054</v>
      </c>
      <c r="DI248" s="111">
        <f t="shared" ca="1" si="275"/>
        <v>5.672314651390761</v>
      </c>
      <c r="DJ248" s="111">
        <f t="shared" ca="1" si="275"/>
        <v>4.9630255822163809</v>
      </c>
      <c r="DK248" s="111">
        <f t="shared" ca="1" si="275"/>
        <v>4.5467640757746972</v>
      </c>
      <c r="DL248" s="111">
        <f t="shared" ca="1" si="275"/>
        <v>4.411257107146012</v>
      </c>
      <c r="DM248" s="111">
        <f t="shared" ca="1" si="275"/>
        <v>4.5465230449440215</v>
      </c>
      <c r="DN248" s="111">
        <f t="shared" ca="1" si="275"/>
        <v>4.962528176723068</v>
      </c>
      <c r="DO248" s="111">
        <f t="shared" ca="1" si="275"/>
        <v>5.6715643893640744</v>
      </c>
      <c r="DP248" s="111">
        <f t="shared" ca="1" si="275"/>
        <v>6.6171914881412368</v>
      </c>
      <c r="DQ248" s="111">
        <f t="shared" ca="1" si="275"/>
        <v>7.5374646214887209</v>
      </c>
      <c r="DR248" s="111">
        <f t="shared" ca="1" si="275"/>
        <v>7.942265145893022</v>
      </c>
      <c r="DT248" s="14"/>
      <c r="DU248" s="111"/>
      <c r="DV248" s="111"/>
      <c r="DW248" s="111"/>
      <c r="DX248" s="111"/>
      <c r="DY248" s="111"/>
      <c r="DZ248" s="111"/>
      <c r="EA248" s="111"/>
      <c r="EB248" s="111"/>
      <c r="EC248" s="111"/>
      <c r="ED248" s="111"/>
      <c r="EE248" s="111"/>
      <c r="EF248" s="111"/>
      <c r="EG248" s="111"/>
      <c r="EI248" s="14"/>
      <c r="EJ248" s="111"/>
      <c r="EK248" s="111"/>
      <c r="EL248" s="111"/>
      <c r="EM248" s="111"/>
      <c r="EN248" s="111"/>
      <c r="EO248" s="111"/>
      <c r="EP248" s="111"/>
      <c r="EQ248" s="111"/>
      <c r="ER248" s="111"/>
      <c r="ES248" s="111"/>
      <c r="ET248" s="111"/>
      <c r="EU248" s="111"/>
      <c r="EV248" s="111"/>
    </row>
    <row r="249" spans="1:152">
      <c r="S249" s="14">
        <f t="shared" si="276"/>
        <v>45</v>
      </c>
      <c r="T249" s="87">
        <f t="shared" ca="1" si="262"/>
        <v>0</v>
      </c>
      <c r="U249" s="87">
        <f t="shared" ca="1" si="262"/>
        <v>0</v>
      </c>
      <c r="V249" s="87">
        <f t="shared" ca="1" si="262"/>
        <v>0</v>
      </c>
      <c r="W249" s="87">
        <f t="shared" ca="1" si="262"/>
        <v>0</v>
      </c>
      <c r="X249" s="87">
        <f t="shared" ca="1" si="262"/>
        <v>0</v>
      </c>
      <c r="Y249" s="87">
        <f t="shared" ca="1" si="262"/>
        <v>0</v>
      </c>
      <c r="Z249" s="87">
        <f t="shared" ca="1" si="262"/>
        <v>0</v>
      </c>
      <c r="AA249" s="87">
        <f t="shared" ca="1" si="262"/>
        <v>0</v>
      </c>
      <c r="AB249" s="87">
        <f t="shared" ca="1" si="262"/>
        <v>0</v>
      </c>
      <c r="AC249" s="87">
        <f t="shared" ca="1" si="262"/>
        <v>0</v>
      </c>
      <c r="AD249" s="87">
        <f t="shared" ca="1" si="262"/>
        <v>0</v>
      </c>
      <c r="AE249" s="87">
        <f t="shared" ca="1" si="262"/>
        <v>0</v>
      </c>
      <c r="AF249" s="87">
        <f t="shared" ca="1" si="262"/>
        <v>0</v>
      </c>
      <c r="AH249" s="14">
        <f t="shared" si="277"/>
        <v>45</v>
      </c>
      <c r="AI249" s="111">
        <f t="shared" ca="1" si="263"/>
        <v>3.7688980639385123</v>
      </c>
      <c r="AJ249" s="111">
        <f t="shared" ca="1" si="263"/>
        <v>3.5864132814229759</v>
      </c>
      <c r="AK249" s="111">
        <f t="shared" ca="1" si="263"/>
        <v>3.1674150917902195</v>
      </c>
      <c r="AL249" s="111">
        <f t="shared" ca="1" si="263"/>
        <v>2.7314794059863323</v>
      </c>
      <c r="AM249" s="111">
        <f t="shared" ca="1" si="263"/>
        <v>2.4010052679439458</v>
      </c>
      <c r="AN249" s="111">
        <f t="shared" ca="1" si="263"/>
        <v>2.205628553573006</v>
      </c>
      <c r="AO249" s="111">
        <f t="shared" ca="1" si="263"/>
        <v>2.1417967001024989</v>
      </c>
      <c r="AP249" s="111">
        <f t="shared" ca="1" si="263"/>
        <v>2.2055151143638323</v>
      </c>
      <c r="AQ249" s="111">
        <f t="shared" ca="1" si="263"/>
        <v>2.4007724399569534</v>
      </c>
      <c r="AR249" s="111">
        <f t="shared" ca="1" si="263"/>
        <v>2.7311314532027779</v>
      </c>
      <c r="AS249" s="111">
        <f t="shared" ca="1" si="263"/>
        <v>3.167009860020729</v>
      </c>
      <c r="AT249" s="111">
        <f t="shared" ca="1" si="263"/>
        <v>3.5861132414341323</v>
      </c>
      <c r="AU249" s="111">
        <f t="shared" ca="1" si="263"/>
        <v>3.76889791062997</v>
      </c>
      <c r="AW249" s="14">
        <f t="shared" si="278"/>
        <v>45</v>
      </c>
      <c r="AX249" s="111">
        <f t="shared" ca="1" si="264"/>
        <v>3.7688980639385123</v>
      </c>
      <c r="AY249" s="111">
        <f t="shared" ca="1" si="264"/>
        <v>3.5864132814229759</v>
      </c>
      <c r="AZ249" s="111">
        <f t="shared" ca="1" si="264"/>
        <v>3.1674150917902195</v>
      </c>
      <c r="BA249" s="111">
        <f t="shared" ca="1" si="264"/>
        <v>2.7314794059863323</v>
      </c>
      <c r="BB249" s="111">
        <f t="shared" ca="1" si="264"/>
        <v>2.4010052679439458</v>
      </c>
      <c r="BC249" s="111">
        <f t="shared" ca="1" si="264"/>
        <v>2.205628553573006</v>
      </c>
      <c r="BD249" s="111">
        <f t="shared" ca="1" si="264"/>
        <v>2.1417967001024989</v>
      </c>
      <c r="BE249" s="111">
        <f t="shared" ca="1" si="264"/>
        <v>2.2055151143638323</v>
      </c>
      <c r="BF249" s="111">
        <f t="shared" ca="1" si="264"/>
        <v>2.4007724399569534</v>
      </c>
      <c r="BG249" s="111">
        <f t="shared" ca="1" si="264"/>
        <v>2.7311314532027779</v>
      </c>
      <c r="BH249" s="111">
        <f t="shared" ca="1" si="264"/>
        <v>3.167009860020729</v>
      </c>
      <c r="BI249" s="111">
        <f t="shared" ca="1" si="264"/>
        <v>3.5861132414341323</v>
      </c>
      <c r="BJ249" s="111">
        <f t="shared" ca="1" si="264"/>
        <v>3.76889791062997</v>
      </c>
      <c r="BL249" s="14">
        <f t="shared" si="279"/>
        <v>45</v>
      </c>
      <c r="BM249" s="111">
        <f t="shared" ca="1" si="265"/>
        <v>3.7688980639385123</v>
      </c>
      <c r="BN249" s="111">
        <f t="shared" ca="1" si="265"/>
        <v>3.5864132814229759</v>
      </c>
      <c r="BO249" s="111">
        <f t="shared" ca="1" si="265"/>
        <v>3.1674150917902195</v>
      </c>
      <c r="BP249" s="111">
        <f t="shared" ca="1" si="265"/>
        <v>2.7314794059863323</v>
      </c>
      <c r="BQ249" s="111">
        <f t="shared" ca="1" si="265"/>
        <v>2.4010052679439458</v>
      </c>
      <c r="BR249" s="111">
        <f t="shared" ca="1" si="265"/>
        <v>2.205628553573006</v>
      </c>
      <c r="BS249" s="111">
        <f t="shared" ca="1" si="265"/>
        <v>2.1417967001024989</v>
      </c>
      <c r="BT249" s="111">
        <f t="shared" ca="1" si="265"/>
        <v>2.2055151143638323</v>
      </c>
      <c r="BU249" s="111">
        <f t="shared" ca="1" si="265"/>
        <v>2.4007724399569534</v>
      </c>
      <c r="BV249" s="111">
        <f t="shared" ca="1" si="265"/>
        <v>2.7311314532027779</v>
      </c>
      <c r="BW249" s="111">
        <f t="shared" ca="1" si="265"/>
        <v>3.167009860020729</v>
      </c>
      <c r="BX249" s="111">
        <f t="shared" ca="1" si="265"/>
        <v>3.5861132414341323</v>
      </c>
      <c r="BY249" s="111">
        <f t="shared" ca="1" si="265"/>
        <v>3.76889791062997</v>
      </c>
      <c r="CA249" s="14">
        <f t="shared" si="280"/>
        <v>45</v>
      </c>
      <c r="CB249" s="111">
        <f t="shared" ca="1" si="266"/>
        <v>3.7688980639385123</v>
      </c>
      <c r="CC249" s="111">
        <f t="shared" ca="1" si="266"/>
        <v>3.5864132814229759</v>
      </c>
      <c r="CD249" s="111">
        <f t="shared" ca="1" si="266"/>
        <v>3.1674150917902195</v>
      </c>
      <c r="CE249" s="111">
        <f t="shared" ca="1" si="266"/>
        <v>2.7314794059863323</v>
      </c>
      <c r="CF249" s="111">
        <f t="shared" ca="1" si="266"/>
        <v>2.4010052679439458</v>
      </c>
      <c r="CG249" s="111">
        <f t="shared" ca="1" si="266"/>
        <v>2.205628553573006</v>
      </c>
      <c r="CH249" s="111">
        <f t="shared" ca="1" si="266"/>
        <v>2.1417967001024989</v>
      </c>
      <c r="CI249" s="111">
        <f t="shared" ca="1" si="266"/>
        <v>2.2055151143638323</v>
      </c>
      <c r="CJ249" s="111">
        <f t="shared" ca="1" si="266"/>
        <v>2.4007724399569534</v>
      </c>
      <c r="CK249" s="111">
        <f t="shared" ca="1" si="266"/>
        <v>2.7311314532027779</v>
      </c>
      <c r="CL249" s="111">
        <f t="shared" ca="1" si="266"/>
        <v>3.167009860020729</v>
      </c>
      <c r="CM249" s="111">
        <f t="shared" ca="1" si="266"/>
        <v>3.5861132414341323</v>
      </c>
      <c r="CN249" s="111">
        <f t="shared" ca="1" si="266"/>
        <v>3.76889791062997</v>
      </c>
      <c r="CP249" s="14">
        <f t="shared" si="281"/>
        <v>45</v>
      </c>
      <c r="CQ249" s="111">
        <f t="shared" ca="1" si="282"/>
        <v>11.306694191815536</v>
      </c>
      <c r="CR249" s="111">
        <f t="shared" ca="1" si="283"/>
        <v>10.759239844268926</v>
      </c>
      <c r="CS249" s="111">
        <f t="shared" ca="1" si="284"/>
        <v>9.5022452753706563</v>
      </c>
      <c r="CT249" s="111">
        <f t="shared" ca="1" si="285"/>
        <v>8.1944382179589965</v>
      </c>
      <c r="CU249" s="111">
        <f t="shared" ca="1" si="286"/>
        <v>7.2030158038318355</v>
      </c>
      <c r="CV249" s="111">
        <f t="shared" ca="1" si="287"/>
        <v>6.6168856607190163</v>
      </c>
      <c r="CW249" s="111">
        <f t="shared" ca="1" si="288"/>
        <v>6.4253901003074967</v>
      </c>
      <c r="CX249" s="111">
        <f t="shared" ca="1" si="289"/>
        <v>6.6165453430914951</v>
      </c>
      <c r="CY249" s="111">
        <f t="shared" ca="1" si="290"/>
        <v>7.2023173198708594</v>
      </c>
      <c r="CZ249" s="111">
        <f t="shared" ca="1" si="267"/>
        <v>8.1933943596083321</v>
      </c>
      <c r="DA249" s="111">
        <f t="shared" ca="1" si="267"/>
        <v>9.5010295800621876</v>
      </c>
      <c r="DB249" s="111">
        <f t="shared" ca="1" si="267"/>
        <v>10.758339724302397</v>
      </c>
      <c r="DC249" s="111">
        <f t="shared" ca="1" si="267"/>
        <v>11.30669373188991</v>
      </c>
      <c r="DE249" s="14">
        <f t="shared" si="291"/>
        <v>45</v>
      </c>
      <c r="DF249" s="111">
        <f t="shared" ca="1" si="292"/>
        <v>7.5377961278770247</v>
      </c>
      <c r="DG249" s="111">
        <f t="shared" ca="1" si="275"/>
        <v>7.1728265628459518</v>
      </c>
      <c r="DH249" s="111">
        <f t="shared" ca="1" si="275"/>
        <v>6.334830183580439</v>
      </c>
      <c r="DI249" s="111">
        <f t="shared" ca="1" si="275"/>
        <v>5.4629588119726646</v>
      </c>
      <c r="DJ249" s="111">
        <f t="shared" ca="1" si="275"/>
        <v>4.8020105358878915</v>
      </c>
      <c r="DK249" s="111">
        <f t="shared" ca="1" si="275"/>
        <v>4.411257107146012</v>
      </c>
      <c r="DL249" s="111">
        <f t="shared" ca="1" si="275"/>
        <v>4.2835934002049978</v>
      </c>
      <c r="DM249" s="111">
        <f t="shared" ca="1" si="275"/>
        <v>4.4110302287276646</v>
      </c>
      <c r="DN249" s="111">
        <f t="shared" ca="1" si="275"/>
        <v>4.8015448799139069</v>
      </c>
      <c r="DO249" s="111">
        <f t="shared" ca="1" si="275"/>
        <v>5.4622629064055559</v>
      </c>
      <c r="DP249" s="111">
        <f t="shared" ca="1" si="275"/>
        <v>6.3340197200414581</v>
      </c>
      <c r="DQ249" s="111">
        <f t="shared" ca="1" si="275"/>
        <v>7.1722264828682647</v>
      </c>
      <c r="DR249" s="111">
        <f t="shared" ca="1" si="275"/>
        <v>7.5377958212599401</v>
      </c>
      <c r="DT249" s="14"/>
      <c r="DU249" s="111"/>
      <c r="DV249" s="111"/>
      <c r="DW249" s="111"/>
      <c r="DX249" s="111"/>
      <c r="DY249" s="111"/>
      <c r="DZ249" s="111"/>
      <c r="EA249" s="111"/>
      <c r="EB249" s="111"/>
      <c r="EC249" s="111"/>
      <c r="ED249" s="111"/>
      <c r="EE249" s="111"/>
      <c r="EF249" s="111"/>
      <c r="EG249" s="111"/>
      <c r="EI249" s="14"/>
      <c r="EJ249" s="111"/>
      <c r="EK249" s="111"/>
      <c r="EL249" s="111"/>
      <c r="EM249" s="111"/>
      <c r="EN249" s="111"/>
      <c r="EO249" s="111"/>
      <c r="EP249" s="111"/>
      <c r="EQ249" s="111"/>
      <c r="ER249" s="111"/>
      <c r="ES249" s="111"/>
      <c r="ET249" s="111"/>
      <c r="EU249" s="111"/>
      <c r="EV249" s="111"/>
    </row>
    <row r="250" spans="1:152">
      <c r="S250" s="14">
        <f t="shared" si="276"/>
        <v>52.5</v>
      </c>
      <c r="T250" s="87">
        <f t="shared" ca="1" si="262"/>
        <v>0</v>
      </c>
      <c r="U250" s="87">
        <f t="shared" ca="1" si="262"/>
        <v>0</v>
      </c>
      <c r="V250" s="87">
        <f t="shared" ca="1" si="262"/>
        <v>0</v>
      </c>
      <c r="W250" s="87">
        <f t="shared" ca="1" si="262"/>
        <v>0</v>
      </c>
      <c r="X250" s="87">
        <f t="shared" ca="1" si="262"/>
        <v>0</v>
      </c>
      <c r="Y250" s="87">
        <f t="shared" ca="1" si="262"/>
        <v>0</v>
      </c>
      <c r="Z250" s="87">
        <f t="shared" ca="1" si="262"/>
        <v>0</v>
      </c>
      <c r="AA250" s="87">
        <f t="shared" ca="1" si="262"/>
        <v>0</v>
      </c>
      <c r="AB250" s="87">
        <f t="shared" ca="1" si="262"/>
        <v>0</v>
      </c>
      <c r="AC250" s="87">
        <f t="shared" ca="1" si="262"/>
        <v>0</v>
      </c>
      <c r="AD250" s="87">
        <f t="shared" ca="1" si="262"/>
        <v>0</v>
      </c>
      <c r="AE250" s="87">
        <f t="shared" ca="1" si="262"/>
        <v>0</v>
      </c>
      <c r="AF250" s="87">
        <f t="shared" ca="1" si="262"/>
        <v>0</v>
      </c>
      <c r="AH250" s="14">
        <f t="shared" si="277"/>
        <v>52.5</v>
      </c>
      <c r="AI250" s="111">
        <f t="shared" ca="1" si="263"/>
        <v>3.9707650298229185</v>
      </c>
      <c r="AJ250" s="111">
        <f t="shared" ca="1" si="263"/>
        <v>3.7687324434958738</v>
      </c>
      <c r="AK250" s="111">
        <f t="shared" ca="1" si="263"/>
        <v>3.3087826977775263</v>
      </c>
      <c r="AL250" s="111">
        <f t="shared" ca="1" si="263"/>
        <v>2.8359697603114848</v>
      </c>
      <c r="AM250" s="111">
        <f t="shared" ca="1" si="263"/>
        <v>2.4813691996248917</v>
      </c>
      <c r="AN250" s="111">
        <f t="shared" ca="1" si="263"/>
        <v>2.2732615224720107</v>
      </c>
      <c r="AO250" s="111">
        <f t="shared" ca="1" si="263"/>
        <v>2.2055151143638323</v>
      </c>
      <c r="AP250" s="111">
        <f t="shared" ca="1" si="263"/>
        <v>2.2731410198334037</v>
      </c>
      <c r="AQ250" s="111">
        <f t="shared" ca="1" si="263"/>
        <v>2.4811205256580777</v>
      </c>
      <c r="AR250" s="111">
        <f t="shared" ca="1" si="263"/>
        <v>2.8355946789107724</v>
      </c>
      <c r="AS250" s="111">
        <f t="shared" ca="1" si="263"/>
        <v>3.3083404888206149</v>
      </c>
      <c r="AT250" s="111">
        <f t="shared" ca="1" si="263"/>
        <v>3.7684011238122612</v>
      </c>
      <c r="AU250" s="111">
        <f t="shared" ca="1" si="263"/>
        <v>3.9707648596517635</v>
      </c>
      <c r="AW250" s="14">
        <f t="shared" si="278"/>
        <v>52.5</v>
      </c>
      <c r="AX250" s="111">
        <f t="shared" ca="1" si="264"/>
        <v>3.9707650298229185</v>
      </c>
      <c r="AY250" s="111">
        <f t="shared" ca="1" si="264"/>
        <v>3.7687324434958738</v>
      </c>
      <c r="AZ250" s="111">
        <f t="shared" ca="1" si="264"/>
        <v>3.3087826977775263</v>
      </c>
      <c r="BA250" s="111">
        <f t="shared" ca="1" si="264"/>
        <v>2.8359697603114848</v>
      </c>
      <c r="BB250" s="111">
        <f t="shared" ca="1" si="264"/>
        <v>2.4813691996248917</v>
      </c>
      <c r="BC250" s="111">
        <f t="shared" ca="1" si="264"/>
        <v>2.2732615224720107</v>
      </c>
      <c r="BD250" s="111">
        <f t="shared" ca="1" si="264"/>
        <v>2.2055151143638323</v>
      </c>
      <c r="BE250" s="111">
        <f t="shared" ca="1" si="264"/>
        <v>2.2731410198334037</v>
      </c>
      <c r="BF250" s="111">
        <f t="shared" ca="1" si="264"/>
        <v>2.4811205256580777</v>
      </c>
      <c r="BG250" s="111">
        <f t="shared" ca="1" si="264"/>
        <v>2.8355946789107724</v>
      </c>
      <c r="BH250" s="111">
        <f t="shared" ca="1" si="264"/>
        <v>3.3083404888206149</v>
      </c>
      <c r="BI250" s="111">
        <f t="shared" ca="1" si="264"/>
        <v>3.7684011238122612</v>
      </c>
      <c r="BJ250" s="111">
        <f t="shared" ca="1" si="264"/>
        <v>3.9707648596517635</v>
      </c>
      <c r="BL250" s="14">
        <f t="shared" si="279"/>
        <v>52.5</v>
      </c>
      <c r="BM250" s="111">
        <f t="shared" ca="1" si="265"/>
        <v>3.9707650298229185</v>
      </c>
      <c r="BN250" s="111">
        <f t="shared" ca="1" si="265"/>
        <v>3.7687324434958738</v>
      </c>
      <c r="BO250" s="111">
        <f t="shared" ca="1" si="265"/>
        <v>3.3087826977775263</v>
      </c>
      <c r="BP250" s="111">
        <f t="shared" ca="1" si="265"/>
        <v>2.8359697603114848</v>
      </c>
      <c r="BQ250" s="111">
        <f t="shared" ca="1" si="265"/>
        <v>2.4813691996248917</v>
      </c>
      <c r="BR250" s="111">
        <f t="shared" ca="1" si="265"/>
        <v>2.2732615224720107</v>
      </c>
      <c r="BS250" s="111">
        <f t="shared" ca="1" si="265"/>
        <v>2.2055151143638323</v>
      </c>
      <c r="BT250" s="111">
        <f t="shared" ca="1" si="265"/>
        <v>2.2731410198334037</v>
      </c>
      <c r="BU250" s="111">
        <f t="shared" ca="1" si="265"/>
        <v>2.4811205256580777</v>
      </c>
      <c r="BV250" s="111">
        <f t="shared" ca="1" si="265"/>
        <v>2.8355946789107724</v>
      </c>
      <c r="BW250" s="111">
        <f t="shared" ca="1" si="265"/>
        <v>3.3083404888206149</v>
      </c>
      <c r="BX250" s="111">
        <f t="shared" ca="1" si="265"/>
        <v>3.7684011238122612</v>
      </c>
      <c r="BY250" s="111">
        <f t="shared" ca="1" si="265"/>
        <v>3.9707648596517635</v>
      </c>
      <c r="CA250" s="14">
        <f t="shared" si="280"/>
        <v>52.5</v>
      </c>
      <c r="CB250" s="111">
        <f t="shared" ca="1" si="266"/>
        <v>3.9707650298229185</v>
      </c>
      <c r="CC250" s="111">
        <f t="shared" ca="1" si="266"/>
        <v>3.7687324434958738</v>
      </c>
      <c r="CD250" s="111">
        <f t="shared" ca="1" si="266"/>
        <v>3.3087826977775263</v>
      </c>
      <c r="CE250" s="111">
        <f t="shared" ca="1" si="266"/>
        <v>2.8359697603114848</v>
      </c>
      <c r="CF250" s="111">
        <f t="shared" ca="1" si="266"/>
        <v>2.4813691996248917</v>
      </c>
      <c r="CG250" s="111">
        <f t="shared" ca="1" si="266"/>
        <v>2.2732615224720107</v>
      </c>
      <c r="CH250" s="111">
        <f t="shared" ca="1" si="266"/>
        <v>2.2055151143638323</v>
      </c>
      <c r="CI250" s="111">
        <f t="shared" ca="1" si="266"/>
        <v>2.2731410198334037</v>
      </c>
      <c r="CJ250" s="111">
        <f t="shared" ca="1" si="266"/>
        <v>2.4811205256580777</v>
      </c>
      <c r="CK250" s="111">
        <f t="shared" ca="1" si="266"/>
        <v>2.8355946789107724</v>
      </c>
      <c r="CL250" s="111">
        <f t="shared" ca="1" si="266"/>
        <v>3.3083404888206149</v>
      </c>
      <c r="CM250" s="111">
        <f t="shared" ca="1" si="266"/>
        <v>3.7684011238122612</v>
      </c>
      <c r="CN250" s="111">
        <f t="shared" ca="1" si="266"/>
        <v>3.9707648596517635</v>
      </c>
      <c r="CP250" s="14">
        <f t="shared" si="281"/>
        <v>52.5</v>
      </c>
      <c r="CQ250" s="111">
        <f t="shared" ca="1" si="282"/>
        <v>11.912295089468754</v>
      </c>
      <c r="CR250" s="111">
        <f t="shared" ca="1" si="283"/>
        <v>11.30619733048762</v>
      </c>
      <c r="CS250" s="111">
        <f t="shared" ca="1" si="284"/>
        <v>9.9263480933325781</v>
      </c>
      <c r="CT250" s="111">
        <f t="shared" ca="1" si="285"/>
        <v>8.5079092809344541</v>
      </c>
      <c r="CU250" s="111">
        <f t="shared" ca="1" si="286"/>
        <v>7.4441075988746741</v>
      </c>
      <c r="CV250" s="111">
        <f t="shared" ca="1" si="287"/>
        <v>6.8197845674160318</v>
      </c>
      <c r="CW250" s="111">
        <f t="shared" ca="1" si="288"/>
        <v>6.6165453430914951</v>
      </c>
      <c r="CX250" s="111">
        <f t="shared" ca="1" si="289"/>
        <v>6.8194230595002105</v>
      </c>
      <c r="CY250" s="111">
        <f t="shared" ca="1" si="290"/>
        <v>7.4433615769742332</v>
      </c>
      <c r="CZ250" s="111">
        <f t="shared" ca="1" si="267"/>
        <v>8.5067840367323164</v>
      </c>
      <c r="DA250" s="111">
        <f t="shared" ca="1" si="267"/>
        <v>9.9250214664618444</v>
      </c>
      <c r="DB250" s="111">
        <f t="shared" ca="1" si="267"/>
        <v>11.305203371436782</v>
      </c>
      <c r="DC250" s="111">
        <f t="shared" ca="1" si="267"/>
        <v>11.91229457895529</v>
      </c>
      <c r="DE250" s="14">
        <f t="shared" si="291"/>
        <v>52.5</v>
      </c>
      <c r="DF250" s="111">
        <f t="shared" ca="1" si="292"/>
        <v>7.9415300596458369</v>
      </c>
      <c r="DG250" s="111">
        <f t="shared" ca="1" si="275"/>
        <v>7.5374648869917475</v>
      </c>
      <c r="DH250" s="111">
        <f t="shared" ca="1" si="275"/>
        <v>6.6175653955550526</v>
      </c>
      <c r="DI250" s="111">
        <f t="shared" ca="1" si="275"/>
        <v>5.6719395206229697</v>
      </c>
      <c r="DJ250" s="111">
        <f t="shared" ca="1" si="275"/>
        <v>4.9627383992497833</v>
      </c>
      <c r="DK250" s="111">
        <f t="shared" ca="1" si="275"/>
        <v>4.5465230449440215</v>
      </c>
      <c r="DL250" s="111">
        <f t="shared" ca="1" si="275"/>
        <v>4.4110302287276646</v>
      </c>
      <c r="DM250" s="111">
        <f t="shared" ca="1" si="275"/>
        <v>4.5462820396668073</v>
      </c>
      <c r="DN250" s="111">
        <f t="shared" ca="1" si="275"/>
        <v>4.9622410513161554</v>
      </c>
      <c r="DO250" s="111">
        <f t="shared" ca="1" si="275"/>
        <v>5.6711893578215449</v>
      </c>
      <c r="DP250" s="111">
        <f t="shared" ca="1" si="275"/>
        <v>6.6166809776412299</v>
      </c>
      <c r="DQ250" s="111">
        <f t="shared" ca="1" si="275"/>
        <v>7.5368022476245224</v>
      </c>
      <c r="DR250" s="111">
        <f t="shared" ca="1" si="275"/>
        <v>7.941529719303527</v>
      </c>
      <c r="DT250" s="14"/>
      <c r="DU250" s="111"/>
      <c r="DV250" s="111"/>
      <c r="DW250" s="111"/>
      <c r="DX250" s="111"/>
      <c r="DY250" s="111"/>
      <c r="DZ250" s="111"/>
      <c r="EA250" s="111"/>
      <c r="EB250" s="111"/>
      <c r="EC250" s="111"/>
      <c r="ED250" s="111"/>
      <c r="EE250" s="111"/>
      <c r="EF250" s="111"/>
      <c r="EG250" s="111"/>
      <c r="EI250" s="14"/>
      <c r="EJ250" s="111"/>
      <c r="EK250" s="111"/>
      <c r="EL250" s="111"/>
      <c r="EM250" s="111"/>
      <c r="EN250" s="111"/>
      <c r="EO250" s="111"/>
      <c r="EP250" s="111"/>
      <c r="EQ250" s="111"/>
      <c r="ER250" s="111"/>
      <c r="ES250" s="111"/>
      <c r="ET250" s="111"/>
      <c r="EU250" s="111"/>
      <c r="EV250" s="111"/>
    </row>
    <row r="251" spans="1:152">
      <c r="S251" s="14">
        <f t="shared" si="276"/>
        <v>60</v>
      </c>
      <c r="T251" s="87">
        <f t="shared" ca="1" si="262"/>
        <v>0</v>
      </c>
      <c r="U251" s="87">
        <f t="shared" ca="1" si="262"/>
        <v>0</v>
      </c>
      <c r="V251" s="87">
        <f t="shared" ca="1" si="262"/>
        <v>0</v>
      </c>
      <c r="W251" s="87">
        <f t="shared" ca="1" si="262"/>
        <v>0</v>
      </c>
      <c r="X251" s="87">
        <f t="shared" ca="1" si="262"/>
        <v>0</v>
      </c>
      <c r="Y251" s="87">
        <f t="shared" ca="1" si="262"/>
        <v>0</v>
      </c>
      <c r="Z251" s="87">
        <f t="shared" ca="1" si="262"/>
        <v>0</v>
      </c>
      <c r="AA251" s="87">
        <f t="shared" ca="1" si="262"/>
        <v>0</v>
      </c>
      <c r="AB251" s="87">
        <f t="shared" ca="1" si="262"/>
        <v>0</v>
      </c>
      <c r="AC251" s="87">
        <f t="shared" ca="1" si="262"/>
        <v>0</v>
      </c>
      <c r="AD251" s="87">
        <f t="shared" ca="1" si="262"/>
        <v>0</v>
      </c>
      <c r="AE251" s="87">
        <f t="shared" ca="1" si="262"/>
        <v>0</v>
      </c>
      <c r="AF251" s="87">
        <f t="shared" ca="1" si="262"/>
        <v>0</v>
      </c>
      <c r="AH251" s="14">
        <f t="shared" si="277"/>
        <v>60</v>
      </c>
      <c r="AI251" s="111">
        <f t="shared" ca="1" si="263"/>
        <v>4.6519324900344046</v>
      </c>
      <c r="AJ251" s="111">
        <f t="shared" ca="1" si="263"/>
        <v>4.3770382296982397</v>
      </c>
      <c r="AK251" s="111">
        <f t="shared" ca="1" si="263"/>
        <v>3.7686111934918309</v>
      </c>
      <c r="AL251" s="111">
        <f t="shared" ca="1" si="263"/>
        <v>3.1671943842776975</v>
      </c>
      <c r="AM251" s="111">
        <f t="shared" ca="1" si="263"/>
        <v>2.7312919636949422</v>
      </c>
      <c r="AN251" s="111">
        <f t="shared" ca="1" si="263"/>
        <v>2.481264088361534</v>
      </c>
      <c r="AO251" s="111">
        <f t="shared" ca="1" si="263"/>
        <v>2.4007724399569534</v>
      </c>
      <c r="AP251" s="111">
        <f t="shared" ca="1" si="263"/>
        <v>2.4811205256580777</v>
      </c>
      <c r="AQ251" s="111">
        <f t="shared" ca="1" si="263"/>
        <v>2.7309906773713744</v>
      </c>
      <c r="AR251" s="111">
        <f t="shared" ca="1" si="263"/>
        <v>3.1667265790543406</v>
      </c>
      <c r="AS251" s="111">
        <f t="shared" ca="1" si="263"/>
        <v>3.7680375452801078</v>
      </c>
      <c r="AT251" s="111">
        <f t="shared" ca="1" si="263"/>
        <v>4.3765913288876543</v>
      </c>
      <c r="AU251" s="111">
        <f t="shared" ca="1" si="263"/>
        <v>4.6519322564712269</v>
      </c>
      <c r="AW251" s="14">
        <f t="shared" si="278"/>
        <v>60</v>
      </c>
      <c r="AX251" s="111">
        <f t="shared" ca="1" si="264"/>
        <v>4.6519324900344046</v>
      </c>
      <c r="AY251" s="111">
        <f t="shared" ca="1" si="264"/>
        <v>4.3770382296982397</v>
      </c>
      <c r="AZ251" s="111">
        <f t="shared" ca="1" si="264"/>
        <v>3.7686111934918309</v>
      </c>
      <c r="BA251" s="111">
        <f t="shared" ca="1" si="264"/>
        <v>3.1671943842776975</v>
      </c>
      <c r="BB251" s="111">
        <f t="shared" ca="1" si="264"/>
        <v>2.7312919636949422</v>
      </c>
      <c r="BC251" s="111">
        <f t="shared" ca="1" si="264"/>
        <v>2.481264088361534</v>
      </c>
      <c r="BD251" s="111">
        <f t="shared" ca="1" si="264"/>
        <v>2.4007724399569534</v>
      </c>
      <c r="BE251" s="111">
        <f t="shared" ca="1" si="264"/>
        <v>2.4811205256580777</v>
      </c>
      <c r="BF251" s="111">
        <f t="shared" ca="1" si="264"/>
        <v>2.7309906773713744</v>
      </c>
      <c r="BG251" s="111">
        <f t="shared" ca="1" si="264"/>
        <v>3.1667265790543406</v>
      </c>
      <c r="BH251" s="111">
        <f t="shared" ca="1" si="264"/>
        <v>3.7680375452801078</v>
      </c>
      <c r="BI251" s="111">
        <f t="shared" ca="1" si="264"/>
        <v>4.3765913288876543</v>
      </c>
      <c r="BJ251" s="111">
        <f t="shared" ca="1" si="264"/>
        <v>4.6519322564712269</v>
      </c>
      <c r="BL251" s="14">
        <f t="shared" si="279"/>
        <v>60</v>
      </c>
      <c r="BM251" s="111">
        <f t="shared" ca="1" si="265"/>
        <v>4.6519324900344046</v>
      </c>
      <c r="BN251" s="111">
        <f t="shared" ca="1" si="265"/>
        <v>4.3770382296982397</v>
      </c>
      <c r="BO251" s="111">
        <f t="shared" ca="1" si="265"/>
        <v>3.7686111934918309</v>
      </c>
      <c r="BP251" s="111">
        <f t="shared" ca="1" si="265"/>
        <v>3.1671943842776975</v>
      </c>
      <c r="BQ251" s="111">
        <f t="shared" ca="1" si="265"/>
        <v>2.7312919636949422</v>
      </c>
      <c r="BR251" s="111">
        <f t="shared" ca="1" si="265"/>
        <v>2.481264088361534</v>
      </c>
      <c r="BS251" s="111">
        <f t="shared" ca="1" si="265"/>
        <v>2.4007724399569534</v>
      </c>
      <c r="BT251" s="111">
        <f t="shared" ca="1" si="265"/>
        <v>2.4811205256580777</v>
      </c>
      <c r="BU251" s="111">
        <f t="shared" ca="1" si="265"/>
        <v>2.7309906773713744</v>
      </c>
      <c r="BV251" s="111">
        <f t="shared" ca="1" si="265"/>
        <v>3.1667265790543406</v>
      </c>
      <c r="BW251" s="111">
        <f t="shared" ca="1" si="265"/>
        <v>3.7680375452801078</v>
      </c>
      <c r="BX251" s="111">
        <f t="shared" ca="1" si="265"/>
        <v>4.3765913288876543</v>
      </c>
      <c r="BY251" s="111">
        <f t="shared" ca="1" si="265"/>
        <v>4.6519322564712269</v>
      </c>
      <c r="CA251" s="14">
        <f t="shared" si="280"/>
        <v>60</v>
      </c>
      <c r="CB251" s="111">
        <f t="shared" ca="1" si="266"/>
        <v>4.6519324900344046</v>
      </c>
      <c r="CC251" s="111">
        <f t="shared" ca="1" si="266"/>
        <v>4.3770382296982397</v>
      </c>
      <c r="CD251" s="111">
        <f t="shared" ca="1" si="266"/>
        <v>3.7686111934918309</v>
      </c>
      <c r="CE251" s="111">
        <f t="shared" ca="1" si="266"/>
        <v>3.1671943842776975</v>
      </c>
      <c r="CF251" s="111">
        <f t="shared" ca="1" si="266"/>
        <v>2.7312919636949422</v>
      </c>
      <c r="CG251" s="111">
        <f t="shared" ca="1" si="266"/>
        <v>2.481264088361534</v>
      </c>
      <c r="CH251" s="111">
        <f t="shared" ca="1" si="266"/>
        <v>2.4007724399569534</v>
      </c>
      <c r="CI251" s="111">
        <f t="shared" ca="1" si="266"/>
        <v>2.4811205256580777</v>
      </c>
      <c r="CJ251" s="111">
        <f t="shared" ca="1" si="266"/>
        <v>2.7309906773713744</v>
      </c>
      <c r="CK251" s="111">
        <f t="shared" ca="1" si="266"/>
        <v>3.1667265790543406</v>
      </c>
      <c r="CL251" s="111">
        <f t="shared" ca="1" si="266"/>
        <v>3.7680375452801078</v>
      </c>
      <c r="CM251" s="111">
        <f t="shared" ca="1" si="266"/>
        <v>4.3765913288876543</v>
      </c>
      <c r="CN251" s="111">
        <f t="shared" ca="1" si="266"/>
        <v>4.6519322564712269</v>
      </c>
      <c r="CP251" s="14">
        <f t="shared" si="281"/>
        <v>60</v>
      </c>
      <c r="CQ251" s="111">
        <f t="shared" ca="1" si="282"/>
        <v>13.955797470103212</v>
      </c>
      <c r="CR251" s="111">
        <f t="shared" ca="1" si="283"/>
        <v>13.131114689094716</v>
      </c>
      <c r="CS251" s="111">
        <f t="shared" ca="1" si="284"/>
        <v>11.305833580475491</v>
      </c>
      <c r="CT251" s="111">
        <f t="shared" ca="1" si="285"/>
        <v>9.5015831528330921</v>
      </c>
      <c r="CU251" s="111">
        <f t="shared" ca="1" si="286"/>
        <v>8.1938758910848257</v>
      </c>
      <c r="CV251" s="111">
        <f t="shared" ca="1" si="287"/>
        <v>7.4437922650846025</v>
      </c>
      <c r="CW251" s="111">
        <f t="shared" ca="1" si="288"/>
        <v>7.2023173198708594</v>
      </c>
      <c r="CX251" s="111">
        <f t="shared" ca="1" si="289"/>
        <v>7.4433615769742332</v>
      </c>
      <c r="CY251" s="111">
        <f t="shared" ca="1" si="290"/>
        <v>8.1929720321141222</v>
      </c>
      <c r="CZ251" s="111">
        <f t="shared" ca="1" si="267"/>
        <v>9.5001797371630214</v>
      </c>
      <c r="DA251" s="111">
        <f t="shared" ca="1" si="267"/>
        <v>11.304112635840321</v>
      </c>
      <c r="DB251" s="111">
        <f t="shared" ca="1" si="267"/>
        <v>13.129773986662963</v>
      </c>
      <c r="DC251" s="111">
        <f t="shared" ca="1" si="267"/>
        <v>13.955796769413682</v>
      </c>
      <c r="DE251" s="14">
        <f t="shared" si="291"/>
        <v>60</v>
      </c>
      <c r="DF251" s="111">
        <f t="shared" ca="1" si="292"/>
        <v>9.3038649800688091</v>
      </c>
      <c r="DG251" s="111">
        <f t="shared" ca="1" si="275"/>
        <v>8.7540764593964795</v>
      </c>
      <c r="DH251" s="111">
        <f t="shared" ca="1" si="275"/>
        <v>7.5372223869836619</v>
      </c>
      <c r="DI251" s="111">
        <f t="shared" ca="1" si="275"/>
        <v>6.334388768555395</v>
      </c>
      <c r="DJ251" s="111">
        <f t="shared" ca="1" si="275"/>
        <v>5.4625839273898844</v>
      </c>
      <c r="DK251" s="111">
        <f t="shared" ca="1" si="275"/>
        <v>4.962528176723068</v>
      </c>
      <c r="DL251" s="111">
        <f t="shared" ca="1" si="275"/>
        <v>4.8015448799139069</v>
      </c>
      <c r="DM251" s="111">
        <f t="shared" ca="1" si="275"/>
        <v>4.9622410513161554</v>
      </c>
      <c r="DN251" s="111">
        <f t="shared" ca="1" si="275"/>
        <v>5.4619813547427487</v>
      </c>
      <c r="DO251" s="111">
        <f t="shared" ca="1" si="275"/>
        <v>6.3334531581086813</v>
      </c>
      <c r="DP251" s="111">
        <f t="shared" ca="1" si="275"/>
        <v>7.5360750905602156</v>
      </c>
      <c r="DQ251" s="111">
        <f t="shared" ca="1" si="275"/>
        <v>8.7531826577753087</v>
      </c>
      <c r="DR251" s="111">
        <f t="shared" ca="1" si="275"/>
        <v>9.3038645129424538</v>
      </c>
      <c r="DT251" s="14"/>
      <c r="DU251" s="111"/>
      <c r="DV251" s="111"/>
      <c r="DW251" s="111"/>
      <c r="DX251" s="111"/>
      <c r="DY251" s="111"/>
      <c r="DZ251" s="111"/>
      <c r="EA251" s="111"/>
      <c r="EB251" s="111"/>
      <c r="EC251" s="111"/>
      <c r="ED251" s="111"/>
      <c r="EE251" s="111"/>
      <c r="EF251" s="111"/>
      <c r="EG251" s="111"/>
      <c r="EI251" s="14"/>
      <c r="EJ251" s="111"/>
      <c r="EK251" s="111"/>
      <c r="EL251" s="111"/>
      <c r="EM251" s="111"/>
      <c r="EN251" s="111"/>
      <c r="EO251" s="111"/>
      <c r="EP251" s="111"/>
      <c r="EQ251" s="111"/>
      <c r="ER251" s="111"/>
      <c r="ES251" s="111"/>
      <c r="ET251" s="111"/>
      <c r="EU251" s="111"/>
      <c r="EV251" s="111"/>
    </row>
    <row r="252" spans="1:152">
      <c r="S252" s="14">
        <f t="shared" si="276"/>
        <v>67.5</v>
      </c>
      <c r="T252" s="87">
        <f t="shared" ca="1" si="262"/>
        <v>0</v>
      </c>
      <c r="U252" s="87">
        <f t="shared" ca="1" si="262"/>
        <v>0</v>
      </c>
      <c r="V252" s="87">
        <f t="shared" ca="1" si="262"/>
        <v>0</v>
      </c>
      <c r="W252" s="87">
        <f t="shared" ca="1" si="262"/>
        <v>0</v>
      </c>
      <c r="X252" s="87">
        <f t="shared" ca="1" si="262"/>
        <v>0</v>
      </c>
      <c r="Y252" s="87">
        <f t="shared" ca="1" si="262"/>
        <v>0</v>
      </c>
      <c r="Z252" s="87">
        <f t="shared" ca="1" si="262"/>
        <v>0</v>
      </c>
      <c r="AA252" s="87">
        <f t="shared" ca="1" si="262"/>
        <v>0</v>
      </c>
      <c r="AB252" s="87">
        <f t="shared" ca="1" si="262"/>
        <v>0</v>
      </c>
      <c r="AC252" s="87">
        <f t="shared" ca="1" si="262"/>
        <v>0</v>
      </c>
      <c r="AD252" s="87">
        <f t="shared" ca="1" si="262"/>
        <v>0</v>
      </c>
      <c r="AE252" s="87">
        <f t="shared" ca="1" si="262"/>
        <v>0</v>
      </c>
      <c r="AF252" s="87">
        <f t="shared" ca="1" si="262"/>
        <v>0</v>
      </c>
      <c r="AH252" s="14">
        <f t="shared" si="277"/>
        <v>67.5</v>
      </c>
      <c r="AI252" s="111">
        <f t="shared" ca="1" si="263"/>
        <v>6.0760563208398404</v>
      </c>
      <c r="AJ252" s="111">
        <f t="shared" ca="1" si="263"/>
        <v>5.6154221710157559</v>
      </c>
      <c r="AK252" s="111">
        <f t="shared" ca="1" si="263"/>
        <v>4.6519038578710168</v>
      </c>
      <c r="AL252" s="111">
        <f t="shared" ca="1" si="263"/>
        <v>3.7685667874367961</v>
      </c>
      <c r="AM252" s="111">
        <f t="shared" ca="1" si="263"/>
        <v>3.1671316842019261</v>
      </c>
      <c r="AN252" s="111">
        <f t="shared" ca="1" si="263"/>
        <v>2.8357821946820372</v>
      </c>
      <c r="AO252" s="111">
        <f t="shared" ca="1" si="263"/>
        <v>2.7311314532027779</v>
      </c>
      <c r="AP252" s="111">
        <f t="shared" ca="1" si="263"/>
        <v>2.8355946789107724</v>
      </c>
      <c r="AQ252" s="111">
        <f t="shared" ca="1" si="263"/>
        <v>3.1667265790543406</v>
      </c>
      <c r="AR252" s="111">
        <f t="shared" ca="1" si="263"/>
        <v>3.7679044857177977</v>
      </c>
      <c r="AS252" s="111">
        <f t="shared" ca="1" si="263"/>
        <v>4.6510298226303437</v>
      </c>
      <c r="AT252" s="111">
        <f t="shared" ca="1" si="263"/>
        <v>5.6146866370338371</v>
      </c>
      <c r="AU252" s="111">
        <f t="shared" ca="1" si="263"/>
        <v>6.0760559223831345</v>
      </c>
      <c r="AW252" s="14">
        <f t="shared" si="278"/>
        <v>67.5</v>
      </c>
      <c r="AX252" s="111">
        <f t="shared" ca="1" si="264"/>
        <v>6.0760563208398404</v>
      </c>
      <c r="AY252" s="111">
        <f t="shared" ca="1" si="264"/>
        <v>5.6154221710157559</v>
      </c>
      <c r="AZ252" s="111">
        <f t="shared" ca="1" si="264"/>
        <v>4.6519038578710168</v>
      </c>
      <c r="BA252" s="111">
        <f t="shared" ca="1" si="264"/>
        <v>3.7685667874367961</v>
      </c>
      <c r="BB252" s="111">
        <f t="shared" ca="1" si="264"/>
        <v>3.1671316842019261</v>
      </c>
      <c r="BC252" s="111">
        <f t="shared" ca="1" si="264"/>
        <v>2.8357821946820372</v>
      </c>
      <c r="BD252" s="111">
        <f t="shared" ca="1" si="264"/>
        <v>2.7311314532027779</v>
      </c>
      <c r="BE252" s="111">
        <f t="shared" ca="1" si="264"/>
        <v>2.8355946789107724</v>
      </c>
      <c r="BF252" s="111">
        <f t="shared" ca="1" si="264"/>
        <v>3.1667265790543406</v>
      </c>
      <c r="BG252" s="111">
        <f t="shared" ca="1" si="264"/>
        <v>3.7679044857177977</v>
      </c>
      <c r="BH252" s="111">
        <f t="shared" ca="1" si="264"/>
        <v>4.6510298226303437</v>
      </c>
      <c r="BI252" s="111">
        <f t="shared" ca="1" si="264"/>
        <v>5.6146866370338371</v>
      </c>
      <c r="BJ252" s="111">
        <f t="shared" ca="1" si="264"/>
        <v>6.0760559223831345</v>
      </c>
      <c r="BL252" s="14">
        <f t="shared" si="279"/>
        <v>67.5</v>
      </c>
      <c r="BM252" s="111">
        <f t="shared" ca="1" si="265"/>
        <v>6.0760563208398404</v>
      </c>
      <c r="BN252" s="111">
        <f t="shared" ca="1" si="265"/>
        <v>5.6154221710157559</v>
      </c>
      <c r="BO252" s="111">
        <f t="shared" ca="1" si="265"/>
        <v>4.6519038578710168</v>
      </c>
      <c r="BP252" s="111">
        <f t="shared" ca="1" si="265"/>
        <v>3.7685667874367961</v>
      </c>
      <c r="BQ252" s="111">
        <f t="shared" ca="1" si="265"/>
        <v>3.1671316842019261</v>
      </c>
      <c r="BR252" s="111">
        <f t="shared" ca="1" si="265"/>
        <v>2.8357821946820372</v>
      </c>
      <c r="BS252" s="111">
        <f t="shared" ca="1" si="265"/>
        <v>2.7311314532027779</v>
      </c>
      <c r="BT252" s="111">
        <f t="shared" ca="1" si="265"/>
        <v>2.8355946789107724</v>
      </c>
      <c r="BU252" s="111">
        <f t="shared" ca="1" si="265"/>
        <v>3.1667265790543406</v>
      </c>
      <c r="BV252" s="111">
        <f t="shared" ca="1" si="265"/>
        <v>3.7679044857177977</v>
      </c>
      <c r="BW252" s="111">
        <f t="shared" ca="1" si="265"/>
        <v>4.6510298226303437</v>
      </c>
      <c r="BX252" s="111">
        <f t="shared" ca="1" si="265"/>
        <v>5.6146866370338371</v>
      </c>
      <c r="BY252" s="111">
        <f t="shared" ca="1" si="265"/>
        <v>6.0760559223831345</v>
      </c>
      <c r="CA252" s="14">
        <f t="shared" si="280"/>
        <v>67.5</v>
      </c>
      <c r="CB252" s="111">
        <f t="shared" ca="1" si="266"/>
        <v>6.0760563208398404</v>
      </c>
      <c r="CC252" s="111">
        <f t="shared" ca="1" si="266"/>
        <v>5.6154221710157559</v>
      </c>
      <c r="CD252" s="111">
        <f t="shared" ca="1" si="266"/>
        <v>4.6519038578710168</v>
      </c>
      <c r="CE252" s="111">
        <f t="shared" ca="1" si="266"/>
        <v>3.7685667874367961</v>
      </c>
      <c r="CF252" s="111">
        <f t="shared" ca="1" si="266"/>
        <v>3.1671316842019261</v>
      </c>
      <c r="CG252" s="111">
        <f t="shared" ca="1" si="266"/>
        <v>2.8357821946820372</v>
      </c>
      <c r="CH252" s="111">
        <f t="shared" ca="1" si="266"/>
        <v>2.7311314532027779</v>
      </c>
      <c r="CI252" s="111">
        <f t="shared" ca="1" si="266"/>
        <v>2.8355946789107724</v>
      </c>
      <c r="CJ252" s="111">
        <f t="shared" ca="1" si="266"/>
        <v>3.1667265790543406</v>
      </c>
      <c r="CK252" s="111">
        <f t="shared" ca="1" si="266"/>
        <v>3.7679044857177977</v>
      </c>
      <c r="CL252" s="111">
        <f t="shared" ca="1" si="266"/>
        <v>4.6510298226303437</v>
      </c>
      <c r="CM252" s="111">
        <f t="shared" ca="1" si="266"/>
        <v>5.6146866370338371</v>
      </c>
      <c r="CN252" s="111">
        <f t="shared" ca="1" si="266"/>
        <v>6.0760559223831345</v>
      </c>
      <c r="CP252" s="14">
        <f t="shared" si="281"/>
        <v>67.5</v>
      </c>
      <c r="CQ252" s="111">
        <f t="shared" ca="1" si="282"/>
        <v>18.228168962519522</v>
      </c>
      <c r="CR252" s="111">
        <f t="shared" ca="1" si="283"/>
        <v>16.846266513047265</v>
      </c>
      <c r="CS252" s="111">
        <f t="shared" ca="1" si="284"/>
        <v>13.955711573613049</v>
      </c>
      <c r="CT252" s="111">
        <f t="shared" ca="1" si="285"/>
        <v>11.305700362310386</v>
      </c>
      <c r="CU252" s="111">
        <f t="shared" ca="1" si="286"/>
        <v>9.5013950526057762</v>
      </c>
      <c r="CV252" s="111">
        <f t="shared" ca="1" si="287"/>
        <v>8.5073465840461111</v>
      </c>
      <c r="CW252" s="111">
        <f t="shared" ca="1" si="288"/>
        <v>8.1933943596083321</v>
      </c>
      <c r="CX252" s="111">
        <f t="shared" ca="1" si="289"/>
        <v>8.5067840367323164</v>
      </c>
      <c r="CY252" s="111">
        <f t="shared" ca="1" si="290"/>
        <v>9.5001797371630214</v>
      </c>
      <c r="CZ252" s="111">
        <f t="shared" ca="1" si="267"/>
        <v>11.303713457153391</v>
      </c>
      <c r="DA252" s="111">
        <f t="shared" ca="1" si="267"/>
        <v>13.953089467891028</v>
      </c>
      <c r="DB252" s="111">
        <f t="shared" ca="1" si="267"/>
        <v>16.84405991110151</v>
      </c>
      <c r="DC252" s="111">
        <f t="shared" ca="1" si="267"/>
        <v>18.228167767149404</v>
      </c>
      <c r="DE252" s="14">
        <f t="shared" si="291"/>
        <v>67.5</v>
      </c>
      <c r="DF252" s="111">
        <f t="shared" ca="1" si="292"/>
        <v>12.152112641679681</v>
      </c>
      <c r="DG252" s="111">
        <f t="shared" ca="1" si="275"/>
        <v>11.230844342031512</v>
      </c>
      <c r="DH252" s="111">
        <f t="shared" ca="1" si="275"/>
        <v>9.3038077157420336</v>
      </c>
      <c r="DI252" s="111">
        <f t="shared" ca="1" si="275"/>
        <v>7.5371335748735921</v>
      </c>
      <c r="DJ252" s="111">
        <f t="shared" ca="1" si="275"/>
        <v>6.3342633684038523</v>
      </c>
      <c r="DK252" s="111">
        <f t="shared" ca="1" si="275"/>
        <v>5.6715643893640744</v>
      </c>
      <c r="DL252" s="111">
        <f t="shared" ca="1" si="275"/>
        <v>5.4622629064055559</v>
      </c>
      <c r="DM252" s="111">
        <f t="shared" ca="1" si="275"/>
        <v>5.6711893578215449</v>
      </c>
      <c r="DN252" s="111">
        <f t="shared" ca="1" si="275"/>
        <v>6.3334531581086813</v>
      </c>
      <c r="DO252" s="111">
        <f t="shared" ca="1" si="275"/>
        <v>7.5358089714355954</v>
      </c>
      <c r="DP252" s="111">
        <f t="shared" ca="1" si="275"/>
        <v>9.3020596452606874</v>
      </c>
      <c r="DQ252" s="111">
        <f t="shared" ca="1" si="275"/>
        <v>11.229373274067674</v>
      </c>
      <c r="DR252" s="111">
        <f t="shared" ca="1" si="275"/>
        <v>12.152111844766269</v>
      </c>
      <c r="DT252" s="14"/>
      <c r="DU252" s="111"/>
      <c r="DV252" s="111"/>
      <c r="DW252" s="111"/>
      <c r="DX252" s="111"/>
      <c r="DY252" s="111"/>
      <c r="DZ252" s="111"/>
      <c r="EA252" s="111"/>
      <c r="EB252" s="111"/>
      <c r="EC252" s="111"/>
      <c r="ED252" s="111"/>
      <c r="EE252" s="111"/>
      <c r="EF252" s="111"/>
      <c r="EG252" s="111"/>
      <c r="EI252" s="14"/>
      <c r="EJ252" s="111"/>
      <c r="EK252" s="111"/>
      <c r="EL252" s="111"/>
      <c r="EM252" s="111"/>
      <c r="EN252" s="111"/>
      <c r="EO252" s="111"/>
      <c r="EP252" s="111"/>
      <c r="EQ252" s="111"/>
      <c r="ER252" s="111"/>
      <c r="ES252" s="111"/>
      <c r="ET252" s="111"/>
      <c r="EU252" s="111"/>
      <c r="EV252" s="111"/>
    </row>
    <row r="253" spans="1:152">
      <c r="S253" s="14">
        <f t="shared" si="276"/>
        <v>75</v>
      </c>
      <c r="T253" s="87">
        <f t="shared" ca="1" si="262"/>
        <v>0</v>
      </c>
      <c r="U253" s="87">
        <f t="shared" ca="1" si="262"/>
        <v>0</v>
      </c>
      <c r="V253" s="87">
        <f t="shared" ca="1" si="262"/>
        <v>0</v>
      </c>
      <c r="W253" s="87">
        <f t="shared" ca="1" si="262"/>
        <v>0</v>
      </c>
      <c r="X253" s="87">
        <f t="shared" ca="1" si="262"/>
        <v>0</v>
      </c>
      <c r="Y253" s="87">
        <f t="shared" ca="1" si="262"/>
        <v>0</v>
      </c>
      <c r="Z253" s="87">
        <f t="shared" ca="1" si="262"/>
        <v>0</v>
      </c>
      <c r="AA253" s="87">
        <f t="shared" ca="1" si="262"/>
        <v>0</v>
      </c>
      <c r="AB253" s="87">
        <f t="shared" ca="1" si="262"/>
        <v>0</v>
      </c>
      <c r="AC253" s="87">
        <f t="shared" ca="1" si="262"/>
        <v>0</v>
      </c>
      <c r="AD253" s="87">
        <f t="shared" ca="1" si="262"/>
        <v>0</v>
      </c>
      <c r="AE253" s="87">
        <f t="shared" ca="1" si="262"/>
        <v>0</v>
      </c>
      <c r="AF253" s="87">
        <f t="shared" ca="1" si="262"/>
        <v>0</v>
      </c>
      <c r="AH253" s="14">
        <f t="shared" si="277"/>
        <v>75</v>
      </c>
      <c r="AI253" s="111">
        <f t="shared" ca="1" si="263"/>
        <v>8.7575586704013642</v>
      </c>
      <c r="AJ253" s="111">
        <f t="shared" ca="1" si="263"/>
        <v>7.8316116700409886</v>
      </c>
      <c r="AK253" s="111">
        <f t="shared" ca="1" si="263"/>
        <v>6.0763534876332974</v>
      </c>
      <c r="AL253" s="111">
        <f t="shared" ca="1" si="263"/>
        <v>4.652039011037453</v>
      </c>
      <c r="AM253" s="111">
        <f t="shared" ca="1" si="263"/>
        <v>3.768611116854347</v>
      </c>
      <c r="AN253" s="111">
        <f t="shared" ca="1" si="263"/>
        <v>3.3085957440706184</v>
      </c>
      <c r="AO253" s="111">
        <f t="shared" ca="1" si="263"/>
        <v>3.167009860020729</v>
      </c>
      <c r="AP253" s="111">
        <f t="shared" ca="1" si="263"/>
        <v>3.3083404888206149</v>
      </c>
      <c r="AQ253" s="111">
        <f t="shared" ca="1" si="263"/>
        <v>3.7680375452801078</v>
      </c>
      <c r="AR253" s="111">
        <f t="shared" ca="1" si="263"/>
        <v>4.6510298226303437</v>
      </c>
      <c r="AS253" s="111">
        <f t="shared" ca="1" si="263"/>
        <v>6.0748623128235142</v>
      </c>
      <c r="AT253" s="111">
        <f t="shared" ca="1" si="263"/>
        <v>7.8301810715684548</v>
      </c>
      <c r="AU253" s="111">
        <f t="shared" ca="1" si="263"/>
        <v>8.7575578426428482</v>
      </c>
      <c r="AW253" s="14">
        <f t="shared" si="278"/>
        <v>75</v>
      </c>
      <c r="AX253" s="111">
        <f t="shared" ca="1" si="264"/>
        <v>8.7575586704013642</v>
      </c>
      <c r="AY253" s="111">
        <f t="shared" ca="1" si="264"/>
        <v>7.8316116700409886</v>
      </c>
      <c r="AZ253" s="111">
        <f t="shared" ca="1" si="264"/>
        <v>6.0763534876332974</v>
      </c>
      <c r="BA253" s="111">
        <f t="shared" ca="1" si="264"/>
        <v>4.652039011037453</v>
      </c>
      <c r="BB253" s="111">
        <f t="shared" ca="1" si="264"/>
        <v>3.768611116854347</v>
      </c>
      <c r="BC253" s="111">
        <f t="shared" ca="1" si="264"/>
        <v>3.3085957440706184</v>
      </c>
      <c r="BD253" s="111">
        <f t="shared" ca="1" si="264"/>
        <v>3.167009860020729</v>
      </c>
      <c r="BE253" s="111">
        <f t="shared" ca="1" si="264"/>
        <v>3.3083404888206149</v>
      </c>
      <c r="BF253" s="111">
        <f t="shared" ca="1" si="264"/>
        <v>3.7680375452801078</v>
      </c>
      <c r="BG253" s="111">
        <f t="shared" ca="1" si="264"/>
        <v>4.6510298226303437</v>
      </c>
      <c r="BH253" s="111">
        <f t="shared" ca="1" si="264"/>
        <v>6.0748623128235142</v>
      </c>
      <c r="BI253" s="111">
        <f t="shared" ca="1" si="264"/>
        <v>7.8301810715684548</v>
      </c>
      <c r="BJ253" s="111">
        <f t="shared" ca="1" si="264"/>
        <v>8.7575578426428482</v>
      </c>
      <c r="BL253" s="14">
        <f t="shared" si="279"/>
        <v>75</v>
      </c>
      <c r="BM253" s="111">
        <f t="shared" ca="1" si="265"/>
        <v>8.7575586704013642</v>
      </c>
      <c r="BN253" s="111">
        <f t="shared" ca="1" si="265"/>
        <v>7.8316116700409886</v>
      </c>
      <c r="BO253" s="111">
        <f t="shared" ca="1" si="265"/>
        <v>6.0763534876332974</v>
      </c>
      <c r="BP253" s="111">
        <f t="shared" ca="1" si="265"/>
        <v>4.652039011037453</v>
      </c>
      <c r="BQ253" s="111">
        <f t="shared" ca="1" si="265"/>
        <v>3.768611116854347</v>
      </c>
      <c r="BR253" s="111">
        <f t="shared" ca="1" si="265"/>
        <v>3.3085957440706184</v>
      </c>
      <c r="BS253" s="111">
        <f t="shared" ca="1" si="265"/>
        <v>3.167009860020729</v>
      </c>
      <c r="BT253" s="111">
        <f t="shared" ca="1" si="265"/>
        <v>3.3083404888206149</v>
      </c>
      <c r="BU253" s="111">
        <f t="shared" ca="1" si="265"/>
        <v>3.7680375452801078</v>
      </c>
      <c r="BV253" s="111">
        <f t="shared" ca="1" si="265"/>
        <v>4.6510298226303437</v>
      </c>
      <c r="BW253" s="111">
        <f t="shared" ca="1" si="265"/>
        <v>6.0748623128235142</v>
      </c>
      <c r="BX253" s="111">
        <f t="shared" ca="1" si="265"/>
        <v>7.8301810715684548</v>
      </c>
      <c r="BY253" s="111">
        <f t="shared" ca="1" si="265"/>
        <v>8.7575578426428482</v>
      </c>
      <c r="CA253" s="14">
        <f t="shared" si="280"/>
        <v>75</v>
      </c>
      <c r="CB253" s="111">
        <f t="shared" ca="1" si="266"/>
        <v>8.7575586704013642</v>
      </c>
      <c r="CC253" s="111">
        <f t="shared" ca="1" si="266"/>
        <v>7.8316116700409886</v>
      </c>
      <c r="CD253" s="111">
        <f t="shared" ca="1" si="266"/>
        <v>6.0763534876332974</v>
      </c>
      <c r="CE253" s="111">
        <f t="shared" ca="1" si="266"/>
        <v>4.652039011037453</v>
      </c>
      <c r="CF253" s="111">
        <f t="shared" ca="1" si="266"/>
        <v>3.768611116854347</v>
      </c>
      <c r="CG253" s="111">
        <f t="shared" ca="1" si="266"/>
        <v>3.3085957440706184</v>
      </c>
      <c r="CH253" s="111">
        <f t="shared" ca="1" si="266"/>
        <v>3.167009860020729</v>
      </c>
      <c r="CI253" s="111">
        <f t="shared" ca="1" si="266"/>
        <v>3.3083404888206149</v>
      </c>
      <c r="CJ253" s="111">
        <f t="shared" ca="1" si="266"/>
        <v>3.7680375452801078</v>
      </c>
      <c r="CK253" s="111">
        <f t="shared" ca="1" si="266"/>
        <v>4.6510298226303437</v>
      </c>
      <c r="CL253" s="111">
        <f t="shared" ca="1" si="266"/>
        <v>6.0748623128235142</v>
      </c>
      <c r="CM253" s="111">
        <f t="shared" ca="1" si="266"/>
        <v>7.8301810715684548</v>
      </c>
      <c r="CN253" s="111">
        <f t="shared" ca="1" si="266"/>
        <v>8.7575578426428482</v>
      </c>
      <c r="CP253" s="14">
        <f t="shared" si="281"/>
        <v>75</v>
      </c>
      <c r="CQ253" s="111">
        <f t="shared" ca="1" si="282"/>
        <v>26.272676011204094</v>
      </c>
      <c r="CR253" s="111">
        <f t="shared" ca="1" si="283"/>
        <v>23.494835010122959</v>
      </c>
      <c r="CS253" s="111">
        <f t="shared" ca="1" si="284"/>
        <v>18.229060462899888</v>
      </c>
      <c r="CT253" s="111">
        <f t="shared" ca="1" si="285"/>
        <v>13.956117033112356</v>
      </c>
      <c r="CU253" s="111">
        <f t="shared" ca="1" si="286"/>
        <v>11.30583335056304</v>
      </c>
      <c r="CV253" s="111">
        <f t="shared" ca="1" si="287"/>
        <v>9.9257872322118548</v>
      </c>
      <c r="CW253" s="111">
        <f t="shared" ca="1" si="288"/>
        <v>9.5010295800621876</v>
      </c>
      <c r="CX253" s="111">
        <f t="shared" ca="1" si="289"/>
        <v>9.9250214664618444</v>
      </c>
      <c r="CY253" s="111">
        <f t="shared" ca="1" si="290"/>
        <v>11.304112635840321</v>
      </c>
      <c r="CZ253" s="111">
        <f t="shared" ca="1" si="267"/>
        <v>13.953089467891028</v>
      </c>
      <c r="DA253" s="111">
        <f t="shared" ca="1" si="267"/>
        <v>18.224586938470537</v>
      </c>
      <c r="DB253" s="111">
        <f t="shared" ca="1" si="267"/>
        <v>23.490543214705365</v>
      </c>
      <c r="DC253" s="111">
        <f t="shared" ca="1" si="267"/>
        <v>26.272673527928539</v>
      </c>
      <c r="DE253" s="14">
        <f t="shared" si="291"/>
        <v>75</v>
      </c>
      <c r="DF253" s="111">
        <f t="shared" ca="1" si="292"/>
        <v>17.515117340802728</v>
      </c>
      <c r="DG253" s="111">
        <f t="shared" ca="1" si="275"/>
        <v>15.663223340081977</v>
      </c>
      <c r="DH253" s="111">
        <f t="shared" ca="1" si="275"/>
        <v>12.152706975266595</v>
      </c>
      <c r="DI253" s="111">
        <f t="shared" ca="1" si="275"/>
        <v>9.304078022074906</v>
      </c>
      <c r="DJ253" s="111">
        <f t="shared" ca="1" si="275"/>
        <v>7.537222233708694</v>
      </c>
      <c r="DK253" s="111">
        <f t="shared" ca="1" si="275"/>
        <v>6.6171914881412368</v>
      </c>
      <c r="DL253" s="111">
        <f t="shared" ca="1" si="275"/>
        <v>6.3340197200414581</v>
      </c>
      <c r="DM253" s="111">
        <f t="shared" ca="1" si="275"/>
        <v>6.6166809776412299</v>
      </c>
      <c r="DN253" s="111">
        <f t="shared" ca="1" si="275"/>
        <v>7.5360750905602156</v>
      </c>
      <c r="DO253" s="111">
        <f t="shared" ca="1" si="275"/>
        <v>9.3020596452606874</v>
      </c>
      <c r="DP253" s="111">
        <f t="shared" ca="1" si="275"/>
        <v>12.149724625647028</v>
      </c>
      <c r="DQ253" s="111">
        <f t="shared" ca="1" si="275"/>
        <v>15.66036214313691</v>
      </c>
      <c r="DR253" s="111">
        <f t="shared" ca="1" si="275"/>
        <v>17.515115685285696</v>
      </c>
      <c r="DT253" s="14"/>
      <c r="DU253" s="111"/>
      <c r="DV253" s="111"/>
      <c r="DW253" s="111"/>
      <c r="DX253" s="111"/>
      <c r="DY253" s="111"/>
      <c r="DZ253" s="111"/>
      <c r="EA253" s="111"/>
      <c r="EB253" s="111"/>
      <c r="EC253" s="111"/>
      <c r="ED253" s="111"/>
      <c r="EE253" s="111"/>
      <c r="EF253" s="111"/>
      <c r="EG253" s="111"/>
      <c r="EI253" s="14"/>
      <c r="EJ253" s="111"/>
      <c r="EK253" s="111"/>
      <c r="EL253" s="111"/>
      <c r="EM253" s="111"/>
      <c r="EN253" s="111"/>
      <c r="EO253" s="111"/>
      <c r="EP253" s="111"/>
      <c r="EQ253" s="111"/>
      <c r="ER253" s="111"/>
      <c r="ES253" s="111"/>
      <c r="ET253" s="111"/>
      <c r="EU253" s="111"/>
      <c r="EV253" s="111"/>
    </row>
    <row r="254" spans="1:152">
      <c r="S254" s="14">
        <f t="shared" si="276"/>
        <v>82.5</v>
      </c>
      <c r="T254" s="87">
        <f t="shared" ca="1" si="262"/>
        <v>0</v>
      </c>
      <c r="U254" s="87">
        <f t="shared" ca="1" si="262"/>
        <v>0</v>
      </c>
      <c r="V254" s="87">
        <f t="shared" ca="1" si="262"/>
        <v>0</v>
      </c>
      <c r="W254" s="87">
        <f t="shared" ca="1" si="262"/>
        <v>0</v>
      </c>
      <c r="X254" s="87">
        <f t="shared" ca="1" si="262"/>
        <v>0</v>
      </c>
      <c r="Y254" s="87">
        <f t="shared" ca="1" si="262"/>
        <v>0</v>
      </c>
      <c r="Z254" s="87">
        <f t="shared" ca="1" si="262"/>
        <v>0</v>
      </c>
      <c r="AA254" s="87">
        <f t="shared" ca="1" si="262"/>
        <v>0</v>
      </c>
      <c r="AB254" s="87">
        <f t="shared" ca="1" si="262"/>
        <v>0</v>
      </c>
      <c r="AC254" s="87">
        <f t="shared" ca="1" si="262"/>
        <v>0</v>
      </c>
      <c r="AD254" s="87">
        <f t="shared" ca="1" si="262"/>
        <v>0</v>
      </c>
      <c r="AE254" s="87">
        <f t="shared" ca="1" si="262"/>
        <v>0</v>
      </c>
      <c r="AF254" s="87">
        <f t="shared" ca="1" si="262"/>
        <v>0</v>
      </c>
      <c r="AH254" s="14">
        <f t="shared" si="277"/>
        <v>82.5</v>
      </c>
      <c r="AI254" s="111">
        <f t="shared" ca="1" si="263"/>
        <v>12.93907839212579</v>
      </c>
      <c r="AJ254" s="111">
        <f t="shared" ca="1" si="263"/>
        <v>11.014935837905039</v>
      </c>
      <c r="AK254" s="111">
        <f t="shared" ca="1" si="263"/>
        <v>7.8326586653086565</v>
      </c>
      <c r="AL254" s="111">
        <f t="shared" ca="1" si="263"/>
        <v>5.6161574063977637</v>
      </c>
      <c r="AM254" s="111">
        <f t="shared" ca="1" si="263"/>
        <v>4.3773651487000462</v>
      </c>
      <c r="AN254" s="111">
        <f t="shared" ca="1" si="263"/>
        <v>3.7687323107443604</v>
      </c>
      <c r="AO254" s="111">
        <f t="shared" ca="1" si="263"/>
        <v>3.5861132414341323</v>
      </c>
      <c r="AP254" s="111">
        <f t="shared" ca="1" si="263"/>
        <v>3.7684011238122612</v>
      </c>
      <c r="AQ254" s="111">
        <f t="shared" ca="1" si="263"/>
        <v>4.3765913288876543</v>
      </c>
      <c r="AR254" s="111">
        <f t="shared" ca="1" si="263"/>
        <v>5.6146866370338371</v>
      </c>
      <c r="AS254" s="111">
        <f t="shared" ca="1" si="263"/>
        <v>7.8301810715684548</v>
      </c>
      <c r="AT254" s="111">
        <f t="shared" ca="1" si="263"/>
        <v>11.012106093788903</v>
      </c>
      <c r="AU254" s="111">
        <f t="shared" ca="1" si="263"/>
        <v>12.939076585183773</v>
      </c>
      <c r="AW254" s="14">
        <f t="shared" si="278"/>
        <v>82.5</v>
      </c>
      <c r="AX254" s="111">
        <f t="shared" ca="1" si="264"/>
        <v>12.93907839212579</v>
      </c>
      <c r="AY254" s="111">
        <f t="shared" ca="1" si="264"/>
        <v>11.014935837905039</v>
      </c>
      <c r="AZ254" s="111">
        <f t="shared" ca="1" si="264"/>
        <v>7.8326586653086565</v>
      </c>
      <c r="BA254" s="111">
        <f t="shared" ca="1" si="264"/>
        <v>5.6161574063977637</v>
      </c>
      <c r="BB254" s="111">
        <f t="shared" ca="1" si="264"/>
        <v>4.3773651487000462</v>
      </c>
      <c r="BC254" s="111">
        <f t="shared" ca="1" si="264"/>
        <v>3.7687323107443604</v>
      </c>
      <c r="BD254" s="111">
        <f t="shared" ca="1" si="264"/>
        <v>3.5861132414341323</v>
      </c>
      <c r="BE254" s="111">
        <f t="shared" ca="1" si="264"/>
        <v>3.7684011238122612</v>
      </c>
      <c r="BF254" s="111">
        <f t="shared" ca="1" si="264"/>
        <v>4.3765913288876543</v>
      </c>
      <c r="BG254" s="111">
        <f t="shared" ca="1" si="264"/>
        <v>5.6146866370338371</v>
      </c>
      <c r="BH254" s="111">
        <f t="shared" ca="1" si="264"/>
        <v>7.8301810715684548</v>
      </c>
      <c r="BI254" s="111">
        <f t="shared" ca="1" si="264"/>
        <v>11.012106093788903</v>
      </c>
      <c r="BJ254" s="111">
        <f t="shared" ca="1" si="264"/>
        <v>12.939076585183773</v>
      </c>
      <c r="BL254" s="14">
        <f t="shared" si="279"/>
        <v>82.5</v>
      </c>
      <c r="BM254" s="111">
        <f t="shared" ca="1" si="265"/>
        <v>12.93907839212579</v>
      </c>
      <c r="BN254" s="111">
        <f t="shared" ca="1" si="265"/>
        <v>11.014935837905039</v>
      </c>
      <c r="BO254" s="111">
        <f t="shared" ca="1" si="265"/>
        <v>7.8326586653086565</v>
      </c>
      <c r="BP254" s="111">
        <f t="shared" ca="1" si="265"/>
        <v>5.6161574063977637</v>
      </c>
      <c r="BQ254" s="111">
        <f t="shared" ca="1" si="265"/>
        <v>4.3773651487000462</v>
      </c>
      <c r="BR254" s="111">
        <f t="shared" ca="1" si="265"/>
        <v>3.7687323107443604</v>
      </c>
      <c r="BS254" s="111">
        <f t="shared" ca="1" si="265"/>
        <v>3.5861132414341323</v>
      </c>
      <c r="BT254" s="111">
        <f t="shared" ca="1" si="265"/>
        <v>3.7684011238122612</v>
      </c>
      <c r="BU254" s="111">
        <f t="shared" ca="1" si="265"/>
        <v>4.3765913288876543</v>
      </c>
      <c r="BV254" s="111">
        <f t="shared" ca="1" si="265"/>
        <v>5.6146866370338371</v>
      </c>
      <c r="BW254" s="111">
        <f t="shared" ca="1" si="265"/>
        <v>7.8301810715684548</v>
      </c>
      <c r="BX254" s="111">
        <f t="shared" ca="1" si="265"/>
        <v>11.012106093788903</v>
      </c>
      <c r="BY254" s="111">
        <f t="shared" ca="1" si="265"/>
        <v>12.939076585183773</v>
      </c>
      <c r="CA254" s="14">
        <f t="shared" si="280"/>
        <v>82.5</v>
      </c>
      <c r="CB254" s="111">
        <f t="shared" ca="1" si="266"/>
        <v>12.93907839212579</v>
      </c>
      <c r="CC254" s="111">
        <f t="shared" ca="1" si="266"/>
        <v>11.014935837905039</v>
      </c>
      <c r="CD254" s="111">
        <f t="shared" ca="1" si="266"/>
        <v>7.8326586653086565</v>
      </c>
      <c r="CE254" s="111">
        <f t="shared" ca="1" si="266"/>
        <v>5.6161574063977637</v>
      </c>
      <c r="CF254" s="111">
        <f t="shared" ca="1" si="266"/>
        <v>4.3773651487000462</v>
      </c>
      <c r="CG254" s="111">
        <f t="shared" ca="1" si="266"/>
        <v>3.7687323107443604</v>
      </c>
      <c r="CH254" s="111">
        <f t="shared" ca="1" si="266"/>
        <v>3.5861132414341323</v>
      </c>
      <c r="CI254" s="111">
        <f t="shared" ca="1" si="266"/>
        <v>3.7684011238122612</v>
      </c>
      <c r="CJ254" s="111">
        <f t="shared" ca="1" si="266"/>
        <v>4.3765913288876543</v>
      </c>
      <c r="CK254" s="111">
        <f t="shared" ca="1" si="266"/>
        <v>5.6146866370338371</v>
      </c>
      <c r="CL254" s="111">
        <f t="shared" ca="1" si="266"/>
        <v>7.8301810715684548</v>
      </c>
      <c r="CM254" s="111">
        <f t="shared" ca="1" si="266"/>
        <v>11.012106093788903</v>
      </c>
      <c r="CN254" s="111">
        <f t="shared" ca="1" si="266"/>
        <v>12.939076585183773</v>
      </c>
      <c r="CP254" s="14">
        <f t="shared" si="281"/>
        <v>82.5</v>
      </c>
      <c r="CQ254" s="111">
        <f t="shared" ca="1" si="282"/>
        <v>38.817235176377366</v>
      </c>
      <c r="CR254" s="111">
        <f t="shared" ca="1" si="283"/>
        <v>33.044807513715114</v>
      </c>
      <c r="CS254" s="111">
        <f t="shared" ca="1" si="284"/>
        <v>23.49797599592597</v>
      </c>
      <c r="CT254" s="111">
        <f t="shared" ca="1" si="285"/>
        <v>16.848472219193287</v>
      </c>
      <c r="CU254" s="111">
        <f t="shared" ca="1" si="286"/>
        <v>13.132095446100138</v>
      </c>
      <c r="CV254" s="111">
        <f t="shared" ca="1" si="287"/>
        <v>11.30619693223308</v>
      </c>
      <c r="CW254" s="111">
        <f t="shared" ca="1" si="288"/>
        <v>10.758339724302397</v>
      </c>
      <c r="CX254" s="111">
        <f t="shared" ca="1" si="289"/>
        <v>11.305203371436782</v>
      </c>
      <c r="CY254" s="111">
        <f t="shared" ca="1" si="290"/>
        <v>13.129773986662963</v>
      </c>
      <c r="CZ254" s="111">
        <f t="shared" ca="1" si="267"/>
        <v>16.84405991110151</v>
      </c>
      <c r="DA254" s="111">
        <f t="shared" ca="1" si="267"/>
        <v>23.490543214705365</v>
      </c>
      <c r="DB254" s="111">
        <f t="shared" ca="1" si="267"/>
        <v>33.036318281366704</v>
      </c>
      <c r="DC254" s="111">
        <f t="shared" ca="1" si="267"/>
        <v>38.817229755551317</v>
      </c>
      <c r="DE254" s="14">
        <f t="shared" si="291"/>
        <v>82.5</v>
      </c>
      <c r="DF254" s="111">
        <f t="shared" ca="1" si="292"/>
        <v>25.87815678425158</v>
      </c>
      <c r="DG254" s="111">
        <f t="shared" ca="1" si="275"/>
        <v>22.029871675810078</v>
      </c>
      <c r="DH254" s="111">
        <f t="shared" ca="1" si="275"/>
        <v>15.665317330617313</v>
      </c>
      <c r="DI254" s="111">
        <f t="shared" ca="1" si="275"/>
        <v>11.232314812795527</v>
      </c>
      <c r="DJ254" s="111">
        <f t="shared" ca="1" si="275"/>
        <v>8.7547302974000925</v>
      </c>
      <c r="DK254" s="111">
        <f t="shared" ca="1" si="275"/>
        <v>7.5374646214887209</v>
      </c>
      <c r="DL254" s="111">
        <f t="shared" ca="1" si="275"/>
        <v>7.1722264828682647</v>
      </c>
      <c r="DM254" s="111">
        <f t="shared" ca="1" si="275"/>
        <v>7.5368022476245224</v>
      </c>
      <c r="DN254" s="111">
        <f t="shared" ca="1" si="275"/>
        <v>8.7531826577753087</v>
      </c>
      <c r="DO254" s="111">
        <f t="shared" ca="1" si="275"/>
        <v>11.229373274067674</v>
      </c>
      <c r="DP254" s="111">
        <f t="shared" ca="1" si="275"/>
        <v>15.66036214313691</v>
      </c>
      <c r="DQ254" s="111">
        <f t="shared" ca="1" si="275"/>
        <v>22.024212187577806</v>
      </c>
      <c r="DR254" s="111">
        <f t="shared" ca="1" si="275"/>
        <v>25.878153170367547</v>
      </c>
      <c r="DT254" s="14"/>
      <c r="DU254" s="111"/>
      <c r="DV254" s="111"/>
      <c r="DW254" s="111"/>
      <c r="DX254" s="111"/>
      <c r="DY254" s="111"/>
      <c r="DZ254" s="111"/>
      <c r="EA254" s="111"/>
      <c r="EB254" s="111"/>
      <c r="EC254" s="111"/>
      <c r="ED254" s="111"/>
      <c r="EE254" s="111"/>
      <c r="EF254" s="111"/>
      <c r="EG254" s="111"/>
      <c r="EI254" s="14"/>
      <c r="EJ254" s="111"/>
      <c r="EK254" s="111"/>
      <c r="EL254" s="111"/>
      <c r="EM254" s="111"/>
      <c r="EN254" s="111"/>
      <c r="EO254" s="111"/>
      <c r="EP254" s="111"/>
      <c r="EQ254" s="111"/>
      <c r="ER254" s="111"/>
      <c r="ES254" s="111"/>
      <c r="ET254" s="111"/>
      <c r="EU254" s="111"/>
      <c r="EV254" s="111"/>
    </row>
    <row r="255" spans="1:152">
      <c r="S255" s="14">
        <f t="shared" si="276"/>
        <v>90</v>
      </c>
      <c r="T255" s="87">
        <f t="shared" ca="1" si="262"/>
        <v>0</v>
      </c>
      <c r="U255" s="87">
        <f t="shared" ca="1" si="262"/>
        <v>0</v>
      </c>
      <c r="V255" s="87">
        <f t="shared" ca="1" si="262"/>
        <v>0</v>
      </c>
      <c r="W255" s="87">
        <f t="shared" ca="1" si="262"/>
        <v>0</v>
      </c>
      <c r="X255" s="87">
        <f t="shared" ca="1" si="262"/>
        <v>0</v>
      </c>
      <c r="Y255" s="87">
        <f t="shared" ca="1" si="262"/>
        <v>0</v>
      </c>
      <c r="Z255" s="87">
        <f t="shared" ca="1" si="262"/>
        <v>0</v>
      </c>
      <c r="AA255" s="87">
        <f t="shared" ca="1" si="262"/>
        <v>0</v>
      </c>
      <c r="AB255" s="87">
        <f t="shared" ca="1" si="262"/>
        <v>0</v>
      </c>
      <c r="AC255" s="87">
        <f t="shared" ca="1" si="262"/>
        <v>0</v>
      </c>
      <c r="AD255" s="87">
        <f t="shared" ca="1" si="262"/>
        <v>0</v>
      </c>
      <c r="AE255" s="87">
        <f t="shared" ca="1" si="262"/>
        <v>0</v>
      </c>
      <c r="AF255" s="87">
        <f t="shared" ca="1" si="262"/>
        <v>0</v>
      </c>
      <c r="AH255" s="14">
        <f t="shared" si="277"/>
        <v>90</v>
      </c>
      <c r="AI255" s="111">
        <f t="shared" ca="1" si="263"/>
        <v>15.68347622602791</v>
      </c>
      <c r="AJ255" s="111">
        <f t="shared" ca="1" si="263"/>
        <v>12.942983486912929</v>
      </c>
      <c r="AK255" s="111">
        <f t="shared" ca="1" si="263"/>
        <v>8.7606571795593471</v>
      </c>
      <c r="AL255" s="111">
        <f t="shared" ca="1" si="263"/>
        <v>6.077778371504845</v>
      </c>
      <c r="AM255" s="111">
        <f t="shared" ca="1" si="263"/>
        <v>4.6528065141350661</v>
      </c>
      <c r="AN255" s="111">
        <f t="shared" ca="1" si="263"/>
        <v>3.971132572946511</v>
      </c>
      <c r="AO255" s="111">
        <f t="shared" ca="1" si="263"/>
        <v>3.76889791062997</v>
      </c>
      <c r="AP255" s="111">
        <f t="shared" ca="1" si="263"/>
        <v>3.9707648596517635</v>
      </c>
      <c r="AQ255" s="111">
        <f t="shared" ca="1" si="263"/>
        <v>4.6519322564712269</v>
      </c>
      <c r="AR255" s="111">
        <f t="shared" ca="1" si="263"/>
        <v>6.0760559223831345</v>
      </c>
      <c r="AS255" s="111">
        <f t="shared" ca="1" si="263"/>
        <v>8.7575578426428482</v>
      </c>
      <c r="AT255" s="111">
        <f t="shared" ca="1" si="263"/>
        <v>12.939076585183773</v>
      </c>
      <c r="AU255" s="111">
        <f t="shared" ca="1" si="263"/>
        <v>15.683473571286799</v>
      </c>
      <c r="AW255" s="14">
        <f t="shared" si="278"/>
        <v>90</v>
      </c>
      <c r="AX255" s="111">
        <f t="shared" ca="1" si="264"/>
        <v>15.68347622602791</v>
      </c>
      <c r="AY255" s="111">
        <f t="shared" ca="1" si="264"/>
        <v>12.942983486912929</v>
      </c>
      <c r="AZ255" s="111">
        <f t="shared" ca="1" si="264"/>
        <v>8.7606571795593471</v>
      </c>
      <c r="BA255" s="111">
        <f t="shared" ca="1" si="264"/>
        <v>6.077778371504845</v>
      </c>
      <c r="BB255" s="111">
        <f t="shared" ca="1" si="264"/>
        <v>4.6528065141350661</v>
      </c>
      <c r="BC255" s="111">
        <f t="shared" ca="1" si="264"/>
        <v>3.971132572946511</v>
      </c>
      <c r="BD255" s="111">
        <f t="shared" ca="1" si="264"/>
        <v>3.76889791062997</v>
      </c>
      <c r="BE255" s="111">
        <f t="shared" ca="1" si="264"/>
        <v>3.9707648596517635</v>
      </c>
      <c r="BF255" s="111">
        <f t="shared" ca="1" si="264"/>
        <v>4.6519322564712269</v>
      </c>
      <c r="BG255" s="111">
        <f t="shared" ca="1" si="264"/>
        <v>6.0760559223831345</v>
      </c>
      <c r="BH255" s="111">
        <f t="shared" ca="1" si="264"/>
        <v>8.7575578426428482</v>
      </c>
      <c r="BI255" s="111">
        <f t="shared" ca="1" si="264"/>
        <v>12.939076585183773</v>
      </c>
      <c r="BJ255" s="111">
        <f t="shared" ca="1" si="264"/>
        <v>15.683473571286799</v>
      </c>
      <c r="BL255" s="14">
        <f t="shared" si="279"/>
        <v>90</v>
      </c>
      <c r="BM255" s="111">
        <f t="shared" ca="1" si="265"/>
        <v>15.68347622602791</v>
      </c>
      <c r="BN255" s="111">
        <f t="shared" ca="1" si="265"/>
        <v>12.942983486912929</v>
      </c>
      <c r="BO255" s="111">
        <f t="shared" ca="1" si="265"/>
        <v>8.7606571795593471</v>
      </c>
      <c r="BP255" s="111">
        <f t="shared" ca="1" si="265"/>
        <v>6.077778371504845</v>
      </c>
      <c r="BQ255" s="111">
        <f t="shared" ca="1" si="265"/>
        <v>4.6528065141350661</v>
      </c>
      <c r="BR255" s="111">
        <f t="shared" ca="1" si="265"/>
        <v>3.971132572946511</v>
      </c>
      <c r="BS255" s="111">
        <f t="shared" ca="1" si="265"/>
        <v>3.76889791062997</v>
      </c>
      <c r="BT255" s="111">
        <f t="shared" ca="1" si="265"/>
        <v>3.9707648596517635</v>
      </c>
      <c r="BU255" s="111">
        <f t="shared" ca="1" si="265"/>
        <v>4.6519322564712269</v>
      </c>
      <c r="BV255" s="111">
        <f t="shared" ca="1" si="265"/>
        <v>6.0760559223831345</v>
      </c>
      <c r="BW255" s="111">
        <f t="shared" ca="1" si="265"/>
        <v>8.7575578426428482</v>
      </c>
      <c r="BX255" s="111">
        <f t="shared" ca="1" si="265"/>
        <v>12.939076585183773</v>
      </c>
      <c r="BY255" s="111">
        <f t="shared" ca="1" si="265"/>
        <v>15.683473571286799</v>
      </c>
      <c r="CA255" s="14">
        <f t="shared" si="280"/>
        <v>90</v>
      </c>
      <c r="CB255" s="111">
        <f t="shared" ca="1" si="266"/>
        <v>15.68347622602791</v>
      </c>
      <c r="CC255" s="111">
        <f t="shared" ca="1" si="266"/>
        <v>12.942983486912929</v>
      </c>
      <c r="CD255" s="111">
        <f t="shared" ca="1" si="266"/>
        <v>8.7606571795593471</v>
      </c>
      <c r="CE255" s="111">
        <f t="shared" ca="1" si="266"/>
        <v>6.077778371504845</v>
      </c>
      <c r="CF255" s="111">
        <f t="shared" ca="1" si="266"/>
        <v>4.6528065141350661</v>
      </c>
      <c r="CG255" s="111">
        <f t="shared" ca="1" si="266"/>
        <v>3.971132572946511</v>
      </c>
      <c r="CH255" s="111">
        <f t="shared" ca="1" si="266"/>
        <v>3.76889791062997</v>
      </c>
      <c r="CI255" s="111">
        <f t="shared" ca="1" si="266"/>
        <v>3.9707648596517635</v>
      </c>
      <c r="CJ255" s="111">
        <f t="shared" ca="1" si="266"/>
        <v>4.6519322564712269</v>
      </c>
      <c r="CK255" s="111">
        <f t="shared" ca="1" si="266"/>
        <v>6.0760559223831345</v>
      </c>
      <c r="CL255" s="111">
        <f t="shared" ca="1" si="266"/>
        <v>8.7575578426428482</v>
      </c>
      <c r="CM255" s="111">
        <f t="shared" ca="1" si="266"/>
        <v>12.939076585183773</v>
      </c>
      <c r="CN255" s="111">
        <f t="shared" ca="1" si="266"/>
        <v>15.683473571286799</v>
      </c>
      <c r="CP255" s="14">
        <f t="shared" si="281"/>
        <v>90</v>
      </c>
      <c r="CQ255" s="111">
        <f t="shared" ca="1" si="282"/>
        <v>47.050428678083726</v>
      </c>
      <c r="CR255" s="111">
        <f t="shared" ca="1" si="283"/>
        <v>38.828950460738788</v>
      </c>
      <c r="CS255" s="111">
        <f t="shared" ca="1" si="284"/>
        <v>26.281971538678032</v>
      </c>
      <c r="CT255" s="111">
        <f t="shared" ca="1" si="285"/>
        <v>18.233335114514531</v>
      </c>
      <c r="CU255" s="111">
        <f t="shared" ca="1" si="286"/>
        <v>13.958419542405197</v>
      </c>
      <c r="CV255" s="111">
        <f t="shared" ca="1" si="287"/>
        <v>11.91339771883953</v>
      </c>
      <c r="CW255" s="111">
        <f t="shared" ca="1" si="288"/>
        <v>11.30669373188991</v>
      </c>
      <c r="CX255" s="111">
        <f t="shared" ca="1" si="289"/>
        <v>11.91229457895529</v>
      </c>
      <c r="CY255" s="111">
        <f t="shared" ca="1" si="290"/>
        <v>13.955796769413682</v>
      </c>
      <c r="CZ255" s="111">
        <f t="shared" ca="1" si="267"/>
        <v>18.228167767149404</v>
      </c>
      <c r="DA255" s="111">
        <f t="shared" ca="1" si="267"/>
        <v>26.272673527928539</v>
      </c>
      <c r="DB255" s="111">
        <f t="shared" ca="1" si="267"/>
        <v>38.817229755551317</v>
      </c>
      <c r="DC255" s="111">
        <f t="shared" ca="1" si="267"/>
        <v>47.05042071386039</v>
      </c>
      <c r="DE255" s="14">
        <f t="shared" si="291"/>
        <v>90</v>
      </c>
      <c r="DF255" s="111">
        <f t="shared" ca="1" si="292"/>
        <v>31.36695245205582</v>
      </c>
      <c r="DG255" s="111">
        <f t="shared" ca="1" si="275"/>
        <v>25.885966973825859</v>
      </c>
      <c r="DH255" s="111">
        <f t="shared" ca="1" si="275"/>
        <v>17.521314359118694</v>
      </c>
      <c r="DI255" s="111">
        <f t="shared" ca="1" si="275"/>
        <v>12.15555674300969</v>
      </c>
      <c r="DJ255" s="111">
        <f t="shared" ca="1" si="275"/>
        <v>9.3056130282701321</v>
      </c>
      <c r="DK255" s="111">
        <f t="shared" ca="1" si="275"/>
        <v>7.942265145893022</v>
      </c>
      <c r="DL255" s="111">
        <f t="shared" ca="1" si="275"/>
        <v>7.5377958212599401</v>
      </c>
      <c r="DM255" s="111">
        <f t="shared" ca="1" si="275"/>
        <v>7.941529719303527</v>
      </c>
      <c r="DN255" s="111">
        <f t="shared" ca="1" si="275"/>
        <v>9.3038645129424538</v>
      </c>
      <c r="DO255" s="111">
        <f t="shared" ca="1" si="275"/>
        <v>12.152111844766269</v>
      </c>
      <c r="DP255" s="111">
        <f t="shared" ca="1" si="275"/>
        <v>17.515115685285696</v>
      </c>
      <c r="DQ255" s="111">
        <f t="shared" ca="1" si="275"/>
        <v>25.878153170367547</v>
      </c>
      <c r="DR255" s="111">
        <f t="shared" ca="1" si="275"/>
        <v>31.366947142573597</v>
      </c>
      <c r="DT255" s="14"/>
      <c r="DU255" s="111"/>
      <c r="DV255" s="111"/>
      <c r="DW255" s="111"/>
      <c r="DX255" s="111"/>
      <c r="DY255" s="111"/>
      <c r="DZ255" s="111"/>
      <c r="EA255" s="111"/>
      <c r="EB255" s="111"/>
      <c r="EC255" s="111"/>
      <c r="ED255" s="111"/>
      <c r="EE255" s="111"/>
      <c r="EF255" s="111"/>
      <c r="EG255" s="111"/>
      <c r="EI255" s="14"/>
      <c r="EJ255" s="111"/>
      <c r="EK255" s="111"/>
      <c r="EL255" s="111"/>
      <c r="EM255" s="111"/>
      <c r="EN255" s="111"/>
      <c r="EO255" s="111"/>
      <c r="EP255" s="111"/>
      <c r="EQ255" s="111"/>
      <c r="ER255" s="111"/>
      <c r="ES255" s="111"/>
      <c r="ET255" s="111"/>
      <c r="EU255" s="111"/>
      <c r="EV255" s="111"/>
    </row>
    <row r="256" spans="1:152" s="1" customForma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R256"/>
      <c r="S256" s="1" t="s">
        <v>69</v>
      </c>
      <c r="AH256" s="1" t="s">
        <v>70</v>
      </c>
      <c r="AW256" s="1" t="s">
        <v>71</v>
      </c>
      <c r="BL256" s="1" t="s">
        <v>72</v>
      </c>
      <c r="CA256" s="1" t="s">
        <v>73</v>
      </c>
      <c r="CP256" s="1" t="s">
        <v>74</v>
      </c>
      <c r="DE256" s="1" t="s">
        <v>75</v>
      </c>
    </row>
    <row r="257" spans="2:152">
      <c r="S257" s="20" t="s">
        <v>90</v>
      </c>
      <c r="T257" s="86">
        <f>T242</f>
        <v>0</v>
      </c>
      <c r="U257" s="86">
        <f t="shared" ref="U257:AF257" si="293">U242</f>
        <v>7.5</v>
      </c>
      <c r="V257" s="86">
        <f t="shared" si="293"/>
        <v>15</v>
      </c>
      <c r="W257" s="86">
        <f t="shared" si="293"/>
        <v>22.5</v>
      </c>
      <c r="X257" s="86">
        <f t="shared" si="293"/>
        <v>30</v>
      </c>
      <c r="Y257" s="86">
        <f t="shared" si="293"/>
        <v>37.5</v>
      </c>
      <c r="Z257" s="86">
        <f t="shared" si="293"/>
        <v>45</v>
      </c>
      <c r="AA257" s="86">
        <f t="shared" si="293"/>
        <v>52.5</v>
      </c>
      <c r="AB257" s="86">
        <f t="shared" si="293"/>
        <v>60</v>
      </c>
      <c r="AC257" s="86">
        <f t="shared" si="293"/>
        <v>67.5</v>
      </c>
      <c r="AD257" s="86">
        <f t="shared" si="293"/>
        <v>75</v>
      </c>
      <c r="AE257" s="86">
        <f t="shared" si="293"/>
        <v>82.5</v>
      </c>
      <c r="AF257" s="86">
        <f t="shared" si="293"/>
        <v>90</v>
      </c>
      <c r="AH257" s="20" t="s">
        <v>90</v>
      </c>
      <c r="AI257" s="14">
        <f>AI242</f>
        <v>0</v>
      </c>
      <c r="AJ257" s="14">
        <f t="shared" ref="AJ257:AU257" si="294">AJ242</f>
        <v>7.5</v>
      </c>
      <c r="AK257" s="14">
        <f t="shared" si="294"/>
        <v>15</v>
      </c>
      <c r="AL257" s="14">
        <f t="shared" si="294"/>
        <v>22.5</v>
      </c>
      <c r="AM257" s="14">
        <f t="shared" si="294"/>
        <v>30</v>
      </c>
      <c r="AN257" s="14">
        <f t="shared" si="294"/>
        <v>37.5</v>
      </c>
      <c r="AO257" s="14">
        <f t="shared" si="294"/>
        <v>45</v>
      </c>
      <c r="AP257" s="14">
        <f t="shared" si="294"/>
        <v>52.5</v>
      </c>
      <c r="AQ257" s="14">
        <f t="shared" si="294"/>
        <v>60</v>
      </c>
      <c r="AR257" s="14">
        <f t="shared" si="294"/>
        <v>67.5</v>
      </c>
      <c r="AS257" s="14">
        <f t="shared" si="294"/>
        <v>75</v>
      </c>
      <c r="AT257" s="14">
        <f t="shared" si="294"/>
        <v>82.5</v>
      </c>
      <c r="AU257" s="14">
        <f t="shared" si="294"/>
        <v>90</v>
      </c>
      <c r="AW257" s="20" t="s">
        <v>90</v>
      </c>
      <c r="AX257" s="14">
        <f>AX242</f>
        <v>0</v>
      </c>
      <c r="AY257" s="14">
        <f t="shared" ref="AY257:BJ257" si="295">AY242</f>
        <v>7.5</v>
      </c>
      <c r="AZ257" s="14">
        <f t="shared" si="295"/>
        <v>15</v>
      </c>
      <c r="BA257" s="14">
        <f t="shared" si="295"/>
        <v>22.5</v>
      </c>
      <c r="BB257" s="14">
        <f t="shared" si="295"/>
        <v>30</v>
      </c>
      <c r="BC257" s="14">
        <f t="shared" si="295"/>
        <v>37.5</v>
      </c>
      <c r="BD257" s="14">
        <f t="shared" si="295"/>
        <v>45</v>
      </c>
      <c r="BE257" s="14">
        <f t="shared" si="295"/>
        <v>52.5</v>
      </c>
      <c r="BF257" s="14">
        <f t="shared" si="295"/>
        <v>60</v>
      </c>
      <c r="BG257" s="14">
        <f t="shared" si="295"/>
        <v>67.5</v>
      </c>
      <c r="BH257" s="14">
        <f t="shared" si="295"/>
        <v>75</v>
      </c>
      <c r="BI257" s="14">
        <f t="shared" si="295"/>
        <v>82.5</v>
      </c>
      <c r="BJ257" s="14">
        <f t="shared" si="295"/>
        <v>90</v>
      </c>
      <c r="BL257" s="20" t="s">
        <v>90</v>
      </c>
      <c r="BM257" s="14">
        <f>BM242</f>
        <v>0</v>
      </c>
      <c r="BN257" s="14">
        <f t="shared" ref="BN257:BY257" si="296">BN242</f>
        <v>7.5</v>
      </c>
      <c r="BO257" s="14">
        <f t="shared" si="296"/>
        <v>15</v>
      </c>
      <c r="BP257" s="14">
        <f t="shared" si="296"/>
        <v>22.5</v>
      </c>
      <c r="BQ257" s="14">
        <f t="shared" si="296"/>
        <v>30</v>
      </c>
      <c r="BR257" s="14">
        <f t="shared" si="296"/>
        <v>37.5</v>
      </c>
      <c r="BS257" s="14">
        <f t="shared" si="296"/>
        <v>45</v>
      </c>
      <c r="BT257" s="14">
        <f t="shared" si="296"/>
        <v>52.5</v>
      </c>
      <c r="BU257" s="14">
        <f t="shared" si="296"/>
        <v>60</v>
      </c>
      <c r="BV257" s="14">
        <f t="shared" si="296"/>
        <v>67.5</v>
      </c>
      <c r="BW257" s="14">
        <f t="shared" si="296"/>
        <v>75</v>
      </c>
      <c r="BX257" s="14">
        <f t="shared" si="296"/>
        <v>82.5</v>
      </c>
      <c r="BY257" s="14">
        <f t="shared" si="296"/>
        <v>90</v>
      </c>
      <c r="CA257" s="20" t="s">
        <v>90</v>
      </c>
      <c r="CB257" s="14">
        <f>CB242</f>
        <v>0</v>
      </c>
      <c r="CC257" s="14">
        <f t="shared" ref="CC257:CN257" si="297">CC242</f>
        <v>7.5</v>
      </c>
      <c r="CD257" s="14">
        <f t="shared" si="297"/>
        <v>15</v>
      </c>
      <c r="CE257" s="14">
        <f t="shared" si="297"/>
        <v>22.5</v>
      </c>
      <c r="CF257" s="14">
        <f t="shared" si="297"/>
        <v>30</v>
      </c>
      <c r="CG257" s="14">
        <f t="shared" si="297"/>
        <v>37.5</v>
      </c>
      <c r="CH257" s="14">
        <f t="shared" si="297"/>
        <v>45</v>
      </c>
      <c r="CI257" s="14">
        <f t="shared" si="297"/>
        <v>52.5</v>
      </c>
      <c r="CJ257" s="14">
        <f t="shared" si="297"/>
        <v>60</v>
      </c>
      <c r="CK257" s="14">
        <f t="shared" si="297"/>
        <v>67.5</v>
      </c>
      <c r="CL257" s="14">
        <f t="shared" si="297"/>
        <v>75</v>
      </c>
      <c r="CM257" s="14">
        <f t="shared" si="297"/>
        <v>82.5</v>
      </c>
      <c r="CN257" s="14">
        <f t="shared" si="297"/>
        <v>90</v>
      </c>
      <c r="CP257" s="20" t="s">
        <v>90</v>
      </c>
      <c r="CQ257" s="14">
        <f>CQ242</f>
        <v>0</v>
      </c>
      <c r="CR257" s="14">
        <f t="shared" ref="CR257:DC257" si="298">CR242</f>
        <v>7.5</v>
      </c>
      <c r="CS257" s="14">
        <f t="shared" ref="CS257" si="299">BO257</f>
        <v>15</v>
      </c>
      <c r="CT257" s="14">
        <f t="shared" ref="CT257" si="300">BP257</f>
        <v>22.5</v>
      </c>
      <c r="CU257" s="14">
        <f t="shared" ref="CU257" si="301">BQ257</f>
        <v>30</v>
      </c>
      <c r="CV257" s="14">
        <f t="shared" ref="CV257" si="302">BR257</f>
        <v>37.5</v>
      </c>
      <c r="CW257" s="14">
        <f t="shared" ref="CW257" si="303">BS257</f>
        <v>45</v>
      </c>
      <c r="CX257" s="14">
        <f t="shared" ref="CX257" si="304">BT257</f>
        <v>52.5</v>
      </c>
      <c r="CY257" s="14">
        <f t="shared" ref="CY257" si="305">BU257</f>
        <v>60</v>
      </c>
      <c r="CZ257" s="14">
        <f t="shared" si="298"/>
        <v>67.5</v>
      </c>
      <c r="DA257" s="14">
        <f t="shared" si="298"/>
        <v>75</v>
      </c>
      <c r="DB257" s="14">
        <f t="shared" si="298"/>
        <v>82.5</v>
      </c>
      <c r="DC257" s="14">
        <f t="shared" si="298"/>
        <v>90</v>
      </c>
      <c r="DE257" s="20" t="s">
        <v>90</v>
      </c>
      <c r="DF257" s="14">
        <f>DF242</f>
        <v>0</v>
      </c>
      <c r="DG257" s="14">
        <f t="shared" ref="DG257:DR257" si="306">DG242</f>
        <v>7.5</v>
      </c>
      <c r="DH257" s="14">
        <f t="shared" si="306"/>
        <v>15</v>
      </c>
      <c r="DI257" s="14">
        <f t="shared" si="306"/>
        <v>22.5</v>
      </c>
      <c r="DJ257" s="14">
        <f t="shared" si="306"/>
        <v>30</v>
      </c>
      <c r="DK257" s="14">
        <f t="shared" si="306"/>
        <v>37.5</v>
      </c>
      <c r="DL257" s="14">
        <f t="shared" si="306"/>
        <v>45</v>
      </c>
      <c r="DM257" s="14">
        <f t="shared" si="306"/>
        <v>52.5</v>
      </c>
      <c r="DN257" s="14">
        <f t="shared" si="306"/>
        <v>60</v>
      </c>
      <c r="DO257" s="14">
        <f t="shared" si="306"/>
        <v>67.5</v>
      </c>
      <c r="DP257" s="14">
        <f t="shared" si="306"/>
        <v>75</v>
      </c>
      <c r="DQ257" s="14">
        <f t="shared" si="306"/>
        <v>82.5</v>
      </c>
      <c r="DR257" s="14">
        <f t="shared" si="306"/>
        <v>90</v>
      </c>
      <c r="DT257" s="9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I257" s="9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</row>
    <row r="258" spans="2:152">
      <c r="S258" s="14">
        <f>S243</f>
        <v>0</v>
      </c>
      <c r="T258" s="87">
        <f ca="1">(T213+T228)/2</f>
        <v>46.248763393339843</v>
      </c>
      <c r="U258" s="87">
        <f t="shared" ref="U258:AF258" ca="1" si="307">(U213+U228)/2</f>
        <v>45.546899251755775</v>
      </c>
      <c r="V258" s="87">
        <f t="shared" ca="1" si="307"/>
        <v>42.941705080989891</v>
      </c>
      <c r="W258" s="87">
        <f t="shared" ca="1" si="307"/>
        <v>37.447748990033588</v>
      </c>
      <c r="X258" s="87">
        <f t="shared" ca="1" si="307"/>
        <v>29.278975736353484</v>
      </c>
      <c r="Y258" s="87">
        <f t="shared" ca="1" si="307"/>
        <v>20.869687028581538</v>
      </c>
      <c r="Z258" s="87">
        <f t="shared" ca="1" si="307"/>
        <v>14.624057276801651</v>
      </c>
      <c r="AA258" s="87">
        <f t="shared" ca="1" si="307"/>
        <v>10.933136083533233</v>
      </c>
      <c r="AB258" s="87">
        <f t="shared" ca="1" si="307"/>
        <v>9.0288464504133916</v>
      </c>
      <c r="AC258" s="87">
        <f t="shared" ca="1" si="307"/>
        <v>8.1239540018095191</v>
      </c>
      <c r="AD258" s="87">
        <f t="shared" ca="1" si="307"/>
        <v>7.7220227249697517</v>
      </c>
      <c r="AE258" s="87">
        <f t="shared" ca="1" si="307"/>
        <v>7.5606017495796287</v>
      </c>
      <c r="AF258" s="87">
        <f t="shared" ca="1" si="307"/>
        <v>7.5183687726196471</v>
      </c>
      <c r="AH258" s="14">
        <f>AH243</f>
        <v>0</v>
      </c>
      <c r="AI258" s="111">
        <f ca="1">(AI213+AI228)/2</f>
        <v>32.663351994304691</v>
      </c>
      <c r="AJ258" s="111">
        <f t="shared" ref="AJ258:AU258" ca="1" si="308">(AJ213+AJ228)/2</f>
        <v>32.127559160566783</v>
      </c>
      <c r="AK258" s="111">
        <f t="shared" ca="1" si="308"/>
        <v>30.186953409209217</v>
      </c>
      <c r="AL258" s="111">
        <f t="shared" ca="1" si="308"/>
        <v>26.212827973939117</v>
      </c>
      <c r="AM258" s="111">
        <f t="shared" ca="1" si="308"/>
        <v>20.4524318684423</v>
      </c>
      <c r="AN258" s="111">
        <f t="shared" ca="1" si="308"/>
        <v>14.657157735643446</v>
      </c>
      <c r="AO258" s="111">
        <f t="shared" ca="1" si="308"/>
        <v>10.456311789814405</v>
      </c>
      <c r="AP258" s="111">
        <f t="shared" ca="1" si="308"/>
        <v>8.0473952619788456</v>
      </c>
      <c r="AQ258" s="111">
        <f t="shared" ca="1" si="308"/>
        <v>6.8554460101763572</v>
      </c>
      <c r="AR258" s="111">
        <f t="shared" ca="1" si="308"/>
        <v>6.3232480161921361</v>
      </c>
      <c r="AS258" s="111">
        <f t="shared" ca="1" si="308"/>
        <v>6.108141075188481</v>
      </c>
      <c r="AT258" s="111">
        <f t="shared" ca="1" si="308"/>
        <v>6.0322987821330862</v>
      </c>
      <c r="AU258" s="111">
        <f t="shared" ca="1" si="308"/>
        <v>6.0146950057728121</v>
      </c>
      <c r="AW258" s="14">
        <f>AW243</f>
        <v>0</v>
      </c>
      <c r="AX258" s="111">
        <f ca="1">(AX213+AX228)/2</f>
        <v>37.191822460649746</v>
      </c>
      <c r="AY258" s="111">
        <f t="shared" ref="AY258:BJ258" ca="1" si="309">(AY213+AY228)/2</f>
        <v>36.600672524296449</v>
      </c>
      <c r="AZ258" s="111">
        <f t="shared" ca="1" si="309"/>
        <v>34.438537299802775</v>
      </c>
      <c r="BA258" s="111">
        <f t="shared" ca="1" si="309"/>
        <v>29.957801645970612</v>
      </c>
      <c r="BB258" s="111">
        <f t="shared" ca="1" si="309"/>
        <v>23.394613157746029</v>
      </c>
      <c r="BC258" s="111">
        <f t="shared" ca="1" si="309"/>
        <v>16.728000833289478</v>
      </c>
      <c r="BD258" s="111">
        <f t="shared" ca="1" si="309"/>
        <v>11.845560285476822</v>
      </c>
      <c r="BE258" s="111">
        <f t="shared" ca="1" si="309"/>
        <v>9.0093088691636414</v>
      </c>
      <c r="BF258" s="111">
        <f t="shared" ca="1" si="309"/>
        <v>7.5799128235887023</v>
      </c>
      <c r="BG258" s="111">
        <f t="shared" ca="1" si="309"/>
        <v>6.9234833447312649</v>
      </c>
      <c r="BH258" s="111">
        <f t="shared" ca="1" si="309"/>
        <v>6.6461016251155716</v>
      </c>
      <c r="BI258" s="111">
        <f t="shared" ca="1" si="309"/>
        <v>6.5417331046152674</v>
      </c>
      <c r="BJ258" s="111">
        <f t="shared" ca="1" si="309"/>
        <v>6.5159195947217574</v>
      </c>
      <c r="BL258" s="14">
        <f>BL243</f>
        <v>0</v>
      </c>
      <c r="BM258" s="111">
        <f ca="1">(BM213+BM228)/2</f>
        <v>41.720292926994802</v>
      </c>
      <c r="BN258" s="111">
        <f t="shared" ref="BN258:BY258" ca="1" si="310">(BN213+BN228)/2</f>
        <v>41.073785888026109</v>
      </c>
      <c r="BO258" s="111">
        <f t="shared" ca="1" si="310"/>
        <v>38.69012119039634</v>
      </c>
      <c r="BP258" s="111">
        <f t="shared" ca="1" si="310"/>
        <v>33.702775318002104</v>
      </c>
      <c r="BQ258" s="111">
        <f t="shared" ca="1" si="310"/>
        <v>26.336794447049755</v>
      </c>
      <c r="BR258" s="111">
        <f t="shared" ca="1" si="310"/>
        <v>18.798843930935508</v>
      </c>
      <c r="BS258" s="111">
        <f t="shared" ca="1" si="310"/>
        <v>13.234808781139236</v>
      </c>
      <c r="BT258" s="111">
        <f t="shared" ca="1" si="310"/>
        <v>9.9712224763484372</v>
      </c>
      <c r="BU258" s="111">
        <f t="shared" ca="1" si="310"/>
        <v>8.3043796370010465</v>
      </c>
      <c r="BV258" s="111">
        <f t="shared" ca="1" si="310"/>
        <v>7.5237186732703911</v>
      </c>
      <c r="BW258" s="111">
        <f t="shared" ca="1" si="310"/>
        <v>7.1840621750426621</v>
      </c>
      <c r="BX258" s="111">
        <f t="shared" ca="1" si="310"/>
        <v>7.0511674270974476</v>
      </c>
      <c r="BY258" s="111">
        <f t="shared" ca="1" si="310"/>
        <v>7.0171441836707036</v>
      </c>
      <c r="CA258" s="14">
        <f>CA243</f>
        <v>0</v>
      </c>
      <c r="CB258" s="111">
        <f ca="1">(CB213+CB228)/2</f>
        <v>17.921070119402334</v>
      </c>
      <c r="CC258" s="111">
        <f t="shared" ref="CC258:CN258" ca="1" si="311">(CC213+CC228)/2</f>
        <v>17.729300332026838</v>
      </c>
      <c r="CD258" s="111">
        <f t="shared" ca="1" si="311"/>
        <v>16.921162327363362</v>
      </c>
      <c r="CE258" s="111">
        <f t="shared" ca="1" si="311"/>
        <v>14.980292234182221</v>
      </c>
      <c r="CF258" s="111">
        <f t="shared" ca="1" si="311"/>
        <v>11.797292588551672</v>
      </c>
      <c r="CG258" s="111">
        <f t="shared" ca="1" si="311"/>
        <v>8.2511211801598687</v>
      </c>
      <c r="CH258" s="111">
        <f t="shared" ca="1" si="311"/>
        <v>5.4106795186141561</v>
      </c>
      <c r="CI258" s="111">
        <f t="shared" ca="1" si="311"/>
        <v>3.5848544264021274</v>
      </c>
      <c r="CJ258" s="111">
        <f t="shared" ca="1" si="311"/>
        <v>2.5410315903913911</v>
      </c>
      <c r="CK258" s="111">
        <f t="shared" ca="1" si="311"/>
        <v>1.9766211708728618</v>
      </c>
      <c r="CL258" s="111">
        <f t="shared" ca="1" si="311"/>
        <v>1.683358754568592</v>
      </c>
      <c r="CM258" s="111">
        <f t="shared" ca="1" si="311"/>
        <v>1.5444855849771608</v>
      </c>
      <c r="CN258" s="111">
        <f t="shared" ca="1" si="311"/>
        <v>1.503673779169741</v>
      </c>
      <c r="CP258" s="14">
        <f>CP243</f>
        <v>0</v>
      </c>
      <c r="CQ258" s="111">
        <f ca="1">(CQ213+CQ228)/2</f>
        <v>18.499505357335938</v>
      </c>
      <c r="CR258" s="111">
        <f t="shared" ref="CR258:DC258" ca="1" si="312">(CR213+CR228)/2</f>
        <v>18.218759700702314</v>
      </c>
      <c r="CS258" s="111">
        <f t="shared" ca="1" si="312"/>
        <v>17.176682032395959</v>
      </c>
      <c r="CT258" s="111">
        <f t="shared" ca="1" si="312"/>
        <v>14.979099596013437</v>
      </c>
      <c r="CU258" s="111">
        <f t="shared" ca="1" si="312"/>
        <v>11.711590294541393</v>
      </c>
      <c r="CV258" s="111">
        <f t="shared" ca="1" si="312"/>
        <v>8.3478748114326145</v>
      </c>
      <c r="CW258" s="111">
        <f t="shared" ca="1" si="312"/>
        <v>5.849622910720659</v>
      </c>
      <c r="CX258" s="111">
        <f t="shared" ca="1" si="312"/>
        <v>4.373254433413293</v>
      </c>
      <c r="CY258" s="111">
        <f t="shared" ca="1" si="312"/>
        <v>3.611538580165357</v>
      </c>
      <c r="CZ258" s="111">
        <f t="shared" ca="1" si="312"/>
        <v>3.2495816007238076</v>
      </c>
      <c r="DA258" s="111">
        <f t="shared" ca="1" si="312"/>
        <v>3.0888090899879006</v>
      </c>
      <c r="DB258" s="111">
        <f t="shared" ca="1" si="312"/>
        <v>3.0242406998318518</v>
      </c>
      <c r="DC258" s="111">
        <f t="shared" ca="1" si="312"/>
        <v>3.0073475090478592</v>
      </c>
      <c r="DE258" s="14">
        <f>DE243</f>
        <v>0</v>
      </c>
      <c r="DF258" s="111">
        <f ca="1">(DF213+DF228)/2</f>
        <v>-26.97801105209243</v>
      </c>
      <c r="DG258" s="111">
        <f t="shared" ref="DG258:DR258" ca="1" si="313">(DG213+DG228)/2</f>
        <v>-26.675527059486171</v>
      </c>
      <c r="DH258" s="111">
        <f t="shared" ca="1" si="313"/>
        <v>-25.424330108550475</v>
      </c>
      <c r="DI258" s="111">
        <f t="shared" ca="1" si="313"/>
        <v>-22.470239578245199</v>
      </c>
      <c r="DJ258" s="111">
        <f t="shared" ca="1" si="313"/>
        <v>-17.681655167159125</v>
      </c>
      <c r="DK258" s="111">
        <f t="shared" ca="1" si="313"/>
        <v>-12.392807375451925</v>
      </c>
      <c r="DL258" s="111">
        <f t="shared" ca="1" si="313"/>
        <v>-8.1891765099389833</v>
      </c>
      <c r="DM258" s="111">
        <f t="shared" ca="1" si="313"/>
        <v>-5.5086816407717185</v>
      </c>
      <c r="DN258" s="111">
        <f t="shared" ca="1" si="313"/>
        <v>-3.9899652172160809</v>
      </c>
      <c r="DO258" s="111">
        <f t="shared" ca="1" si="313"/>
        <v>-3.1770918279511164</v>
      </c>
      <c r="DP258" s="111">
        <f t="shared" ca="1" si="313"/>
        <v>-2.7592798544227723</v>
      </c>
      <c r="DQ258" s="111">
        <f t="shared" ca="1" si="313"/>
        <v>-2.5633542299415231</v>
      </c>
      <c r="DR258" s="111">
        <f t="shared" ca="1" si="313"/>
        <v>-2.5061229570676304</v>
      </c>
      <c r="DT258" s="14"/>
      <c r="DU258" s="111"/>
      <c r="DV258" s="111"/>
      <c r="DW258" s="111"/>
      <c r="DX258" s="111"/>
      <c r="DY258" s="111"/>
      <c r="DZ258" s="111"/>
      <c r="EA258" s="111"/>
      <c r="EB258" s="111"/>
      <c r="EC258" s="111"/>
      <c r="ED258" s="111"/>
      <c r="EE258" s="111"/>
      <c r="EF258" s="111"/>
      <c r="EG258" s="111"/>
      <c r="EI258" s="14"/>
      <c r="EJ258" s="111"/>
      <c r="EK258" s="111"/>
      <c r="EL258" s="111"/>
      <c r="EM258" s="111"/>
      <c r="EN258" s="111"/>
      <c r="EO258" s="111"/>
      <c r="EP258" s="111"/>
      <c r="EQ258" s="111"/>
      <c r="ER258" s="111"/>
      <c r="ES258" s="111"/>
      <c r="ET258" s="111"/>
      <c r="EU258" s="111"/>
      <c r="EV258" s="111"/>
    </row>
    <row r="259" spans="2:152">
      <c r="S259" s="14">
        <f t="shared" ref="S259:S270" si="314">S244</f>
        <v>7.5</v>
      </c>
      <c r="T259" s="87">
        <f t="shared" ref="T259:AF270" ca="1" si="315">(T214+T229)/2</f>
        <v>45.546899251755775</v>
      </c>
      <c r="U259" s="87">
        <f t="shared" ca="1" si="315"/>
        <v>44.927931374358849</v>
      </c>
      <c r="V259" s="87">
        <f t="shared" ca="1" si="315"/>
        <v>42.555422883807005</v>
      </c>
      <c r="W259" s="87">
        <f t="shared" ca="1" si="315"/>
        <v>37.344106385507267</v>
      </c>
      <c r="X259" s="87">
        <f t="shared" ca="1" si="315"/>
        <v>29.318305233669257</v>
      </c>
      <c r="Y259" s="87">
        <f t="shared" ca="1" si="315"/>
        <v>20.869514450453792</v>
      </c>
      <c r="Z259" s="87">
        <f t="shared" ca="1" si="315"/>
        <v>14.550201268659766</v>
      </c>
      <c r="AA259" s="87">
        <f t="shared" ca="1" si="315"/>
        <v>10.833956545194003</v>
      </c>
      <c r="AB259" s="87">
        <f t="shared" ca="1" si="315"/>
        <v>8.939467081059254</v>
      </c>
      <c r="AC259" s="87">
        <f t="shared" ca="1" si="315"/>
        <v>8.0541706816551883</v>
      </c>
      <c r="AD259" s="87">
        <f t="shared" ca="1" si="315"/>
        <v>7.6692486679682332</v>
      </c>
      <c r="AE259" s="87">
        <f t="shared" ca="1" si="315"/>
        <v>7.5184419339360034</v>
      </c>
      <c r="AF259" s="87">
        <f t="shared" ca="1" si="315"/>
        <v>7.4797555013448545</v>
      </c>
      <c r="AH259" s="14">
        <f t="shared" ref="AH259:AH270" si="316">AH244</f>
        <v>7.5</v>
      </c>
      <c r="AI259" s="111">
        <f t="shared" ref="AI259:AU270" ca="1" si="317">(AI214+AI229)/2</f>
        <v>32.127559160566783</v>
      </c>
      <c r="AJ259" s="111">
        <f t="shared" ca="1" si="317"/>
        <v>31.649216505187045</v>
      </c>
      <c r="AK259" s="111">
        <f t="shared" ca="1" si="317"/>
        <v>29.869552707882317</v>
      </c>
      <c r="AL259" s="111">
        <f t="shared" ca="1" si="317"/>
        <v>26.090988592308879</v>
      </c>
      <c r="AM259" s="111">
        <f t="shared" ca="1" si="317"/>
        <v>20.433326485273287</v>
      </c>
      <c r="AN259" s="111">
        <f t="shared" ca="1" si="317"/>
        <v>14.622356084282909</v>
      </c>
      <c r="AO259" s="111">
        <f t="shared" ca="1" si="317"/>
        <v>10.386107718962398</v>
      </c>
      <c r="AP259" s="111">
        <f t="shared" ca="1" si="317"/>
        <v>7.9727781399976143</v>
      </c>
      <c r="AQ259" s="111">
        <f t="shared" ca="1" si="317"/>
        <v>6.7962185747529871</v>
      </c>
      <c r="AR259" s="111">
        <f t="shared" ca="1" si="317"/>
        <v>6.2825751091939956</v>
      </c>
      <c r="AS259" s="111">
        <f t="shared" ca="1" si="317"/>
        <v>6.0819268040802061</v>
      </c>
      <c r="AT259" s="111">
        <f t="shared" ca="1" si="317"/>
        <v>6.0147242725558989</v>
      </c>
      <c r="AU259" s="111">
        <f t="shared" ca="1" si="317"/>
        <v>5.9999577520425289</v>
      </c>
      <c r="AW259" s="14">
        <f t="shared" ref="AW259:AW270" si="318">AW244</f>
        <v>7.5</v>
      </c>
      <c r="AX259" s="111">
        <f t="shared" ref="AX259:BJ270" ca="1" si="319">(AX214+AX229)/2</f>
        <v>36.600672524296449</v>
      </c>
      <c r="AY259" s="111">
        <f t="shared" ca="1" si="319"/>
        <v>36.075454794910975</v>
      </c>
      <c r="AZ259" s="111">
        <f t="shared" ca="1" si="319"/>
        <v>34.09817609985722</v>
      </c>
      <c r="BA259" s="111">
        <f t="shared" ca="1" si="319"/>
        <v>29.842027856708349</v>
      </c>
      <c r="BB259" s="111">
        <f t="shared" ca="1" si="319"/>
        <v>23.394986068071944</v>
      </c>
      <c r="BC259" s="111">
        <f t="shared" ca="1" si="319"/>
        <v>16.704742206339869</v>
      </c>
      <c r="BD259" s="111">
        <f t="shared" ca="1" si="319"/>
        <v>11.774138902194856</v>
      </c>
      <c r="BE259" s="111">
        <f t="shared" ca="1" si="319"/>
        <v>8.9265042750630776</v>
      </c>
      <c r="BF259" s="111">
        <f t="shared" ca="1" si="319"/>
        <v>7.5106347435217433</v>
      </c>
      <c r="BG259" s="111">
        <f t="shared" ca="1" si="319"/>
        <v>6.8731069666810605</v>
      </c>
      <c r="BH259" s="111">
        <f t="shared" ca="1" si="319"/>
        <v>6.6110340920428818</v>
      </c>
      <c r="BI259" s="111">
        <f t="shared" ca="1" si="319"/>
        <v>6.515963493015934</v>
      </c>
      <c r="BJ259" s="111">
        <f t="shared" ca="1" si="319"/>
        <v>6.493223668476638</v>
      </c>
      <c r="BL259" s="14">
        <f t="shared" ref="BL259:BL270" si="320">BL244</f>
        <v>7.5</v>
      </c>
      <c r="BM259" s="111">
        <f t="shared" ref="BM259:BY270" ca="1" si="321">(BM214+BM229)/2</f>
        <v>41.073785888026109</v>
      </c>
      <c r="BN259" s="111">
        <f t="shared" ca="1" si="321"/>
        <v>40.501693084634915</v>
      </c>
      <c r="BO259" s="111">
        <f t="shared" ca="1" si="321"/>
        <v>38.326799491832112</v>
      </c>
      <c r="BP259" s="111">
        <f t="shared" ca="1" si="321"/>
        <v>33.593067121107808</v>
      </c>
      <c r="BQ259" s="111">
        <f t="shared" ca="1" si="321"/>
        <v>26.3566456508706</v>
      </c>
      <c r="BR259" s="111">
        <f t="shared" ca="1" si="321"/>
        <v>18.787128328396832</v>
      </c>
      <c r="BS259" s="111">
        <f t="shared" ca="1" si="321"/>
        <v>13.162170085427309</v>
      </c>
      <c r="BT259" s="111">
        <f t="shared" ca="1" si="321"/>
        <v>9.8802304101285401</v>
      </c>
      <c r="BU259" s="111">
        <f t="shared" ca="1" si="321"/>
        <v>8.2250509122904987</v>
      </c>
      <c r="BV259" s="111">
        <f t="shared" ca="1" si="321"/>
        <v>7.4636388241681244</v>
      </c>
      <c r="BW259" s="111">
        <f t="shared" ca="1" si="321"/>
        <v>7.1401413800055575</v>
      </c>
      <c r="BX259" s="111">
        <f t="shared" ca="1" si="321"/>
        <v>7.0172027134759691</v>
      </c>
      <c r="BY259" s="111">
        <f t="shared" ca="1" si="321"/>
        <v>6.9864895849107462</v>
      </c>
      <c r="CA259" s="14">
        <f t="shared" ref="CA259:CA270" si="322">CA244</f>
        <v>7.5</v>
      </c>
      <c r="CB259" s="111">
        <f t="shared" ref="CB259:CN270" ca="1" si="323">(CB214+CB229)/2</f>
        <v>17.729300332026838</v>
      </c>
      <c r="CC259" s="111">
        <f t="shared" ca="1" si="323"/>
        <v>17.571843463471829</v>
      </c>
      <c r="CD259" s="111">
        <f t="shared" ca="1" si="323"/>
        <v>16.860655775087977</v>
      </c>
      <c r="CE259" s="111">
        <f t="shared" ca="1" si="323"/>
        <v>15.037414309295325</v>
      </c>
      <c r="CF259" s="111">
        <f t="shared" ca="1" si="323"/>
        <v>11.906296450058084</v>
      </c>
      <c r="CG259" s="111">
        <f t="shared" ca="1" si="323"/>
        <v>8.3204138422510034</v>
      </c>
      <c r="CH259" s="111">
        <f t="shared" ca="1" si="323"/>
        <v>5.4181468456627782</v>
      </c>
      <c r="CI259" s="111">
        <f t="shared" ca="1" si="323"/>
        <v>3.5555655013539784</v>
      </c>
      <c r="CJ259" s="111">
        <f t="shared" ca="1" si="323"/>
        <v>2.498603596400685</v>
      </c>
      <c r="CK259" s="111">
        <f t="shared" ca="1" si="323"/>
        <v>1.9323570085913455</v>
      </c>
      <c r="CL259" s="111">
        <f t="shared" ca="1" si="323"/>
        <v>1.6407939941824088</v>
      </c>
      <c r="CM259" s="111">
        <f t="shared" ca="1" si="323"/>
        <v>1.5037469359730071</v>
      </c>
      <c r="CN259" s="111">
        <f t="shared" ca="1" si="323"/>
        <v>1.4636443983356804</v>
      </c>
      <c r="CP259" s="14">
        <f t="shared" ref="CP259:CP270" si="324">CP244</f>
        <v>7.5</v>
      </c>
      <c r="CQ259" s="111">
        <f t="shared" ref="CQ259:DC270" ca="1" si="325">(CQ214+CQ229)/2</f>
        <v>18.218759700702314</v>
      </c>
      <c r="CR259" s="111">
        <f t="shared" ca="1" si="325"/>
        <v>17.971172549743539</v>
      </c>
      <c r="CS259" s="111">
        <f t="shared" ca="1" si="325"/>
        <v>17.022169153522803</v>
      </c>
      <c r="CT259" s="111">
        <f t="shared" ca="1" si="325"/>
        <v>14.937642554202911</v>
      </c>
      <c r="CU259" s="111">
        <f t="shared" ca="1" si="325"/>
        <v>11.727322093467704</v>
      </c>
      <c r="CV259" s="111">
        <f t="shared" ca="1" si="325"/>
        <v>8.3478057801815169</v>
      </c>
      <c r="CW259" s="111">
        <f t="shared" ca="1" si="325"/>
        <v>5.8200805074639064</v>
      </c>
      <c r="CX259" s="111">
        <f t="shared" ca="1" si="325"/>
        <v>4.3335826180776014</v>
      </c>
      <c r="CY259" s="111">
        <f t="shared" ca="1" si="325"/>
        <v>3.5757868324237023</v>
      </c>
      <c r="CZ259" s="111">
        <f t="shared" ca="1" si="325"/>
        <v>3.2216682726620749</v>
      </c>
      <c r="DA259" s="111">
        <f t="shared" ca="1" si="325"/>
        <v>3.067699467187293</v>
      </c>
      <c r="DB259" s="111">
        <f t="shared" ca="1" si="325"/>
        <v>3.0073767735744013</v>
      </c>
      <c r="DC259" s="111">
        <f t="shared" ca="1" si="325"/>
        <v>2.9919022005379423</v>
      </c>
      <c r="DE259" s="14">
        <f t="shared" ref="DE259:DE270" si="326">DE244</f>
        <v>7.5</v>
      </c>
      <c r="DF259" s="111">
        <f t="shared" ref="DF259:DR270" ca="1" si="327">(DF214+DF229)/2</f>
        <v>-26.675527059486171</v>
      </c>
      <c r="DG259" s="111">
        <f t="shared" ca="1" si="327"/>
        <v>-26.424320042919696</v>
      </c>
      <c r="DH259" s="111">
        <f t="shared" ca="1" si="327"/>
        <v>-25.317902559037773</v>
      </c>
      <c r="DI259" s="111">
        <f t="shared" ca="1" si="327"/>
        <v>-22.539492838094247</v>
      </c>
      <c r="DJ259" s="111">
        <f t="shared" ca="1" si="327"/>
        <v>-17.829615615655392</v>
      </c>
      <c r="DK259" s="111">
        <f t="shared" ca="1" si="327"/>
        <v>-12.485186086364925</v>
      </c>
      <c r="DL259" s="111">
        <f t="shared" ca="1" si="327"/>
        <v>-8.1942092121276886</v>
      </c>
      <c r="DM259" s="111">
        <f t="shared" ca="1" si="327"/>
        <v>-5.4630177714849042</v>
      </c>
      <c r="DN259" s="111">
        <f t="shared" ca="1" si="327"/>
        <v>-3.9274359339381966</v>
      </c>
      <c r="DO259" s="111">
        <f t="shared" ca="1" si="327"/>
        <v>-3.1134207235654738</v>
      </c>
      <c r="DP259" s="111">
        <f t="shared" ca="1" si="327"/>
        <v>-2.6990085701077597</v>
      </c>
      <c r="DQ259" s="111">
        <f t="shared" ca="1" si="327"/>
        <v>-2.5062253768930765</v>
      </c>
      <c r="DR259" s="111">
        <f t="shared" ca="1" si="327"/>
        <v>-2.4501762312038973</v>
      </c>
      <c r="DT259" s="14"/>
      <c r="DU259" s="111"/>
      <c r="DV259" s="111"/>
      <c r="DW259" s="111"/>
      <c r="DX259" s="111"/>
      <c r="DY259" s="111"/>
      <c r="DZ259" s="111"/>
      <c r="EA259" s="111"/>
      <c r="EB259" s="111"/>
      <c r="EC259" s="111"/>
      <c r="ED259" s="111"/>
      <c r="EE259" s="111"/>
      <c r="EF259" s="111"/>
      <c r="EG259" s="111"/>
      <c r="EI259" s="14"/>
      <c r="EJ259" s="111"/>
      <c r="EK259" s="111"/>
      <c r="EL259" s="111"/>
      <c r="EM259" s="111"/>
      <c r="EN259" s="111"/>
      <c r="EO259" s="111"/>
      <c r="EP259" s="111"/>
      <c r="EQ259" s="111"/>
      <c r="ER259" s="111"/>
      <c r="ES259" s="111"/>
      <c r="ET259" s="111"/>
      <c r="EU259" s="111"/>
      <c r="EV259" s="111"/>
    </row>
    <row r="260" spans="2:152">
      <c r="S260" s="14">
        <f t="shared" si="314"/>
        <v>15</v>
      </c>
      <c r="T260" s="87">
        <f t="shared" ca="1" si="315"/>
        <v>42.941705080989891</v>
      </c>
      <c r="U260" s="87">
        <f t="shared" ca="1" si="315"/>
        <v>42.555422883807005</v>
      </c>
      <c r="V260" s="87">
        <f t="shared" ca="1" si="315"/>
        <v>40.874935670555871</v>
      </c>
      <c r="W260" s="87">
        <f t="shared" ca="1" si="315"/>
        <v>36.610618574545249</v>
      </c>
      <c r="X260" s="87">
        <f t="shared" ca="1" si="315"/>
        <v>29.207449087229339</v>
      </c>
      <c r="Y260" s="87">
        <f t="shared" ca="1" si="315"/>
        <v>20.775573094910882</v>
      </c>
      <c r="Z260" s="87">
        <f t="shared" ca="1" si="315"/>
        <v>14.285081659209228</v>
      </c>
      <c r="AA260" s="87">
        <f t="shared" ca="1" si="315"/>
        <v>10.514887767570974</v>
      </c>
      <c r="AB260" s="87">
        <f t="shared" ca="1" si="315"/>
        <v>8.6644287651759537</v>
      </c>
      <c r="AC260" s="87">
        <f t="shared" ca="1" si="315"/>
        <v>7.8472363366637943</v>
      </c>
      <c r="AD260" s="87">
        <f t="shared" ca="1" si="315"/>
        <v>7.5185386913041015</v>
      </c>
      <c r="AE260" s="87">
        <f t="shared" ca="1" si="315"/>
        <v>7.4020683128522933</v>
      </c>
      <c r="AF260" s="87">
        <f t="shared" ca="1" si="315"/>
        <v>7.3747504437578133</v>
      </c>
      <c r="AH260" s="14">
        <f t="shared" si="316"/>
        <v>15</v>
      </c>
      <c r="AI260" s="111">
        <f t="shared" ca="1" si="317"/>
        <v>30.186953409209217</v>
      </c>
      <c r="AJ260" s="111">
        <f t="shared" ca="1" si="317"/>
        <v>29.869552707882317</v>
      </c>
      <c r="AK260" s="111">
        <f t="shared" ca="1" si="317"/>
        <v>28.567188442542562</v>
      </c>
      <c r="AL260" s="111">
        <f t="shared" ca="1" si="317"/>
        <v>25.440397729856684</v>
      </c>
      <c r="AM260" s="111">
        <f t="shared" ca="1" si="317"/>
        <v>20.219919889221771</v>
      </c>
      <c r="AN260" s="111">
        <f t="shared" ca="1" si="317"/>
        <v>14.453688490945128</v>
      </c>
      <c r="AO260" s="111">
        <f t="shared" ca="1" si="317"/>
        <v>10.147945692679784</v>
      </c>
      <c r="AP260" s="111">
        <f t="shared" ca="1" si="317"/>
        <v>7.7390730477513721</v>
      </c>
      <c r="AQ260" s="111">
        <f t="shared" ca="1" si="317"/>
        <v>6.6199282624394282</v>
      </c>
      <c r="AR260" s="111">
        <f t="shared" ca="1" si="317"/>
        <v>6.1685894207983818</v>
      </c>
      <c r="AS260" s="111">
        <f t="shared" ca="1" si="317"/>
        <v>6.0147629833657392</v>
      </c>
      <c r="AT260" s="111">
        <f t="shared" ca="1" si="317"/>
        <v>5.9750301713855549</v>
      </c>
      <c r="AU260" s="111">
        <f t="shared" ca="1" si="317"/>
        <v>5.9692102298985832</v>
      </c>
      <c r="AW260" s="14">
        <f t="shared" si="318"/>
        <v>15</v>
      </c>
      <c r="AX260" s="111">
        <f t="shared" ca="1" si="319"/>
        <v>34.438537299802775</v>
      </c>
      <c r="AY260" s="111">
        <f t="shared" ca="1" si="319"/>
        <v>34.09817609985722</v>
      </c>
      <c r="AZ260" s="111">
        <f t="shared" ca="1" si="319"/>
        <v>32.66977085188033</v>
      </c>
      <c r="BA260" s="111">
        <f t="shared" ca="1" si="319"/>
        <v>29.163804678086208</v>
      </c>
      <c r="BB260" s="111">
        <f t="shared" ca="1" si="319"/>
        <v>23.215762955224292</v>
      </c>
      <c r="BC260" s="111">
        <f t="shared" ca="1" si="319"/>
        <v>16.560983358933719</v>
      </c>
      <c r="BD260" s="111">
        <f t="shared" ca="1" si="319"/>
        <v>11.526991014856266</v>
      </c>
      <c r="BE260" s="111">
        <f t="shared" ca="1" si="319"/>
        <v>8.6643446210245756</v>
      </c>
      <c r="BF260" s="111">
        <f t="shared" ca="1" si="319"/>
        <v>7.3014284300182704</v>
      </c>
      <c r="BG260" s="111">
        <f t="shared" ca="1" si="319"/>
        <v>6.7281383927535199</v>
      </c>
      <c r="BH260" s="111">
        <f t="shared" ca="1" si="319"/>
        <v>6.5160215526785272</v>
      </c>
      <c r="BI260" s="111">
        <f t="shared" ca="1" si="319"/>
        <v>6.4507095518744677</v>
      </c>
      <c r="BJ260" s="111">
        <f t="shared" ca="1" si="319"/>
        <v>6.4377236345183277</v>
      </c>
      <c r="BL260" s="14">
        <f t="shared" si="320"/>
        <v>15</v>
      </c>
      <c r="BM260" s="111">
        <f t="shared" ca="1" si="321"/>
        <v>38.69012119039634</v>
      </c>
      <c r="BN260" s="111">
        <f t="shared" ca="1" si="321"/>
        <v>38.326799491832112</v>
      </c>
      <c r="BO260" s="111">
        <f t="shared" ca="1" si="321"/>
        <v>36.7723532612181</v>
      </c>
      <c r="BP260" s="111">
        <f t="shared" ca="1" si="321"/>
        <v>32.887211626315732</v>
      </c>
      <c r="BQ260" s="111">
        <f t="shared" ca="1" si="321"/>
        <v>26.211606021226814</v>
      </c>
      <c r="BR260" s="111">
        <f t="shared" ca="1" si="321"/>
        <v>18.6682782269223</v>
      </c>
      <c r="BS260" s="111">
        <f t="shared" ca="1" si="321"/>
        <v>12.906036337032747</v>
      </c>
      <c r="BT260" s="111">
        <f t="shared" ca="1" si="321"/>
        <v>9.5896161942977738</v>
      </c>
      <c r="BU260" s="111">
        <f t="shared" ca="1" si="321"/>
        <v>7.9829285975971116</v>
      </c>
      <c r="BV260" s="111">
        <f t="shared" ca="1" si="321"/>
        <v>7.2876873647086571</v>
      </c>
      <c r="BW260" s="111">
        <f t="shared" ca="1" si="321"/>
        <v>7.0172801219913143</v>
      </c>
      <c r="BX260" s="111">
        <f t="shared" ca="1" si="321"/>
        <v>6.9263889323633805</v>
      </c>
      <c r="BY260" s="111">
        <f t="shared" ca="1" si="321"/>
        <v>6.9062370391380714</v>
      </c>
      <c r="CA260" s="14">
        <f t="shared" si="322"/>
        <v>15</v>
      </c>
      <c r="CB260" s="111">
        <f t="shared" ca="1" si="323"/>
        <v>16.921162327363362</v>
      </c>
      <c r="CC260" s="111">
        <f t="shared" ca="1" si="323"/>
        <v>16.860655775087977</v>
      </c>
      <c r="CD260" s="111">
        <f t="shared" ca="1" si="323"/>
        <v>16.440507321915437</v>
      </c>
      <c r="CE260" s="111">
        <f t="shared" ca="1" si="323"/>
        <v>15.018317974468083</v>
      </c>
      <c r="CF260" s="111">
        <f t="shared" ca="1" si="323"/>
        <v>12.133568578569268</v>
      </c>
      <c r="CG260" s="111">
        <f t="shared" ca="1" si="323"/>
        <v>8.4886545889493235</v>
      </c>
      <c r="CH260" s="111">
        <f t="shared" ca="1" si="323"/>
        <v>5.4172556012170441</v>
      </c>
      <c r="CI260" s="111">
        <f t="shared" ca="1" si="323"/>
        <v>3.4486518861250075</v>
      </c>
      <c r="CJ260" s="111">
        <f t="shared" ca="1" si="323"/>
        <v>2.3561152524378617</v>
      </c>
      <c r="CK260" s="111">
        <f t="shared" ca="1" si="323"/>
        <v>1.787846564398067</v>
      </c>
      <c r="CL260" s="111">
        <f t="shared" ca="1" si="323"/>
        <v>1.503843677615903</v>
      </c>
      <c r="CM260" s="111">
        <f t="shared" ca="1" si="323"/>
        <v>1.3736626203630165</v>
      </c>
      <c r="CN260" s="111">
        <f t="shared" ca="1" si="323"/>
        <v>1.3361303389668993</v>
      </c>
      <c r="CP260" s="14">
        <f t="shared" si="324"/>
        <v>15</v>
      </c>
      <c r="CQ260" s="111">
        <f t="shared" ca="1" si="325"/>
        <v>17.176682032395959</v>
      </c>
      <c r="CR260" s="111">
        <f t="shared" ca="1" si="325"/>
        <v>17.022169153522803</v>
      </c>
      <c r="CS260" s="111">
        <f t="shared" ca="1" si="325"/>
        <v>16.349974268222351</v>
      </c>
      <c r="CT260" s="111">
        <f t="shared" ca="1" si="325"/>
        <v>14.644247429818101</v>
      </c>
      <c r="CU260" s="111">
        <f t="shared" ca="1" si="325"/>
        <v>11.682979634891735</v>
      </c>
      <c r="CV260" s="111">
        <f t="shared" ca="1" si="325"/>
        <v>8.3102292379643536</v>
      </c>
      <c r="CW260" s="111">
        <f t="shared" ca="1" si="325"/>
        <v>5.7140326636836916</v>
      </c>
      <c r="CX260" s="111">
        <f t="shared" ca="1" si="325"/>
        <v>4.20595510702839</v>
      </c>
      <c r="CY260" s="111">
        <f t="shared" ca="1" si="325"/>
        <v>3.4657715060703822</v>
      </c>
      <c r="CZ260" s="111">
        <f t="shared" ca="1" si="325"/>
        <v>3.1388945346655177</v>
      </c>
      <c r="DA260" s="111">
        <f t="shared" ca="1" si="325"/>
        <v>3.0074154765216408</v>
      </c>
      <c r="DB260" s="111">
        <f t="shared" ca="1" si="325"/>
        <v>2.960827325140917</v>
      </c>
      <c r="DC260" s="111">
        <f t="shared" ca="1" si="325"/>
        <v>2.9499001775031259</v>
      </c>
      <c r="DE260" s="14">
        <f t="shared" si="326"/>
        <v>15</v>
      </c>
      <c r="DF260" s="111">
        <f t="shared" ca="1" si="327"/>
        <v>-25.424330108550475</v>
      </c>
      <c r="DG260" s="111">
        <f t="shared" ca="1" si="327"/>
        <v>-25.317902559037773</v>
      </c>
      <c r="DH260" s="111">
        <f t="shared" ca="1" si="327"/>
        <v>-24.645672140590975</v>
      </c>
      <c r="DI260" s="111">
        <f t="shared" ca="1" si="327"/>
        <v>-22.465131870927124</v>
      </c>
      <c r="DJ260" s="111">
        <f t="shared" ca="1" si="327"/>
        <v>-18.125254710574307</v>
      </c>
      <c r="DK260" s="111">
        <f t="shared" ca="1" si="327"/>
        <v>-12.703244324926491</v>
      </c>
      <c r="DL260" s="111">
        <f t="shared" ca="1" si="327"/>
        <v>-8.1753462455700081</v>
      </c>
      <c r="DM260" s="111">
        <f t="shared" ca="1" si="327"/>
        <v>-5.2991950326714061</v>
      </c>
      <c r="DN260" s="111">
        <f t="shared" ca="1" si="327"/>
        <v>-3.7191155875955446</v>
      </c>
      <c r="DO260" s="111">
        <f t="shared" ca="1" si="327"/>
        <v>-2.9069445083083418</v>
      </c>
      <c r="DP260" s="111">
        <f t="shared" ca="1" si="327"/>
        <v>-2.506360816241477</v>
      </c>
      <c r="DQ260" s="111">
        <f t="shared" ca="1" si="327"/>
        <v>-2.3250213813408416</v>
      </c>
      <c r="DR260" s="111">
        <f t="shared" ca="1" si="327"/>
        <v>-2.2731571482063857</v>
      </c>
      <c r="DT260" s="14"/>
      <c r="DU260" s="111"/>
      <c r="DV260" s="111"/>
      <c r="DW260" s="111"/>
      <c r="DX260" s="111"/>
      <c r="DY260" s="111"/>
      <c r="DZ260" s="111"/>
      <c r="EA260" s="111"/>
      <c r="EB260" s="111"/>
      <c r="EC260" s="111"/>
      <c r="ED260" s="111"/>
      <c r="EE260" s="111"/>
      <c r="EF260" s="111"/>
      <c r="EG260" s="111"/>
      <c r="EI260" s="14"/>
      <c r="EJ260" s="111"/>
      <c r="EK260" s="111"/>
      <c r="EL260" s="111"/>
      <c r="EM260" s="111"/>
      <c r="EN260" s="111"/>
      <c r="EO260" s="111"/>
      <c r="EP260" s="111"/>
      <c r="EQ260" s="111"/>
      <c r="ER260" s="111"/>
      <c r="ES260" s="111"/>
      <c r="ET260" s="111"/>
      <c r="EU260" s="111"/>
      <c r="EV260" s="111"/>
    </row>
    <row r="261" spans="2:152">
      <c r="S261" s="14">
        <f t="shared" si="314"/>
        <v>22.5</v>
      </c>
      <c r="T261" s="87">
        <f t="shared" ca="1" si="315"/>
        <v>37.447748990033588</v>
      </c>
      <c r="U261" s="87">
        <f t="shared" ca="1" si="315"/>
        <v>37.344106385507267</v>
      </c>
      <c r="V261" s="87">
        <f t="shared" ca="1" si="315"/>
        <v>36.610618574545249</v>
      </c>
      <c r="W261" s="87">
        <f t="shared" ca="1" si="315"/>
        <v>33.967392620232538</v>
      </c>
      <c r="X261" s="87">
        <f t="shared" ca="1" si="315"/>
        <v>28.111468397535962</v>
      </c>
      <c r="Y261" s="87">
        <f t="shared" ca="1" si="315"/>
        <v>20.223833754049817</v>
      </c>
      <c r="Z261" s="87">
        <f t="shared" ca="1" si="315"/>
        <v>13.674186141677566</v>
      </c>
      <c r="AA261" s="87">
        <f t="shared" ca="1" si="315"/>
        <v>9.909304202603634</v>
      </c>
      <c r="AB261" s="87">
        <f t="shared" ca="1" si="315"/>
        <v>8.1887791463700044</v>
      </c>
      <c r="AC261" s="87">
        <f t="shared" ca="1" si="315"/>
        <v>7.51870073583137</v>
      </c>
      <c r="AD261" s="87">
        <f t="shared" ca="1" si="315"/>
        <v>7.3015314688578243</v>
      </c>
      <c r="AE261" s="87">
        <f t="shared" ca="1" si="315"/>
        <v>7.2505056854611061</v>
      </c>
      <c r="AF261" s="87">
        <f t="shared" ca="1" si="315"/>
        <v>7.2444810595988471</v>
      </c>
      <c r="AH261" s="14">
        <f t="shared" si="316"/>
        <v>22.5</v>
      </c>
      <c r="AI261" s="111">
        <f t="shared" ca="1" si="317"/>
        <v>26.212827973939117</v>
      </c>
      <c r="AJ261" s="111">
        <f t="shared" ca="1" si="317"/>
        <v>26.090988592308879</v>
      </c>
      <c r="AK261" s="111">
        <f t="shared" ca="1" si="317"/>
        <v>25.440397729856684</v>
      </c>
      <c r="AL261" s="111">
        <f t="shared" ca="1" si="317"/>
        <v>23.421786549163997</v>
      </c>
      <c r="AM261" s="111">
        <f t="shared" ca="1" si="317"/>
        <v>19.262932768618224</v>
      </c>
      <c r="AN261" s="111">
        <f t="shared" ca="1" si="317"/>
        <v>13.913198433126688</v>
      </c>
      <c r="AO261" s="111">
        <f t="shared" ca="1" si="317"/>
        <v>9.6501479333856128</v>
      </c>
      <c r="AP261" s="111">
        <f t="shared" ca="1" si="317"/>
        <v>7.3209865468957291</v>
      </c>
      <c r="AQ261" s="111">
        <f t="shared" ca="1" si="317"/>
        <v>6.3393182801398318</v>
      </c>
      <c r="AR261" s="111">
        <f t="shared" ca="1" si="317"/>
        <v>6.0148278190092892</v>
      </c>
      <c r="AS261" s="111">
        <f t="shared" ca="1" si="317"/>
        <v>5.9502280226814666</v>
      </c>
      <c r="AT261" s="111">
        <f t="shared" ca="1" si="317"/>
        <v>5.9610114255942532</v>
      </c>
      <c r="AU261" s="111">
        <f t="shared" ca="1" si="317"/>
        <v>5.9713744990428985</v>
      </c>
      <c r="AW261" s="14">
        <f t="shared" si="318"/>
        <v>22.5</v>
      </c>
      <c r="AX261" s="111">
        <f t="shared" ca="1" si="319"/>
        <v>29.957801645970612</v>
      </c>
      <c r="AY261" s="111">
        <f t="shared" ca="1" si="319"/>
        <v>29.842027856708349</v>
      </c>
      <c r="AZ261" s="111">
        <f t="shared" ca="1" si="319"/>
        <v>29.163804678086208</v>
      </c>
      <c r="BA261" s="111">
        <f t="shared" ca="1" si="319"/>
        <v>26.936988572853508</v>
      </c>
      <c r="BB261" s="111">
        <f t="shared" ca="1" si="319"/>
        <v>22.21244464492414</v>
      </c>
      <c r="BC261" s="111">
        <f t="shared" ca="1" si="319"/>
        <v>16.016743540101061</v>
      </c>
      <c r="BD261" s="111">
        <f t="shared" ca="1" si="319"/>
        <v>10.991494002816264</v>
      </c>
      <c r="BE261" s="111">
        <f t="shared" ca="1" si="319"/>
        <v>8.1837590987983635</v>
      </c>
      <c r="BF261" s="111">
        <f t="shared" ca="1" si="319"/>
        <v>6.9558052355498887</v>
      </c>
      <c r="BG261" s="111">
        <f t="shared" ca="1" si="319"/>
        <v>6.5161187912833167</v>
      </c>
      <c r="BH261" s="111">
        <f t="shared" ca="1" si="319"/>
        <v>6.4006625047402528</v>
      </c>
      <c r="BI261" s="111">
        <f t="shared" ca="1" si="319"/>
        <v>6.3908428455498711</v>
      </c>
      <c r="BJ261" s="111">
        <f t="shared" ca="1" si="319"/>
        <v>6.3957433525615484</v>
      </c>
      <c r="BL261" s="14">
        <f t="shared" si="320"/>
        <v>22.5</v>
      </c>
      <c r="BM261" s="111">
        <f t="shared" ca="1" si="321"/>
        <v>33.702775318002104</v>
      </c>
      <c r="BN261" s="111">
        <f t="shared" ca="1" si="321"/>
        <v>33.593067121107808</v>
      </c>
      <c r="BO261" s="111">
        <f t="shared" ca="1" si="321"/>
        <v>32.887211626315732</v>
      </c>
      <c r="BP261" s="111">
        <f t="shared" ca="1" si="321"/>
        <v>30.452190596543023</v>
      </c>
      <c r="BQ261" s="111">
        <f t="shared" ca="1" si="321"/>
        <v>25.161956521230049</v>
      </c>
      <c r="BR261" s="111">
        <f t="shared" ca="1" si="321"/>
        <v>18.120288647075441</v>
      </c>
      <c r="BS261" s="111">
        <f t="shared" ca="1" si="321"/>
        <v>12.332840072246913</v>
      </c>
      <c r="BT261" s="111">
        <f t="shared" ca="1" si="321"/>
        <v>9.0465316507009987</v>
      </c>
      <c r="BU261" s="111">
        <f t="shared" ca="1" si="321"/>
        <v>7.5722921909599465</v>
      </c>
      <c r="BV261" s="111">
        <f t="shared" ca="1" si="321"/>
        <v>7.0174097635573434</v>
      </c>
      <c r="BW261" s="111">
        <f t="shared" ca="1" si="321"/>
        <v>6.851096986799039</v>
      </c>
      <c r="BX261" s="111">
        <f t="shared" ca="1" si="321"/>
        <v>6.8206742655054891</v>
      </c>
      <c r="BY261" s="111">
        <f t="shared" ca="1" si="321"/>
        <v>6.8201122060801982</v>
      </c>
      <c r="CA261" s="14">
        <f t="shared" si="322"/>
        <v>22.5</v>
      </c>
      <c r="CB261" s="111">
        <f t="shared" ca="1" si="323"/>
        <v>14.980292234182221</v>
      </c>
      <c r="CC261" s="111">
        <f t="shared" ca="1" si="323"/>
        <v>15.037414309295325</v>
      </c>
      <c r="CD261" s="111">
        <f t="shared" ca="1" si="323"/>
        <v>15.018317974468083</v>
      </c>
      <c r="CE261" s="111">
        <f t="shared" ca="1" si="323"/>
        <v>14.297733618090589</v>
      </c>
      <c r="CF261" s="111">
        <f t="shared" ca="1" si="323"/>
        <v>12.074777578328277</v>
      </c>
      <c r="CG261" s="111">
        <f t="shared" ca="1" si="323"/>
        <v>8.5765038910362996</v>
      </c>
      <c r="CH261" s="111">
        <f t="shared" ca="1" si="323"/>
        <v>5.3132391882483976</v>
      </c>
      <c r="CI261" s="111">
        <f t="shared" ca="1" si="323"/>
        <v>3.1947744708950792</v>
      </c>
      <c r="CJ261" s="111">
        <f t="shared" ca="1" si="323"/>
        <v>2.0611659031863474</v>
      </c>
      <c r="CK261" s="111">
        <f t="shared" ca="1" si="323"/>
        <v>1.5040056864778857</v>
      </c>
      <c r="CL261" s="111">
        <f t="shared" ca="1" si="323"/>
        <v>1.2423005985811517</v>
      </c>
      <c r="CM261" s="111">
        <f t="shared" ca="1" si="323"/>
        <v>1.1288873826414845</v>
      </c>
      <c r="CN261" s="111">
        <f t="shared" ca="1" si="323"/>
        <v>1.097316909192128</v>
      </c>
      <c r="CP261" s="14">
        <f t="shared" si="324"/>
        <v>22.5</v>
      </c>
      <c r="CQ261" s="111">
        <f t="shared" ca="1" si="325"/>
        <v>14.979099596013437</v>
      </c>
      <c r="CR261" s="111">
        <f t="shared" ca="1" si="325"/>
        <v>14.937642554202911</v>
      </c>
      <c r="CS261" s="111">
        <f t="shared" ca="1" si="325"/>
        <v>14.644247429818101</v>
      </c>
      <c r="CT261" s="111">
        <f t="shared" ca="1" si="325"/>
        <v>13.586957048093016</v>
      </c>
      <c r="CU261" s="111">
        <f t="shared" ca="1" si="325"/>
        <v>11.244587359014389</v>
      </c>
      <c r="CV261" s="111">
        <f t="shared" ca="1" si="325"/>
        <v>8.0895335016199272</v>
      </c>
      <c r="CW261" s="111">
        <f t="shared" ca="1" si="325"/>
        <v>5.4696744566710276</v>
      </c>
      <c r="CX261" s="111">
        <f t="shared" ca="1" si="325"/>
        <v>3.9637216810414539</v>
      </c>
      <c r="CY261" s="111">
        <f t="shared" ca="1" si="325"/>
        <v>3.2755116585480017</v>
      </c>
      <c r="CZ261" s="111">
        <f t="shared" ca="1" si="325"/>
        <v>3.0074802943325478</v>
      </c>
      <c r="DA261" s="111">
        <f t="shared" ca="1" si="325"/>
        <v>2.9206125875431299</v>
      </c>
      <c r="DB261" s="111">
        <f t="shared" ca="1" si="325"/>
        <v>2.9002022741844424</v>
      </c>
      <c r="DC261" s="111">
        <f t="shared" ca="1" si="325"/>
        <v>2.8977924238395394</v>
      </c>
      <c r="DE261" s="14">
        <f t="shared" si="326"/>
        <v>22.5</v>
      </c>
      <c r="DF261" s="111">
        <f t="shared" ca="1" si="327"/>
        <v>-22.470239578245199</v>
      </c>
      <c r="DG261" s="111">
        <f t="shared" ca="1" si="327"/>
        <v>-22.539492838094247</v>
      </c>
      <c r="DH261" s="111">
        <f t="shared" ca="1" si="327"/>
        <v>-22.465131870927124</v>
      </c>
      <c r="DI261" s="111">
        <f t="shared" ca="1" si="327"/>
        <v>-21.328137665469619</v>
      </c>
      <c r="DJ261" s="111">
        <f t="shared" ca="1" si="327"/>
        <v>-17.973801330940098</v>
      </c>
      <c r="DK261" s="111">
        <f t="shared" ca="1" si="327"/>
        <v>-12.783594104985051</v>
      </c>
      <c r="DL261" s="111">
        <f t="shared" ca="1" si="327"/>
        <v>-7.9959313271097017</v>
      </c>
      <c r="DM261" s="111">
        <f t="shared" ca="1" si="327"/>
        <v>-4.920319574700347</v>
      </c>
      <c r="DN261" s="111">
        <f t="shared" ca="1" si="327"/>
        <v>-3.2941398140064631</v>
      </c>
      <c r="DO261" s="111">
        <f t="shared" ca="1" si="327"/>
        <v>-2.5065876310259387</v>
      </c>
      <c r="DP261" s="111">
        <f t="shared" ca="1" si="327"/>
        <v>-2.1431695626987235</v>
      </c>
      <c r="DQ261" s="111">
        <f t="shared" ca="1" si="327"/>
        <v>-1.9885502225527198</v>
      </c>
      <c r="DR261" s="111">
        <f t="shared" ca="1" si="327"/>
        <v>-1.9460546162294265</v>
      </c>
      <c r="DT261" s="14"/>
      <c r="DU261" s="111"/>
      <c r="DV261" s="111"/>
      <c r="DW261" s="111"/>
      <c r="DX261" s="111"/>
      <c r="DY261" s="111"/>
      <c r="DZ261" s="111"/>
      <c r="EA261" s="111"/>
      <c r="EB261" s="111"/>
      <c r="EC261" s="111"/>
      <c r="ED261" s="111"/>
      <c r="EE261" s="111"/>
      <c r="EF261" s="111"/>
      <c r="EG261" s="111"/>
      <c r="EI261" s="14"/>
      <c r="EJ261" s="111"/>
      <c r="EK261" s="111"/>
      <c r="EL261" s="111"/>
      <c r="EM261" s="111"/>
      <c r="EN261" s="111"/>
      <c r="EO261" s="111"/>
      <c r="EP261" s="111"/>
      <c r="EQ261" s="111"/>
      <c r="ER261" s="111"/>
      <c r="ES261" s="111"/>
      <c r="ET261" s="111"/>
      <c r="EU261" s="111"/>
      <c r="EV261" s="111"/>
    </row>
    <row r="262" spans="2:152">
      <c r="S262" s="14">
        <f t="shared" si="314"/>
        <v>30</v>
      </c>
      <c r="T262" s="87">
        <f t="shared" ca="1" si="315"/>
        <v>29.278975736353484</v>
      </c>
      <c r="U262" s="87">
        <f t="shared" ca="1" si="315"/>
        <v>29.318305233669257</v>
      </c>
      <c r="V262" s="87">
        <f t="shared" ca="1" si="315"/>
        <v>29.207449087229339</v>
      </c>
      <c r="W262" s="87">
        <f t="shared" ca="1" si="315"/>
        <v>28.111468397535962</v>
      </c>
      <c r="X262" s="87">
        <f t="shared" ca="1" si="315"/>
        <v>24.598915994295481</v>
      </c>
      <c r="Y262" s="87">
        <f t="shared" ca="1" si="315"/>
        <v>18.414519065964555</v>
      </c>
      <c r="Z262" s="87">
        <f t="shared" ca="1" si="315"/>
        <v>12.404826123691695</v>
      </c>
      <c r="AA262" s="87">
        <f t="shared" ca="1" si="315"/>
        <v>8.9166276618772624</v>
      </c>
      <c r="AB262" s="87">
        <f t="shared" ca="1" si="315"/>
        <v>7.5190259673245521</v>
      </c>
      <c r="AC262" s="87">
        <f t="shared" ca="1" si="315"/>
        <v>7.130702125250739</v>
      </c>
      <c r="AD262" s="87">
        <f t="shared" ca="1" si="315"/>
        <v>7.1064288262488366</v>
      </c>
      <c r="AE262" s="87">
        <f t="shared" ca="1" si="315"/>
        <v>7.1626426472776954</v>
      </c>
      <c r="AF262" s="87">
        <f t="shared" ca="1" si="315"/>
        <v>7.1906511299028635</v>
      </c>
      <c r="AH262" s="14">
        <f t="shared" si="316"/>
        <v>30</v>
      </c>
      <c r="AI262" s="111">
        <f t="shared" ca="1" si="317"/>
        <v>20.4524318684423</v>
      </c>
      <c r="AJ262" s="111">
        <f t="shared" ca="1" si="317"/>
        <v>20.433326485273287</v>
      </c>
      <c r="AK262" s="111">
        <f t="shared" ca="1" si="317"/>
        <v>20.219919889221771</v>
      </c>
      <c r="AL262" s="111">
        <f t="shared" ca="1" si="317"/>
        <v>19.262932768618224</v>
      </c>
      <c r="AM262" s="111">
        <f t="shared" ca="1" si="317"/>
        <v>16.691416742491089</v>
      </c>
      <c r="AN262" s="111">
        <f t="shared" ca="1" si="317"/>
        <v>12.526475656999949</v>
      </c>
      <c r="AO262" s="111">
        <f t="shared" ca="1" si="317"/>
        <v>8.7346045591393349</v>
      </c>
      <c r="AP262" s="111">
        <f t="shared" ca="1" si="317"/>
        <v>6.7065341726226215</v>
      </c>
      <c r="AQ262" s="111">
        <f t="shared" ca="1" si="317"/>
        <v>6.0149579514194569</v>
      </c>
      <c r="AR262" s="111">
        <f t="shared" ca="1" si="317"/>
        <v>5.9158873046413518</v>
      </c>
      <c r="AS262" s="111">
        <f t="shared" ca="1" si="317"/>
        <v>5.9964625784910925</v>
      </c>
      <c r="AT262" s="111">
        <f t="shared" ca="1" si="317"/>
        <v>6.0852210881231477</v>
      </c>
      <c r="AU262" s="111">
        <f t="shared" ca="1" si="317"/>
        <v>6.1199307098427163</v>
      </c>
      <c r="AW262" s="14">
        <f t="shared" si="318"/>
        <v>30</v>
      </c>
      <c r="AX262" s="111">
        <f t="shared" ca="1" si="319"/>
        <v>23.394613157746029</v>
      </c>
      <c r="AY262" s="111">
        <f t="shared" ca="1" si="319"/>
        <v>23.394986068071944</v>
      </c>
      <c r="AZ262" s="111">
        <f t="shared" ca="1" si="319"/>
        <v>23.215762955224292</v>
      </c>
      <c r="BA262" s="111">
        <f t="shared" ca="1" si="319"/>
        <v>22.21244464492414</v>
      </c>
      <c r="BB262" s="111">
        <f t="shared" ca="1" si="319"/>
        <v>19.327249826425888</v>
      </c>
      <c r="BC262" s="111">
        <f t="shared" ca="1" si="319"/>
        <v>14.489156793321492</v>
      </c>
      <c r="BD262" s="111">
        <f t="shared" ca="1" si="319"/>
        <v>9.9580117473234555</v>
      </c>
      <c r="BE262" s="111">
        <f t="shared" ca="1" si="319"/>
        <v>7.4432320023741676</v>
      </c>
      <c r="BF262" s="111">
        <f t="shared" ca="1" si="319"/>
        <v>6.5163139567211559</v>
      </c>
      <c r="BG262" s="111">
        <f t="shared" ca="1" si="319"/>
        <v>6.3208255781778142</v>
      </c>
      <c r="BH262" s="111">
        <f t="shared" ca="1" si="319"/>
        <v>6.3664513277436736</v>
      </c>
      <c r="BI262" s="111">
        <f t="shared" ca="1" si="319"/>
        <v>6.4443616078413299</v>
      </c>
      <c r="BJ262" s="111">
        <f t="shared" ca="1" si="319"/>
        <v>6.4768375165294323</v>
      </c>
      <c r="BL262" s="14">
        <f t="shared" si="320"/>
        <v>30</v>
      </c>
      <c r="BM262" s="111">
        <f t="shared" ca="1" si="321"/>
        <v>26.336794447049755</v>
      </c>
      <c r="BN262" s="111">
        <f t="shared" ca="1" si="321"/>
        <v>26.3566456508706</v>
      </c>
      <c r="BO262" s="111">
        <f t="shared" ca="1" si="321"/>
        <v>26.211606021226814</v>
      </c>
      <c r="BP262" s="111">
        <f t="shared" ca="1" si="321"/>
        <v>25.161956521230049</v>
      </c>
      <c r="BQ262" s="111">
        <f t="shared" ca="1" si="321"/>
        <v>21.963082910360683</v>
      </c>
      <c r="BR262" s="111">
        <f t="shared" ca="1" si="321"/>
        <v>16.451837929643027</v>
      </c>
      <c r="BS262" s="111">
        <f t="shared" ca="1" si="321"/>
        <v>11.181418935507573</v>
      </c>
      <c r="BT262" s="111">
        <f t="shared" ca="1" si="321"/>
        <v>8.1799298321257172</v>
      </c>
      <c r="BU262" s="111">
        <f t="shared" ca="1" si="321"/>
        <v>7.017669962022854</v>
      </c>
      <c r="BV262" s="111">
        <f t="shared" ca="1" si="321"/>
        <v>6.7257638517142775</v>
      </c>
      <c r="BW262" s="111">
        <f t="shared" ca="1" si="321"/>
        <v>6.7364400769962547</v>
      </c>
      <c r="BX262" s="111">
        <f t="shared" ca="1" si="321"/>
        <v>6.8035021275595122</v>
      </c>
      <c r="BY262" s="111">
        <f t="shared" ca="1" si="321"/>
        <v>6.8337443232161483</v>
      </c>
      <c r="CA262" s="14">
        <f t="shared" si="322"/>
        <v>30</v>
      </c>
      <c r="CB262" s="111">
        <f t="shared" ca="1" si="323"/>
        <v>11.797292588551672</v>
      </c>
      <c r="CC262" s="111">
        <f t="shared" ca="1" si="323"/>
        <v>11.906296450058084</v>
      </c>
      <c r="CD262" s="111">
        <f t="shared" ca="1" si="323"/>
        <v>12.133568578569268</v>
      </c>
      <c r="CE262" s="111">
        <f t="shared" ca="1" si="323"/>
        <v>12.074777578328277</v>
      </c>
      <c r="CF262" s="111">
        <f t="shared" ca="1" si="323"/>
        <v>10.895215304749692</v>
      </c>
      <c r="CG262" s="111">
        <f t="shared" ca="1" si="323"/>
        <v>8.0931830047363089</v>
      </c>
      <c r="CH262" s="111">
        <f t="shared" ca="1" si="323"/>
        <v>4.8594779043663721</v>
      </c>
      <c r="CI262" s="111">
        <f t="shared" ca="1" si="323"/>
        <v>2.6368614461338291</v>
      </c>
      <c r="CJ262" s="111">
        <f t="shared" ca="1" si="323"/>
        <v>1.5043308383452825</v>
      </c>
      <c r="CK262" s="111">
        <f t="shared" ca="1" si="323"/>
        <v>1.0034892161686271</v>
      </c>
      <c r="CL262" s="111">
        <f t="shared" ca="1" si="323"/>
        <v>0.79864673026572164</v>
      </c>
      <c r="CM262" s="111">
        <f t="shared" ca="1" si="323"/>
        <v>0.72231458885355626</v>
      </c>
      <c r="CN262" s="111">
        <f t="shared" ca="1" si="323"/>
        <v>0.70331061413972229</v>
      </c>
      <c r="CP262" s="14">
        <f t="shared" si="324"/>
        <v>30</v>
      </c>
      <c r="CQ262" s="111">
        <f t="shared" ca="1" si="325"/>
        <v>11.711590294541393</v>
      </c>
      <c r="CR262" s="111">
        <f t="shared" ca="1" si="325"/>
        <v>11.727322093467704</v>
      </c>
      <c r="CS262" s="111">
        <f t="shared" ca="1" si="325"/>
        <v>11.682979634891735</v>
      </c>
      <c r="CT262" s="111">
        <f t="shared" ca="1" si="325"/>
        <v>11.244587359014389</v>
      </c>
      <c r="CU262" s="111">
        <f t="shared" ca="1" si="325"/>
        <v>9.8395663977181922</v>
      </c>
      <c r="CV262" s="111">
        <f t="shared" ca="1" si="325"/>
        <v>7.3658076263858252</v>
      </c>
      <c r="CW262" s="111">
        <f t="shared" ca="1" si="325"/>
        <v>4.9619304494766787</v>
      </c>
      <c r="CX262" s="111">
        <f t="shared" ca="1" si="325"/>
        <v>3.5666510647509053</v>
      </c>
      <c r="CY262" s="111">
        <f t="shared" ca="1" si="325"/>
        <v>3.0076103869298212</v>
      </c>
      <c r="CZ262" s="111">
        <f t="shared" ca="1" si="325"/>
        <v>2.8522808501002954</v>
      </c>
      <c r="DA262" s="111">
        <f t="shared" ca="1" si="325"/>
        <v>2.8425715304995345</v>
      </c>
      <c r="DB262" s="111">
        <f t="shared" ca="1" si="325"/>
        <v>2.865057058911078</v>
      </c>
      <c r="DC262" s="111">
        <f t="shared" ca="1" si="325"/>
        <v>2.8762604519611461</v>
      </c>
      <c r="DE262" s="14">
        <f t="shared" si="326"/>
        <v>30</v>
      </c>
      <c r="DF262" s="111">
        <f t="shared" ca="1" si="327"/>
        <v>-17.681655167159125</v>
      </c>
      <c r="DG262" s="111">
        <f t="shared" ca="1" si="327"/>
        <v>-17.829615615655392</v>
      </c>
      <c r="DH262" s="111">
        <f t="shared" ca="1" si="327"/>
        <v>-18.125254710574307</v>
      </c>
      <c r="DI262" s="111">
        <f t="shared" ca="1" si="327"/>
        <v>-17.973801330940098</v>
      </c>
      <c r="DJ262" s="111">
        <f t="shared" ca="1" si="327"/>
        <v>-16.166881472619288</v>
      </c>
      <c r="DK262" s="111">
        <f t="shared" ca="1" si="327"/>
        <v>-12.018545277379385</v>
      </c>
      <c r="DL262" s="111">
        <f t="shared" ca="1" si="327"/>
        <v>-7.3062922807346071</v>
      </c>
      <c r="DM262" s="111">
        <f t="shared" ca="1" si="327"/>
        <v>-4.1102571056369221</v>
      </c>
      <c r="DN262" s="111">
        <f t="shared" ca="1" si="327"/>
        <v>-2.5070428489486813</v>
      </c>
      <c r="DO262" s="111">
        <f t="shared" ca="1" si="327"/>
        <v>-1.8133657632415527</v>
      </c>
      <c r="DP262" s="111">
        <f t="shared" ca="1" si="327"/>
        <v>-1.538624228770884</v>
      </c>
      <c r="DQ262" s="111">
        <f t="shared" ca="1" si="327"/>
        <v>-1.4405956282899213</v>
      </c>
      <c r="DR262" s="111">
        <f t="shared" ca="1" si="327"/>
        <v>-1.4171242275131533</v>
      </c>
      <c r="DT262" s="14"/>
      <c r="DU262" s="111"/>
      <c r="DV262" s="111"/>
      <c r="DW262" s="111"/>
      <c r="DX262" s="111"/>
      <c r="DY262" s="111"/>
      <c r="DZ262" s="111"/>
      <c r="EA262" s="111"/>
      <c r="EB262" s="111"/>
      <c r="EC262" s="111"/>
      <c r="ED262" s="111"/>
      <c r="EE262" s="111"/>
      <c r="EF262" s="111"/>
      <c r="EG262" s="111"/>
      <c r="EI262" s="14"/>
      <c r="EJ262" s="111"/>
      <c r="EK262" s="111"/>
      <c r="EL262" s="111"/>
      <c r="EM262" s="111"/>
      <c r="EN262" s="111"/>
      <c r="EO262" s="111"/>
      <c r="EP262" s="111"/>
      <c r="EQ262" s="111"/>
      <c r="ER262" s="111"/>
      <c r="ES262" s="111"/>
      <c r="ET262" s="111"/>
      <c r="EU262" s="111"/>
      <c r="EV262" s="111"/>
    </row>
    <row r="263" spans="2:152">
      <c r="S263" s="14">
        <f t="shared" si="314"/>
        <v>37.5</v>
      </c>
      <c r="T263" s="87">
        <f t="shared" ca="1" si="315"/>
        <v>20.869687028581538</v>
      </c>
      <c r="U263" s="87">
        <f t="shared" ca="1" si="315"/>
        <v>20.869514450453792</v>
      </c>
      <c r="V263" s="87">
        <f t="shared" ca="1" si="315"/>
        <v>20.775573094910882</v>
      </c>
      <c r="W263" s="87">
        <f t="shared" ca="1" si="315"/>
        <v>20.223833754049817</v>
      </c>
      <c r="X263" s="87">
        <f t="shared" ca="1" si="315"/>
        <v>18.414519065964555</v>
      </c>
      <c r="Y263" s="87">
        <f t="shared" ca="1" si="315"/>
        <v>14.617061526365717</v>
      </c>
      <c r="Z263" s="87">
        <f t="shared" ca="1" si="315"/>
        <v>10.159796173014442</v>
      </c>
      <c r="AA263" s="87">
        <f t="shared" ca="1" si="315"/>
        <v>7.5197044232182089</v>
      </c>
      <c r="AB263" s="87">
        <f t="shared" ca="1" si="315"/>
        <v>6.7835090504513298</v>
      </c>
      <c r="AC263" s="87">
        <f t="shared" ca="1" si="315"/>
        <v>6.8768537139597781</v>
      </c>
      <c r="AD263" s="87">
        <f t="shared" ca="1" si="315"/>
        <v>7.1502129489382051</v>
      </c>
      <c r="AE263" s="87">
        <f t="shared" ca="1" si="315"/>
        <v>7.3614773539127949</v>
      </c>
      <c r="AF263" s="87">
        <f t="shared" ca="1" si="315"/>
        <v>7.4371090964574069</v>
      </c>
      <c r="AH263" s="14">
        <f t="shared" si="316"/>
        <v>37.5</v>
      </c>
      <c r="AI263" s="111">
        <f t="shared" ca="1" si="317"/>
        <v>14.657157735643446</v>
      </c>
      <c r="AJ263" s="111">
        <f t="shared" ca="1" si="317"/>
        <v>14.622356084282909</v>
      </c>
      <c r="AK263" s="111">
        <f t="shared" ca="1" si="317"/>
        <v>14.453688490945128</v>
      </c>
      <c r="AL263" s="111">
        <f t="shared" ca="1" si="317"/>
        <v>13.913198433126688</v>
      </c>
      <c r="AM263" s="111">
        <f t="shared" ca="1" si="317"/>
        <v>12.526475656999949</v>
      </c>
      <c r="AN263" s="111">
        <f t="shared" ca="1" si="317"/>
        <v>9.9895182481749298</v>
      </c>
      <c r="AO263" s="111">
        <f t="shared" ca="1" si="317"/>
        <v>7.3353679326283672</v>
      </c>
      <c r="AP263" s="111">
        <f t="shared" ca="1" si="317"/>
        <v>6.0152294196099243</v>
      </c>
      <c r="AQ263" s="111">
        <f t="shared" ca="1" si="317"/>
        <v>5.852819777417773</v>
      </c>
      <c r="AR263" s="111">
        <f t="shared" ca="1" si="317"/>
        <v>6.107383694536292</v>
      </c>
      <c r="AS263" s="111">
        <f t="shared" ca="1" si="317"/>
        <v>6.392559769599055</v>
      </c>
      <c r="AT263" s="111">
        <f t="shared" ca="1" si="317"/>
        <v>6.5831738942186817</v>
      </c>
      <c r="AU263" s="111">
        <f t="shared" ca="1" si="317"/>
        <v>6.6484250168573737</v>
      </c>
      <c r="AW263" s="14">
        <f t="shared" si="318"/>
        <v>37.5</v>
      </c>
      <c r="AX263" s="111">
        <f t="shared" ca="1" si="319"/>
        <v>16.728000833289478</v>
      </c>
      <c r="AY263" s="111">
        <f t="shared" ca="1" si="319"/>
        <v>16.704742206339869</v>
      </c>
      <c r="AZ263" s="111">
        <f t="shared" ca="1" si="319"/>
        <v>16.560983358933719</v>
      </c>
      <c r="BA263" s="111">
        <f t="shared" ca="1" si="319"/>
        <v>16.016743540101061</v>
      </c>
      <c r="BB263" s="111">
        <f t="shared" ca="1" si="319"/>
        <v>14.489156793321492</v>
      </c>
      <c r="BC263" s="111">
        <f t="shared" ca="1" si="319"/>
        <v>11.532032674238524</v>
      </c>
      <c r="BD263" s="111">
        <f t="shared" ca="1" si="319"/>
        <v>8.2768440127570617</v>
      </c>
      <c r="BE263" s="111">
        <f t="shared" ca="1" si="319"/>
        <v>6.5167210874793531</v>
      </c>
      <c r="BF263" s="111">
        <f t="shared" ca="1" si="319"/>
        <v>6.1630495350956256</v>
      </c>
      <c r="BG263" s="111">
        <f t="shared" ca="1" si="319"/>
        <v>6.3638737010107871</v>
      </c>
      <c r="BH263" s="111">
        <f t="shared" ca="1" si="319"/>
        <v>6.6451108293787726</v>
      </c>
      <c r="BI263" s="111">
        <f t="shared" ca="1" si="319"/>
        <v>6.8426083807833855</v>
      </c>
      <c r="BJ263" s="111">
        <f t="shared" ca="1" si="319"/>
        <v>6.9113197100573851</v>
      </c>
      <c r="BL263" s="14">
        <f t="shared" si="320"/>
        <v>37.5</v>
      </c>
      <c r="BM263" s="111">
        <f t="shared" ca="1" si="321"/>
        <v>18.798843930935508</v>
      </c>
      <c r="BN263" s="111">
        <f t="shared" ca="1" si="321"/>
        <v>18.787128328396832</v>
      </c>
      <c r="BO263" s="111">
        <f t="shared" ca="1" si="321"/>
        <v>18.6682782269223</v>
      </c>
      <c r="BP263" s="111">
        <f t="shared" ca="1" si="321"/>
        <v>18.120288647075441</v>
      </c>
      <c r="BQ263" s="111">
        <f t="shared" ca="1" si="321"/>
        <v>16.451837929643027</v>
      </c>
      <c r="BR263" s="111">
        <f t="shared" ca="1" si="321"/>
        <v>13.074547100302119</v>
      </c>
      <c r="BS263" s="111">
        <f t="shared" ca="1" si="321"/>
        <v>9.2183200928857509</v>
      </c>
      <c r="BT263" s="111">
        <f t="shared" ca="1" si="321"/>
        <v>7.0182127553487827</v>
      </c>
      <c r="BU263" s="111">
        <f t="shared" ca="1" si="321"/>
        <v>6.4732792927734772</v>
      </c>
      <c r="BV263" s="111">
        <f t="shared" ca="1" si="321"/>
        <v>6.6203637074852821</v>
      </c>
      <c r="BW263" s="111">
        <f t="shared" ca="1" si="321"/>
        <v>6.8976618891584884</v>
      </c>
      <c r="BX263" s="111">
        <f t="shared" ca="1" si="321"/>
        <v>7.1020428673480911</v>
      </c>
      <c r="BY263" s="111">
        <f t="shared" ca="1" si="321"/>
        <v>7.1742144032573965</v>
      </c>
      <c r="CA263" s="14">
        <f t="shared" si="322"/>
        <v>37.5</v>
      </c>
      <c r="CB263" s="111">
        <f t="shared" ca="1" si="323"/>
        <v>8.2511211801598687</v>
      </c>
      <c r="CC263" s="111">
        <f t="shared" ca="1" si="323"/>
        <v>8.3204138422510034</v>
      </c>
      <c r="CD263" s="111">
        <f t="shared" ca="1" si="323"/>
        <v>8.4886545889493235</v>
      </c>
      <c r="CE263" s="111">
        <f t="shared" ca="1" si="323"/>
        <v>8.5765038910362996</v>
      </c>
      <c r="CF263" s="111">
        <f t="shared" ca="1" si="323"/>
        <v>8.0931830047363089</v>
      </c>
      <c r="CG263" s="111">
        <f t="shared" ca="1" si="323"/>
        <v>6.3316742511084243</v>
      </c>
      <c r="CH263" s="111">
        <f t="shared" ca="1" si="323"/>
        <v>3.6168972461692634</v>
      </c>
      <c r="CI263" s="111">
        <f t="shared" ca="1" si="323"/>
        <v>1.5050091225729281</v>
      </c>
      <c r="CJ263" s="111">
        <f t="shared" ca="1" si="323"/>
        <v>0.50467673597684559</v>
      </c>
      <c r="CK263" s="111">
        <f t="shared" ca="1" si="323"/>
        <v>0.1635692960550128</v>
      </c>
      <c r="CL263" s="111">
        <f t="shared" ca="1" si="323"/>
        <v>8.5263768890659009E-2</v>
      </c>
      <c r="CM263" s="111">
        <f t="shared" ca="1" si="323"/>
        <v>8.4311448605667749E-2</v>
      </c>
      <c r="CN263" s="111">
        <f t="shared" ca="1" si="323"/>
        <v>8.9946339908583806E-2</v>
      </c>
      <c r="CP263" s="14">
        <f t="shared" si="324"/>
        <v>37.5</v>
      </c>
      <c r="CQ263" s="111">
        <f t="shared" ca="1" si="325"/>
        <v>8.3478748114326145</v>
      </c>
      <c r="CR263" s="111">
        <f t="shared" ca="1" si="325"/>
        <v>8.3478057801815169</v>
      </c>
      <c r="CS263" s="111">
        <f t="shared" ca="1" si="325"/>
        <v>8.3102292379643536</v>
      </c>
      <c r="CT263" s="111">
        <f t="shared" ca="1" si="325"/>
        <v>8.0895335016199272</v>
      </c>
      <c r="CU263" s="111">
        <f t="shared" ca="1" si="325"/>
        <v>7.3658076263858252</v>
      </c>
      <c r="CV263" s="111">
        <f t="shared" ca="1" si="325"/>
        <v>5.8468246105462853</v>
      </c>
      <c r="CW263" s="111">
        <f t="shared" ca="1" si="325"/>
        <v>4.0639184692057784</v>
      </c>
      <c r="CX263" s="111">
        <f t="shared" ca="1" si="325"/>
        <v>3.0078817692872839</v>
      </c>
      <c r="CY263" s="111">
        <f t="shared" ca="1" si="325"/>
        <v>2.7134036201805318</v>
      </c>
      <c r="CZ263" s="111">
        <f t="shared" ca="1" si="325"/>
        <v>2.7507414855839105</v>
      </c>
      <c r="DA263" s="111">
        <f t="shared" ca="1" si="325"/>
        <v>2.8600851795752824</v>
      </c>
      <c r="DB263" s="111">
        <f t="shared" ca="1" si="325"/>
        <v>2.9445909415651186</v>
      </c>
      <c r="DC263" s="111">
        <f t="shared" ca="1" si="325"/>
        <v>2.9748436385829633</v>
      </c>
      <c r="DE263" s="14">
        <f t="shared" si="326"/>
        <v>37.5</v>
      </c>
      <c r="DF263" s="111">
        <f t="shared" ca="1" si="327"/>
        <v>-12.392807375451925</v>
      </c>
      <c r="DG263" s="111">
        <f t="shared" ca="1" si="327"/>
        <v>-12.485186086364925</v>
      </c>
      <c r="DH263" s="111">
        <f t="shared" ca="1" si="327"/>
        <v>-12.703244324926491</v>
      </c>
      <c r="DI263" s="111">
        <f t="shared" ca="1" si="327"/>
        <v>-12.783594104985051</v>
      </c>
      <c r="DJ263" s="111">
        <f t="shared" ca="1" si="327"/>
        <v>-12.018545277379385</v>
      </c>
      <c r="DK263" s="111">
        <f t="shared" ca="1" si="327"/>
        <v>-9.4167031032356139</v>
      </c>
      <c r="DL263" s="111">
        <f t="shared" ca="1" si="327"/>
        <v>-5.4998494064266445</v>
      </c>
      <c r="DM263" s="111">
        <f t="shared" ca="1" si="327"/>
        <v>-2.507992458311783</v>
      </c>
      <c r="DN263" s="111">
        <f t="shared" ca="1" si="327"/>
        <v>-1.1251362513325489</v>
      </c>
      <c r="DO263" s="111">
        <f t="shared" ca="1" si="327"/>
        <v>-0.67654930900400245</v>
      </c>
      <c r="DP263" s="111">
        <f t="shared" ca="1" si="327"/>
        <v>-0.59036588845009152</v>
      </c>
      <c r="DQ263" s="111">
        <f t="shared" ca="1" si="327"/>
        <v>-0.60318042173507713</v>
      </c>
      <c r="DR263" s="111">
        <f t="shared" ca="1" si="327"/>
        <v>-0.61573572630860474</v>
      </c>
      <c r="DT263" s="14"/>
      <c r="DU263" s="111"/>
      <c r="DV263" s="111"/>
      <c r="DW263" s="111"/>
      <c r="DX263" s="111"/>
      <c r="DY263" s="111"/>
      <c r="DZ263" s="111"/>
      <c r="EA263" s="111"/>
      <c r="EB263" s="111"/>
      <c r="EC263" s="111"/>
      <c r="ED263" s="111"/>
      <c r="EE263" s="111"/>
      <c r="EF263" s="111"/>
      <c r="EG263" s="111"/>
      <c r="EI263" s="14"/>
      <c r="EJ263" s="111"/>
      <c r="EK263" s="111"/>
      <c r="EL263" s="111"/>
      <c r="EM263" s="111"/>
      <c r="EN263" s="111"/>
      <c r="EO263" s="111"/>
      <c r="EP263" s="111"/>
      <c r="EQ263" s="111"/>
      <c r="ER263" s="111"/>
      <c r="ES263" s="111"/>
      <c r="ET263" s="111"/>
      <c r="EU263" s="111"/>
      <c r="EV263" s="111"/>
    </row>
    <row r="264" spans="2:152">
      <c r="S264" s="14">
        <f t="shared" si="314"/>
        <v>45</v>
      </c>
      <c r="T264" s="87">
        <f t="shared" ca="1" si="315"/>
        <v>14.624057276801651</v>
      </c>
      <c r="U264" s="87">
        <f t="shared" ca="1" si="315"/>
        <v>14.550201268659766</v>
      </c>
      <c r="V264" s="87">
        <f t="shared" ca="1" si="315"/>
        <v>14.285081659209228</v>
      </c>
      <c r="W264" s="87">
        <f t="shared" ca="1" si="315"/>
        <v>13.674186141677566</v>
      </c>
      <c r="X264" s="87">
        <f t="shared" ca="1" si="315"/>
        <v>12.404826123691695</v>
      </c>
      <c r="Y264" s="87">
        <f t="shared" ca="1" si="315"/>
        <v>10.159796173014442</v>
      </c>
      <c r="Z264" s="87">
        <f t="shared" ca="1" si="315"/>
        <v>7.5203467266075785</v>
      </c>
      <c r="AA264" s="87">
        <f t="shared" ca="1" si="315"/>
        <v>6.198581088563941</v>
      </c>
      <c r="AB264" s="87">
        <f t="shared" ca="1" si="315"/>
        <v>6.457799853549373</v>
      </c>
      <c r="AC264" s="87">
        <f t="shared" ca="1" si="315"/>
        <v>7.2267175823058976</v>
      </c>
      <c r="AD264" s="87">
        <f t="shared" ca="1" si="315"/>
        <v>7.8828710423376496</v>
      </c>
      <c r="AE264" s="87">
        <f t="shared" ca="1" si="315"/>
        <v>8.2784002610801384</v>
      </c>
      <c r="AF264" s="87">
        <f t="shared" ca="1" si="315"/>
        <v>8.4080370631589965</v>
      </c>
      <c r="AH264" s="14">
        <f t="shared" si="316"/>
        <v>45</v>
      </c>
      <c r="AI264" s="111">
        <f t="shared" ca="1" si="317"/>
        <v>10.456311789814405</v>
      </c>
      <c r="AJ264" s="111">
        <f t="shared" ca="1" si="317"/>
        <v>10.386107718962398</v>
      </c>
      <c r="AK264" s="111">
        <f t="shared" ca="1" si="317"/>
        <v>10.147945692679784</v>
      </c>
      <c r="AL264" s="111">
        <f t="shared" ca="1" si="317"/>
        <v>9.6501479333856128</v>
      </c>
      <c r="AM264" s="111">
        <f t="shared" ca="1" si="317"/>
        <v>8.7346045591393349</v>
      </c>
      <c r="AN264" s="111">
        <f t="shared" ca="1" si="317"/>
        <v>7.3353679326283672</v>
      </c>
      <c r="AO264" s="111">
        <f t="shared" ca="1" si="317"/>
        <v>6.0154864228481442</v>
      </c>
      <c r="AP264" s="111">
        <f t="shared" ca="1" si="317"/>
        <v>5.7499615232852319</v>
      </c>
      <c r="AQ264" s="111">
        <f t="shared" ca="1" si="317"/>
        <v>6.3544798638209574</v>
      </c>
      <c r="AR264" s="111">
        <f t="shared" ca="1" si="317"/>
        <v>7.0698045521763611</v>
      </c>
      <c r="AS264" s="111">
        <f t="shared" ca="1" si="317"/>
        <v>7.5857733490446524</v>
      </c>
      <c r="AT264" s="111">
        <f t="shared" ca="1" si="317"/>
        <v>7.8761806273740778</v>
      </c>
      <c r="AU264" s="111">
        <f t="shared" ca="1" si="317"/>
        <v>7.9687704201551188</v>
      </c>
      <c r="AW264" s="14">
        <f t="shared" si="318"/>
        <v>45</v>
      </c>
      <c r="AX264" s="111">
        <f t="shared" ca="1" si="319"/>
        <v>11.845560285476822</v>
      </c>
      <c r="AY264" s="111">
        <f t="shared" ca="1" si="319"/>
        <v>11.774138902194856</v>
      </c>
      <c r="AZ264" s="111">
        <f t="shared" ca="1" si="319"/>
        <v>11.526991014856266</v>
      </c>
      <c r="BA264" s="111">
        <f t="shared" ca="1" si="319"/>
        <v>10.991494002816264</v>
      </c>
      <c r="BB264" s="111">
        <f t="shared" ca="1" si="319"/>
        <v>9.9580117473234555</v>
      </c>
      <c r="BC264" s="111">
        <f t="shared" ca="1" si="319"/>
        <v>8.2768440127570617</v>
      </c>
      <c r="BD264" s="111">
        <f t="shared" ca="1" si="319"/>
        <v>6.5171065241012913</v>
      </c>
      <c r="BE264" s="111">
        <f t="shared" ca="1" si="319"/>
        <v>5.8995013783781367</v>
      </c>
      <c r="BF264" s="111">
        <f t="shared" ca="1" si="319"/>
        <v>6.3889198603970963</v>
      </c>
      <c r="BG264" s="111">
        <f t="shared" ca="1" si="319"/>
        <v>7.1221088955528717</v>
      </c>
      <c r="BH264" s="111">
        <f t="shared" ca="1" si="319"/>
        <v>7.6848059134756515</v>
      </c>
      <c r="BI264" s="111">
        <f t="shared" ca="1" si="319"/>
        <v>8.0102538386094313</v>
      </c>
      <c r="BJ264" s="111">
        <f t="shared" ca="1" si="319"/>
        <v>8.1151926344897447</v>
      </c>
      <c r="BL264" s="14">
        <f t="shared" si="320"/>
        <v>45</v>
      </c>
      <c r="BM264" s="111">
        <f t="shared" ca="1" si="321"/>
        <v>13.234808781139236</v>
      </c>
      <c r="BN264" s="111">
        <f t="shared" ca="1" si="321"/>
        <v>13.162170085427309</v>
      </c>
      <c r="BO264" s="111">
        <f t="shared" ca="1" si="321"/>
        <v>12.906036337032747</v>
      </c>
      <c r="BP264" s="111">
        <f t="shared" ca="1" si="321"/>
        <v>12.332840072246913</v>
      </c>
      <c r="BQ264" s="111">
        <f t="shared" ca="1" si="321"/>
        <v>11.181418935507573</v>
      </c>
      <c r="BR264" s="111">
        <f t="shared" ca="1" si="321"/>
        <v>9.2183200928857509</v>
      </c>
      <c r="BS264" s="111">
        <f t="shared" ca="1" si="321"/>
        <v>7.0187266253544358</v>
      </c>
      <c r="BT264" s="111">
        <f t="shared" ca="1" si="321"/>
        <v>6.0490412334710397</v>
      </c>
      <c r="BU264" s="111">
        <f t="shared" ca="1" si="321"/>
        <v>6.423359856973236</v>
      </c>
      <c r="BV264" s="111">
        <f t="shared" ca="1" si="321"/>
        <v>7.1744132389293842</v>
      </c>
      <c r="BW264" s="111">
        <f t="shared" ca="1" si="321"/>
        <v>7.7838384779066505</v>
      </c>
      <c r="BX264" s="111">
        <f t="shared" ca="1" si="321"/>
        <v>8.1443270498447848</v>
      </c>
      <c r="BY264" s="111">
        <f t="shared" ca="1" si="321"/>
        <v>8.2616148488243706</v>
      </c>
      <c r="CA264" s="14">
        <f t="shared" si="322"/>
        <v>45</v>
      </c>
      <c r="CB264" s="111">
        <f t="shared" ca="1" si="323"/>
        <v>5.4106795186141561</v>
      </c>
      <c r="CC264" s="111">
        <f t="shared" ca="1" si="323"/>
        <v>5.4181468456627782</v>
      </c>
      <c r="CD264" s="111">
        <f t="shared" ca="1" si="323"/>
        <v>5.4172556012170441</v>
      </c>
      <c r="CE264" s="111">
        <f t="shared" ca="1" si="323"/>
        <v>5.3132391882483976</v>
      </c>
      <c r="CF264" s="111">
        <f t="shared" ca="1" si="323"/>
        <v>4.8594779043663721</v>
      </c>
      <c r="CG264" s="111">
        <f t="shared" ca="1" si="323"/>
        <v>3.6168972461692634</v>
      </c>
      <c r="CH264" s="111">
        <f t="shared" ca="1" si="323"/>
        <v>1.5056512621973575</v>
      </c>
      <c r="CI264" s="111">
        <f t="shared" ca="1" si="323"/>
        <v>-0.34247708715537151</v>
      </c>
      <c r="CJ264" s="111">
        <f t="shared" ca="1" si="323"/>
        <v>-1.0849199912530434</v>
      </c>
      <c r="CK264" s="111">
        <f t="shared" ca="1" si="323"/>
        <v>-1.1315174562021073</v>
      </c>
      <c r="CL264" s="111">
        <f t="shared" ca="1" si="323"/>
        <v>-0.98237882188153414</v>
      </c>
      <c r="CM264" s="111">
        <f t="shared" ca="1" si="323"/>
        <v>-0.85124078480390697</v>
      </c>
      <c r="CN264" s="111">
        <f t="shared" ca="1" si="323"/>
        <v>-0.80307412662404021</v>
      </c>
      <c r="CP264" s="14">
        <f t="shared" si="324"/>
        <v>45</v>
      </c>
      <c r="CQ264" s="111">
        <f t="shared" ca="1" si="325"/>
        <v>5.849622910720659</v>
      </c>
      <c r="CR264" s="111">
        <f t="shared" ca="1" si="325"/>
        <v>5.8200805074639064</v>
      </c>
      <c r="CS264" s="111">
        <f t="shared" ca="1" si="325"/>
        <v>5.7140326636836916</v>
      </c>
      <c r="CT264" s="111">
        <f t="shared" ca="1" si="325"/>
        <v>5.4696744566710276</v>
      </c>
      <c r="CU264" s="111">
        <f t="shared" ca="1" si="325"/>
        <v>4.9619304494766787</v>
      </c>
      <c r="CV264" s="111">
        <f t="shared" ca="1" si="325"/>
        <v>4.0639184692057784</v>
      </c>
      <c r="CW264" s="111">
        <f t="shared" ca="1" si="325"/>
        <v>3.0081386906430341</v>
      </c>
      <c r="CX264" s="111">
        <f t="shared" ca="1" si="325"/>
        <v>2.4794324354255775</v>
      </c>
      <c r="CY264" s="111">
        <f t="shared" ca="1" si="325"/>
        <v>2.5831199414197492</v>
      </c>
      <c r="CZ264" s="111">
        <f t="shared" ca="1" si="325"/>
        <v>2.8906870329223588</v>
      </c>
      <c r="DA264" s="111">
        <f t="shared" ca="1" si="325"/>
        <v>3.1531484169350597</v>
      </c>
      <c r="DB264" s="111">
        <f t="shared" ca="1" si="325"/>
        <v>3.3113601044320555</v>
      </c>
      <c r="DC264" s="111">
        <f t="shared" ca="1" si="325"/>
        <v>3.3632148252635981</v>
      </c>
      <c r="DE264" s="14">
        <f t="shared" si="326"/>
        <v>45</v>
      </c>
      <c r="DF264" s="111">
        <f t="shared" ca="1" si="327"/>
        <v>-8.1891765099389833</v>
      </c>
      <c r="DG264" s="111">
        <f t="shared" ca="1" si="327"/>
        <v>-8.1942092121276886</v>
      </c>
      <c r="DH264" s="111">
        <f t="shared" ca="1" si="327"/>
        <v>-8.1753462455700081</v>
      </c>
      <c r="DI264" s="111">
        <f t="shared" ca="1" si="327"/>
        <v>-7.9959313271097017</v>
      </c>
      <c r="DJ264" s="111">
        <f t="shared" ca="1" si="327"/>
        <v>-7.3062922807346071</v>
      </c>
      <c r="DK264" s="111">
        <f t="shared" ca="1" si="327"/>
        <v>-5.4998494064266445</v>
      </c>
      <c r="DL264" s="111">
        <f t="shared" ca="1" si="327"/>
        <v>-2.5088914647036464</v>
      </c>
      <c r="DM264" s="111">
        <f t="shared" ca="1" si="327"/>
        <v>4.3397376969565471E-2</v>
      </c>
      <c r="DN264" s="111">
        <f t="shared" ca="1" si="327"/>
        <v>1.0160399981007657</v>
      </c>
      <c r="DO264" s="111">
        <f t="shared" ca="1" si="327"/>
        <v>1.0269087694490828</v>
      </c>
      <c r="DP264" s="111">
        <f t="shared" ca="1" si="327"/>
        <v>0.78431369301953602</v>
      </c>
      <c r="DQ264" s="111">
        <f t="shared" ca="1" si="327"/>
        <v>0.58309436233319989</v>
      </c>
      <c r="DR264" s="111">
        <f t="shared" ca="1" si="327"/>
        <v>0.51022969795478623</v>
      </c>
      <c r="DT264" s="14"/>
      <c r="DU264" s="111"/>
      <c r="DV264" s="111"/>
      <c r="DW264" s="111"/>
      <c r="DX264" s="111"/>
      <c r="DY264" s="111"/>
      <c r="DZ264" s="111"/>
      <c r="EA264" s="111"/>
      <c r="EB264" s="111"/>
      <c r="EC264" s="111"/>
      <c r="ED264" s="111"/>
      <c r="EE264" s="111"/>
      <c r="EF264" s="111"/>
      <c r="EG264" s="111"/>
      <c r="EI264" s="14"/>
      <c r="EJ264" s="111"/>
      <c r="EK264" s="111"/>
      <c r="EL264" s="111"/>
      <c r="EM264" s="111"/>
      <c r="EN264" s="111"/>
      <c r="EO264" s="111"/>
      <c r="EP264" s="111"/>
      <c r="EQ264" s="111"/>
      <c r="ER264" s="111"/>
      <c r="ES264" s="111"/>
      <c r="ET264" s="111"/>
      <c r="EU264" s="111"/>
      <c r="EV264" s="111"/>
    </row>
    <row r="265" spans="2:152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S265" s="14">
        <f t="shared" si="314"/>
        <v>52.5</v>
      </c>
      <c r="T265" s="87">
        <f t="shared" ca="1" si="315"/>
        <v>10.933136083533233</v>
      </c>
      <c r="U265" s="87">
        <f t="shared" ca="1" si="315"/>
        <v>10.833956545194003</v>
      </c>
      <c r="V265" s="87">
        <f t="shared" ca="1" si="315"/>
        <v>10.514887767570974</v>
      </c>
      <c r="W265" s="87">
        <f t="shared" ca="1" si="315"/>
        <v>9.909304202603634</v>
      </c>
      <c r="X265" s="87">
        <f t="shared" ca="1" si="315"/>
        <v>8.9166276618772624</v>
      </c>
      <c r="Y265" s="87">
        <f t="shared" ca="1" si="315"/>
        <v>7.5197044232182089</v>
      </c>
      <c r="Z265" s="87">
        <f t="shared" ca="1" si="315"/>
        <v>6.198581088563941</v>
      </c>
      <c r="AA265" s="87">
        <f t="shared" ca="1" si="315"/>
        <v>6.095094588505666</v>
      </c>
      <c r="AB265" s="87">
        <f t="shared" ca="1" si="315"/>
        <v>7.3858799500033125</v>
      </c>
      <c r="AC265" s="87">
        <f t="shared" ca="1" si="315"/>
        <v>8.8911393173938968</v>
      </c>
      <c r="AD265" s="87">
        <f t="shared" ca="1" si="315"/>
        <v>9.9384921685157757</v>
      </c>
      <c r="AE265" s="87">
        <f t="shared" ca="1" si="315"/>
        <v>10.500255716222719</v>
      </c>
      <c r="AF265" s="87">
        <f t="shared" ca="1" si="315"/>
        <v>10.674026884128393</v>
      </c>
      <c r="AH265" s="14">
        <f t="shared" si="316"/>
        <v>52.5</v>
      </c>
      <c r="AI265" s="111">
        <f t="shared" ca="1" si="317"/>
        <v>8.0473952619788456</v>
      </c>
      <c r="AJ265" s="111">
        <f t="shared" ca="1" si="317"/>
        <v>7.9727781399976143</v>
      </c>
      <c r="AK265" s="111">
        <f t="shared" ca="1" si="317"/>
        <v>7.7390730477513721</v>
      </c>
      <c r="AL265" s="111">
        <f t="shared" ca="1" si="317"/>
        <v>7.3209865468957291</v>
      </c>
      <c r="AM265" s="111">
        <f t="shared" ca="1" si="317"/>
        <v>6.7065341726226215</v>
      </c>
      <c r="AN265" s="111">
        <f t="shared" ca="1" si="317"/>
        <v>6.0152294196099243</v>
      </c>
      <c r="AO265" s="111">
        <f t="shared" ca="1" si="317"/>
        <v>5.7499615232852319</v>
      </c>
      <c r="AP265" s="111">
        <f t="shared" ca="1" si="317"/>
        <v>6.5788448953634378</v>
      </c>
      <c r="AQ265" s="111">
        <f t="shared" ca="1" si="317"/>
        <v>8.1127521410231047</v>
      </c>
      <c r="AR265" s="111">
        <f t="shared" ca="1" si="317"/>
        <v>9.377905536710303</v>
      </c>
      <c r="AS265" s="111">
        <f t="shared" ca="1" si="317"/>
        <v>10.116787950617899</v>
      </c>
      <c r="AT265" s="111">
        <f t="shared" ca="1" si="317"/>
        <v>10.472701563455894</v>
      </c>
      <c r="AU265" s="111">
        <f t="shared" ca="1" si="317"/>
        <v>10.577015928969203</v>
      </c>
      <c r="AW265" s="14">
        <f t="shared" si="318"/>
        <v>52.5</v>
      </c>
      <c r="AX265" s="111">
        <f t="shared" ca="1" si="319"/>
        <v>9.0093088691636414</v>
      </c>
      <c r="AY265" s="111">
        <f t="shared" ca="1" si="319"/>
        <v>8.9265042750630776</v>
      </c>
      <c r="AZ265" s="111">
        <f t="shared" ca="1" si="319"/>
        <v>8.6643446210245756</v>
      </c>
      <c r="BA265" s="111">
        <f t="shared" ca="1" si="319"/>
        <v>8.1837590987983635</v>
      </c>
      <c r="BB265" s="111">
        <f t="shared" ca="1" si="319"/>
        <v>7.4432320023741676</v>
      </c>
      <c r="BC265" s="111">
        <f t="shared" ca="1" si="319"/>
        <v>6.5167210874793531</v>
      </c>
      <c r="BD265" s="111">
        <f t="shared" ca="1" si="319"/>
        <v>5.8995013783781367</v>
      </c>
      <c r="BE265" s="111">
        <f t="shared" ca="1" si="319"/>
        <v>6.4175947930775141</v>
      </c>
      <c r="BF265" s="111">
        <f t="shared" ca="1" si="319"/>
        <v>7.8704614106831725</v>
      </c>
      <c r="BG265" s="111">
        <f t="shared" ca="1" si="319"/>
        <v>9.2156501302715021</v>
      </c>
      <c r="BH265" s="111">
        <f t="shared" ca="1" si="319"/>
        <v>10.057356023250525</v>
      </c>
      <c r="BI265" s="111">
        <f t="shared" ca="1" si="319"/>
        <v>10.481886281044838</v>
      </c>
      <c r="BJ265" s="111">
        <f t="shared" ca="1" si="319"/>
        <v>10.609352914022265</v>
      </c>
      <c r="BL265" s="14">
        <f t="shared" si="320"/>
        <v>52.5</v>
      </c>
      <c r="BM265" s="111">
        <f t="shared" ca="1" si="321"/>
        <v>9.9712224763484372</v>
      </c>
      <c r="BN265" s="111">
        <f t="shared" ca="1" si="321"/>
        <v>9.8802304101285401</v>
      </c>
      <c r="BO265" s="111">
        <f t="shared" ca="1" si="321"/>
        <v>9.5896161942977738</v>
      </c>
      <c r="BP265" s="111">
        <f t="shared" ca="1" si="321"/>
        <v>9.0465316507009987</v>
      </c>
      <c r="BQ265" s="111">
        <f t="shared" ca="1" si="321"/>
        <v>8.1799298321257172</v>
      </c>
      <c r="BR265" s="111">
        <f t="shared" ca="1" si="321"/>
        <v>7.0182127553487827</v>
      </c>
      <c r="BS265" s="111">
        <f t="shared" ca="1" si="321"/>
        <v>6.0490412334710397</v>
      </c>
      <c r="BT265" s="111">
        <f t="shared" ca="1" si="321"/>
        <v>6.2563446907915914</v>
      </c>
      <c r="BU265" s="111">
        <f t="shared" ca="1" si="321"/>
        <v>7.6281706803432421</v>
      </c>
      <c r="BV265" s="111">
        <f t="shared" ca="1" si="321"/>
        <v>9.0533947238326995</v>
      </c>
      <c r="BW265" s="111">
        <f t="shared" ca="1" si="321"/>
        <v>9.9979240958831497</v>
      </c>
      <c r="BX265" s="111">
        <f t="shared" ca="1" si="321"/>
        <v>10.491070998633779</v>
      </c>
      <c r="BY265" s="111">
        <f t="shared" ca="1" si="321"/>
        <v>10.641689899075329</v>
      </c>
      <c r="CA265" s="14">
        <f t="shared" si="322"/>
        <v>52.5</v>
      </c>
      <c r="CB265" s="111">
        <f t="shared" ca="1" si="323"/>
        <v>3.5848544264021274</v>
      </c>
      <c r="CC265" s="111">
        <f t="shared" ca="1" si="323"/>
        <v>3.5555655013539784</v>
      </c>
      <c r="CD265" s="111">
        <f t="shared" ca="1" si="323"/>
        <v>3.4486518861250075</v>
      </c>
      <c r="CE265" s="111">
        <f t="shared" ca="1" si="323"/>
        <v>3.1947744708950792</v>
      </c>
      <c r="CF265" s="111">
        <f t="shared" ca="1" si="323"/>
        <v>2.6368614461338291</v>
      </c>
      <c r="CG265" s="111">
        <f t="shared" ca="1" si="323"/>
        <v>1.5050091225729281</v>
      </c>
      <c r="CH265" s="111">
        <f t="shared" ca="1" si="323"/>
        <v>-0.34247708715537151</v>
      </c>
      <c r="CI265" s="111">
        <f t="shared" ca="1" si="323"/>
        <v>-2.1865195314166721</v>
      </c>
      <c r="CJ265" s="111">
        <f t="shared" ca="1" si="323"/>
        <v>-2.9309203720402479</v>
      </c>
      <c r="CK265" s="111">
        <f t="shared" ca="1" si="323"/>
        <v>-2.7517603021115939</v>
      </c>
      <c r="CL265" s="111">
        <f t="shared" ca="1" si="323"/>
        <v>-2.3442899979074046</v>
      </c>
      <c r="CM265" s="111">
        <f t="shared" ca="1" si="323"/>
        <v>-2.0449428377108934</v>
      </c>
      <c r="CN265" s="111">
        <f t="shared" ca="1" si="323"/>
        <v>-1.9407834665072983</v>
      </c>
      <c r="CP265" s="14">
        <f t="shared" si="324"/>
        <v>52.5</v>
      </c>
      <c r="CQ265" s="111">
        <f t="shared" ca="1" si="325"/>
        <v>4.373254433413293</v>
      </c>
      <c r="CR265" s="111">
        <f t="shared" ca="1" si="325"/>
        <v>4.3335826180776014</v>
      </c>
      <c r="CS265" s="111">
        <f t="shared" ca="1" si="325"/>
        <v>4.20595510702839</v>
      </c>
      <c r="CT265" s="111">
        <f t="shared" ca="1" si="325"/>
        <v>3.9637216810414539</v>
      </c>
      <c r="CU265" s="111">
        <f t="shared" ca="1" si="325"/>
        <v>3.5666510647509053</v>
      </c>
      <c r="CV265" s="111">
        <f t="shared" ca="1" si="325"/>
        <v>3.0078817692872839</v>
      </c>
      <c r="CW265" s="111">
        <f t="shared" ca="1" si="325"/>
        <v>2.4794324354255775</v>
      </c>
      <c r="CX265" s="111">
        <f t="shared" ca="1" si="325"/>
        <v>2.4380378354022669</v>
      </c>
      <c r="CY265" s="111">
        <f t="shared" ca="1" si="325"/>
        <v>2.9543519800013245</v>
      </c>
      <c r="CZ265" s="111">
        <f t="shared" ca="1" si="325"/>
        <v>3.5564557269575587</v>
      </c>
      <c r="DA265" s="111">
        <f t="shared" ca="1" si="325"/>
        <v>3.9753968674063098</v>
      </c>
      <c r="DB265" s="111">
        <f t="shared" ca="1" si="325"/>
        <v>4.2001022864890878</v>
      </c>
      <c r="DC265" s="111">
        <f t="shared" ca="1" si="325"/>
        <v>4.2696107536513574</v>
      </c>
      <c r="DE265" s="14">
        <f t="shared" si="326"/>
        <v>52.5</v>
      </c>
      <c r="DF265" s="111">
        <f t="shared" ca="1" si="327"/>
        <v>-5.5086816407717185</v>
      </c>
      <c r="DG265" s="111">
        <f t="shared" ca="1" si="327"/>
        <v>-5.4630177714849042</v>
      </c>
      <c r="DH265" s="111">
        <f t="shared" ca="1" si="327"/>
        <v>-5.2991950326714061</v>
      </c>
      <c r="DI265" s="111">
        <f t="shared" ca="1" si="327"/>
        <v>-4.920319574700347</v>
      </c>
      <c r="DJ265" s="111">
        <f t="shared" ca="1" si="327"/>
        <v>-4.1102571056369221</v>
      </c>
      <c r="DK265" s="111">
        <f t="shared" ca="1" si="327"/>
        <v>-2.507992458311783</v>
      </c>
      <c r="DL265" s="111">
        <f t="shared" ca="1" si="327"/>
        <v>4.3397376969565471E-2</v>
      </c>
      <c r="DM265" s="111">
        <f t="shared" ca="1" si="327"/>
        <v>2.5090197359885185</v>
      </c>
      <c r="DN265" s="111">
        <f t="shared" ca="1" si="327"/>
        <v>3.4155018327201088</v>
      </c>
      <c r="DO265" s="111">
        <f t="shared" ca="1" si="327"/>
        <v>3.0762711149891988</v>
      </c>
      <c r="DP265" s="111">
        <f t="shared" ca="1" si="327"/>
        <v>2.4631538526421544</v>
      </c>
      <c r="DQ265" s="111">
        <f t="shared" ca="1" si="327"/>
        <v>2.0265734025330104</v>
      </c>
      <c r="DR265" s="111">
        <f t="shared" ca="1" si="327"/>
        <v>1.8761094964011713</v>
      </c>
      <c r="DT265" s="14"/>
      <c r="DU265" s="111"/>
      <c r="DV265" s="111"/>
      <c r="DW265" s="111"/>
      <c r="DX265" s="111"/>
      <c r="DY265" s="111"/>
      <c r="DZ265" s="111"/>
      <c r="EA265" s="111"/>
      <c r="EB265" s="111"/>
      <c r="EC265" s="111"/>
      <c r="ED265" s="111"/>
      <c r="EE265" s="111"/>
      <c r="EF265" s="111"/>
      <c r="EG265" s="111"/>
      <c r="EI265" s="14"/>
      <c r="EJ265" s="111"/>
      <c r="EK265" s="111"/>
      <c r="EL265" s="111"/>
      <c r="EM265" s="111"/>
      <c r="EN265" s="111"/>
      <c r="EO265" s="111"/>
      <c r="EP265" s="111"/>
      <c r="EQ265" s="111"/>
      <c r="ER265" s="111"/>
      <c r="ES265" s="111"/>
      <c r="ET265" s="111"/>
      <c r="EU265" s="111"/>
      <c r="EV265" s="111"/>
    </row>
    <row r="266" spans="2:152">
      <c r="S266" s="14">
        <f t="shared" si="314"/>
        <v>60</v>
      </c>
      <c r="T266" s="87">
        <f t="shared" ca="1" si="315"/>
        <v>9.0288464504133916</v>
      </c>
      <c r="U266" s="87">
        <f t="shared" ca="1" si="315"/>
        <v>8.939467081059254</v>
      </c>
      <c r="V266" s="87">
        <f t="shared" ca="1" si="315"/>
        <v>8.6644287651759537</v>
      </c>
      <c r="W266" s="87">
        <f t="shared" ca="1" si="315"/>
        <v>8.1887791463700044</v>
      </c>
      <c r="X266" s="87">
        <f t="shared" ca="1" si="315"/>
        <v>7.5190259673245521</v>
      </c>
      <c r="Y266" s="87">
        <f t="shared" ca="1" si="315"/>
        <v>6.7835090504513298</v>
      </c>
      <c r="Z266" s="87">
        <f t="shared" ca="1" si="315"/>
        <v>6.457799853549373</v>
      </c>
      <c r="AA266" s="87">
        <f t="shared" ca="1" si="315"/>
        <v>7.3858799500033125</v>
      </c>
      <c r="AB266" s="87">
        <f t="shared" ca="1" si="315"/>
        <v>9.6558431118848311</v>
      </c>
      <c r="AC266" s="87">
        <f t="shared" ca="1" si="315"/>
        <v>11.97549300836879</v>
      </c>
      <c r="AD266" s="87">
        <f t="shared" ca="1" si="315"/>
        <v>13.472775234942988</v>
      </c>
      <c r="AE266" s="87">
        <f t="shared" ca="1" si="315"/>
        <v>14.207594490746267</v>
      </c>
      <c r="AF266" s="87">
        <f t="shared" ca="1" si="315"/>
        <v>14.421453580766574</v>
      </c>
      <c r="AH266" s="14">
        <f t="shared" si="316"/>
        <v>60</v>
      </c>
      <c r="AI266" s="111">
        <f t="shared" ca="1" si="317"/>
        <v>6.8554460101763572</v>
      </c>
      <c r="AJ266" s="111">
        <f t="shared" ca="1" si="317"/>
        <v>6.7962185747529871</v>
      </c>
      <c r="AK266" s="111">
        <f t="shared" ca="1" si="317"/>
        <v>6.6199282624394282</v>
      </c>
      <c r="AL266" s="111">
        <f t="shared" ca="1" si="317"/>
        <v>6.3393182801398318</v>
      </c>
      <c r="AM266" s="111">
        <f t="shared" ca="1" si="317"/>
        <v>6.0149579514194569</v>
      </c>
      <c r="AN266" s="111">
        <f t="shared" ca="1" si="317"/>
        <v>5.852819777417773</v>
      </c>
      <c r="AO266" s="111">
        <f t="shared" ca="1" si="317"/>
        <v>6.3544798638209574</v>
      </c>
      <c r="AP266" s="111">
        <f t="shared" ca="1" si="317"/>
        <v>8.1127521410231047</v>
      </c>
      <c r="AQ266" s="111">
        <f t="shared" ca="1" si="317"/>
        <v>10.711494923074589</v>
      </c>
      <c r="AR266" s="111">
        <f t="shared" ca="1" si="317"/>
        <v>12.805921352644384</v>
      </c>
      <c r="AS266" s="111">
        <f t="shared" ca="1" si="317"/>
        <v>13.923584412088275</v>
      </c>
      <c r="AT266" s="111">
        <f t="shared" ca="1" si="317"/>
        <v>14.386674176805771</v>
      </c>
      <c r="AU266" s="111">
        <f t="shared" ca="1" si="317"/>
        <v>14.507109888783242</v>
      </c>
      <c r="AW266" s="14">
        <f t="shared" si="318"/>
        <v>60</v>
      </c>
      <c r="AX266" s="111">
        <f t="shared" ca="1" si="319"/>
        <v>7.5799128235887023</v>
      </c>
      <c r="AY266" s="111">
        <f t="shared" ca="1" si="319"/>
        <v>7.5106347435217433</v>
      </c>
      <c r="AZ266" s="111">
        <f t="shared" ca="1" si="319"/>
        <v>7.3014284300182704</v>
      </c>
      <c r="BA266" s="111">
        <f t="shared" ca="1" si="319"/>
        <v>6.9558052355498887</v>
      </c>
      <c r="BB266" s="111">
        <f t="shared" ca="1" si="319"/>
        <v>6.5163139567211559</v>
      </c>
      <c r="BC266" s="111">
        <f t="shared" ca="1" si="319"/>
        <v>6.1630495350956256</v>
      </c>
      <c r="BD266" s="111">
        <f t="shared" ca="1" si="319"/>
        <v>6.3889198603970963</v>
      </c>
      <c r="BE266" s="111">
        <f t="shared" ca="1" si="319"/>
        <v>7.8704614106831725</v>
      </c>
      <c r="BF266" s="111">
        <f t="shared" ca="1" si="319"/>
        <v>10.359610986011337</v>
      </c>
      <c r="BG266" s="111">
        <f t="shared" ca="1" si="319"/>
        <v>12.529111904552517</v>
      </c>
      <c r="BH266" s="111">
        <f t="shared" ca="1" si="319"/>
        <v>13.77331468637318</v>
      </c>
      <c r="BI266" s="111">
        <f t="shared" ca="1" si="319"/>
        <v>14.326980948119271</v>
      </c>
      <c r="BJ266" s="111">
        <f t="shared" ca="1" si="319"/>
        <v>14.478557786111018</v>
      </c>
      <c r="BL266" s="14">
        <f t="shared" si="320"/>
        <v>60</v>
      </c>
      <c r="BM266" s="111">
        <f t="shared" ca="1" si="321"/>
        <v>8.3043796370010465</v>
      </c>
      <c r="BN266" s="111">
        <f t="shared" ca="1" si="321"/>
        <v>8.2250509122904987</v>
      </c>
      <c r="BO266" s="111">
        <f t="shared" ca="1" si="321"/>
        <v>7.9829285975971116</v>
      </c>
      <c r="BP266" s="111">
        <f t="shared" ca="1" si="321"/>
        <v>7.5722921909599465</v>
      </c>
      <c r="BQ266" s="111">
        <f t="shared" ca="1" si="321"/>
        <v>7.017669962022854</v>
      </c>
      <c r="BR266" s="111">
        <f t="shared" ca="1" si="321"/>
        <v>6.4732792927734772</v>
      </c>
      <c r="BS266" s="111">
        <f t="shared" ca="1" si="321"/>
        <v>6.423359856973236</v>
      </c>
      <c r="BT266" s="111">
        <f t="shared" ca="1" si="321"/>
        <v>7.6281706803432421</v>
      </c>
      <c r="BU266" s="111">
        <f t="shared" ca="1" si="321"/>
        <v>10.007727048948087</v>
      </c>
      <c r="BV266" s="111">
        <f t="shared" ca="1" si="321"/>
        <v>12.252302456460654</v>
      </c>
      <c r="BW266" s="111">
        <f t="shared" ca="1" si="321"/>
        <v>13.623044960658081</v>
      </c>
      <c r="BX266" s="111">
        <f t="shared" ca="1" si="321"/>
        <v>14.267287719432769</v>
      </c>
      <c r="BY266" s="111">
        <f t="shared" ca="1" si="321"/>
        <v>14.450005683438796</v>
      </c>
      <c r="CA266" s="14">
        <f t="shared" si="322"/>
        <v>60</v>
      </c>
      <c r="CB266" s="111">
        <f t="shared" ca="1" si="323"/>
        <v>2.5410315903913911</v>
      </c>
      <c r="CC266" s="111">
        <f t="shared" ca="1" si="323"/>
        <v>2.498603596400685</v>
      </c>
      <c r="CD266" s="111">
        <f t="shared" ca="1" si="323"/>
        <v>2.3561152524378617</v>
      </c>
      <c r="CE266" s="111">
        <f t="shared" ca="1" si="323"/>
        <v>2.0611659031863474</v>
      </c>
      <c r="CF266" s="111">
        <f t="shared" ca="1" si="323"/>
        <v>1.5043308383452825</v>
      </c>
      <c r="CG266" s="111">
        <f t="shared" ca="1" si="323"/>
        <v>0.50467673597684559</v>
      </c>
      <c r="CH266" s="111">
        <f t="shared" ca="1" si="323"/>
        <v>-1.0849199912530434</v>
      </c>
      <c r="CI266" s="111">
        <f t="shared" ca="1" si="323"/>
        <v>-2.9309203720402479</v>
      </c>
      <c r="CJ266" s="111">
        <f t="shared" ca="1" si="323"/>
        <v>-4.0424722447564809</v>
      </c>
      <c r="CK266" s="111">
        <f t="shared" ca="1" si="323"/>
        <v>-4.0559552902249472</v>
      </c>
      <c r="CL266" s="111">
        <f t="shared" ca="1" si="323"/>
        <v>-3.5961734012791742</v>
      </c>
      <c r="CM266" s="111">
        <f t="shared" ca="1" si="323"/>
        <v>-3.1996782702682633</v>
      </c>
      <c r="CN266" s="111">
        <f t="shared" ca="1" si="323"/>
        <v>-3.0556033321866463</v>
      </c>
      <c r="CP266" s="14">
        <f t="shared" si="324"/>
        <v>60</v>
      </c>
      <c r="CQ266" s="111">
        <f t="shared" ca="1" si="325"/>
        <v>3.611538580165357</v>
      </c>
      <c r="CR266" s="111">
        <f t="shared" ca="1" si="325"/>
        <v>3.5757868324237023</v>
      </c>
      <c r="CS266" s="111">
        <f t="shared" ca="1" si="325"/>
        <v>3.4657715060703822</v>
      </c>
      <c r="CT266" s="111">
        <f t="shared" ca="1" si="325"/>
        <v>3.2755116585480017</v>
      </c>
      <c r="CU266" s="111">
        <f t="shared" ca="1" si="325"/>
        <v>3.0076103869298212</v>
      </c>
      <c r="CV266" s="111">
        <f t="shared" ca="1" si="325"/>
        <v>2.7134036201805318</v>
      </c>
      <c r="CW266" s="111">
        <f t="shared" ca="1" si="325"/>
        <v>2.5831199414197492</v>
      </c>
      <c r="CX266" s="111">
        <f t="shared" ca="1" si="325"/>
        <v>2.9543519800013245</v>
      </c>
      <c r="CY266" s="111">
        <f t="shared" ca="1" si="325"/>
        <v>3.8623372447539328</v>
      </c>
      <c r="CZ266" s="111">
        <f t="shared" ca="1" si="325"/>
        <v>4.7901972033475158</v>
      </c>
      <c r="DA266" s="111">
        <f t="shared" ca="1" si="325"/>
        <v>5.3891100939771954</v>
      </c>
      <c r="DB266" s="111">
        <f t="shared" ca="1" si="325"/>
        <v>5.6830377962985068</v>
      </c>
      <c r="DC266" s="111">
        <f t="shared" ca="1" si="325"/>
        <v>5.7685814323066298</v>
      </c>
      <c r="DE266" s="14">
        <f t="shared" si="326"/>
        <v>60</v>
      </c>
      <c r="DF266" s="111">
        <f t="shared" ca="1" si="327"/>
        <v>-3.9899652172160809</v>
      </c>
      <c r="DG266" s="111">
        <f t="shared" ca="1" si="327"/>
        <v>-3.9274359339381966</v>
      </c>
      <c r="DH266" s="111">
        <f t="shared" ca="1" si="327"/>
        <v>-3.7191155875955446</v>
      </c>
      <c r="DI266" s="111">
        <f t="shared" ca="1" si="327"/>
        <v>-3.2941398140064631</v>
      </c>
      <c r="DJ266" s="111">
        <f t="shared" ca="1" si="327"/>
        <v>-2.5070428489486813</v>
      </c>
      <c r="DK266" s="111">
        <f t="shared" ca="1" si="327"/>
        <v>-1.1251362513325489</v>
      </c>
      <c r="DL266" s="111">
        <f t="shared" ca="1" si="327"/>
        <v>1.0160399981007657</v>
      </c>
      <c r="DM266" s="111">
        <f t="shared" ca="1" si="327"/>
        <v>3.4155018327201088</v>
      </c>
      <c r="DN266" s="111">
        <f t="shared" ca="1" si="327"/>
        <v>4.7462401188829828</v>
      </c>
      <c r="DO266" s="111">
        <f t="shared" ca="1" si="327"/>
        <v>4.6095741864086763</v>
      </c>
      <c r="DP266" s="111">
        <f t="shared" ca="1" si="327"/>
        <v>3.8967128527093644</v>
      </c>
      <c r="DQ266" s="111">
        <f t="shared" ca="1" si="327"/>
        <v>3.3190647276412673</v>
      </c>
      <c r="DR266" s="111">
        <f t="shared" ca="1" si="327"/>
        <v>3.1127075375310915</v>
      </c>
      <c r="DT266" s="14"/>
      <c r="DU266" s="111"/>
      <c r="DV266" s="111"/>
      <c r="DW266" s="111"/>
      <c r="DX266" s="111"/>
      <c r="DY266" s="111"/>
      <c r="DZ266" s="111"/>
      <c r="EA266" s="111"/>
      <c r="EB266" s="111"/>
      <c r="EC266" s="111"/>
      <c r="ED266" s="111"/>
      <c r="EE266" s="111"/>
      <c r="EF266" s="111"/>
      <c r="EG266" s="111"/>
      <c r="EI266" s="14"/>
      <c r="EJ266" s="111"/>
      <c r="EK266" s="111"/>
      <c r="EL266" s="111"/>
      <c r="EM266" s="111"/>
      <c r="EN266" s="111"/>
      <c r="EO266" s="111"/>
      <c r="EP266" s="111"/>
      <c r="EQ266" s="111"/>
      <c r="ER266" s="111"/>
      <c r="ES266" s="111"/>
      <c r="ET266" s="111"/>
      <c r="EU266" s="111"/>
      <c r="EV266" s="111"/>
    </row>
    <row r="267" spans="2:152">
      <c r="S267" s="14">
        <f t="shared" si="314"/>
        <v>67.5</v>
      </c>
      <c r="T267" s="87">
        <f t="shared" ca="1" si="315"/>
        <v>8.1239540018095191</v>
      </c>
      <c r="U267" s="87">
        <f t="shared" ca="1" si="315"/>
        <v>8.0541706816551883</v>
      </c>
      <c r="V267" s="87">
        <f t="shared" ca="1" si="315"/>
        <v>7.8472363366637943</v>
      </c>
      <c r="W267" s="87">
        <f t="shared" ca="1" si="315"/>
        <v>7.51870073583137</v>
      </c>
      <c r="X267" s="87">
        <f t="shared" ca="1" si="315"/>
        <v>7.130702125250739</v>
      </c>
      <c r="Y267" s="87">
        <f t="shared" ca="1" si="315"/>
        <v>6.8768537139597781</v>
      </c>
      <c r="Z267" s="87">
        <f t="shared" ca="1" si="315"/>
        <v>7.2267175823058976</v>
      </c>
      <c r="AA267" s="87">
        <f t="shared" ca="1" si="315"/>
        <v>8.8911393173938968</v>
      </c>
      <c r="AB267" s="87">
        <f t="shared" ca="1" si="315"/>
        <v>11.97549300836879</v>
      </c>
      <c r="AC267" s="87">
        <f t="shared" ca="1" si="315"/>
        <v>15.201822993590529</v>
      </c>
      <c r="AD267" s="87">
        <f t="shared" ca="1" si="315"/>
        <v>17.365647202422746</v>
      </c>
      <c r="AE267" s="87">
        <f t="shared" ca="1" si="315"/>
        <v>18.41860195619109</v>
      </c>
      <c r="AF267" s="87">
        <f t="shared" ca="1" si="315"/>
        <v>18.717319801453158</v>
      </c>
      <c r="AH267" s="14">
        <f t="shared" si="316"/>
        <v>67.5</v>
      </c>
      <c r="AI267" s="111">
        <f t="shared" ca="1" si="317"/>
        <v>6.3232480161921361</v>
      </c>
      <c r="AJ267" s="111">
        <f t="shared" ca="1" si="317"/>
        <v>6.2825751091939956</v>
      </c>
      <c r="AK267" s="111">
        <f t="shared" ca="1" si="317"/>
        <v>6.1685894207983818</v>
      </c>
      <c r="AL267" s="111">
        <f t="shared" ca="1" si="317"/>
        <v>6.0148278190092892</v>
      </c>
      <c r="AM267" s="111">
        <f t="shared" ca="1" si="317"/>
        <v>5.9158873046413518</v>
      </c>
      <c r="AN267" s="111">
        <f t="shared" ca="1" si="317"/>
        <v>6.107383694536292</v>
      </c>
      <c r="AO267" s="111">
        <f t="shared" ca="1" si="317"/>
        <v>7.0698045521763611</v>
      </c>
      <c r="AP267" s="111">
        <f t="shared" ca="1" si="317"/>
        <v>9.377905536710303</v>
      </c>
      <c r="AQ267" s="111">
        <f t="shared" ca="1" si="317"/>
        <v>12.805921352644384</v>
      </c>
      <c r="AR267" s="111">
        <f t="shared" ca="1" si="317"/>
        <v>15.913106335693035</v>
      </c>
      <c r="AS267" s="111">
        <f t="shared" ca="1" si="317"/>
        <v>17.740213154742676</v>
      </c>
      <c r="AT267" s="111">
        <f t="shared" ca="1" si="317"/>
        <v>18.518726514660472</v>
      </c>
      <c r="AU267" s="111">
        <f t="shared" ca="1" si="317"/>
        <v>18.718691528464326</v>
      </c>
      <c r="AW267" s="14">
        <f t="shared" si="318"/>
        <v>67.5</v>
      </c>
      <c r="AX267" s="111">
        <f t="shared" ca="1" si="319"/>
        <v>6.9234833447312649</v>
      </c>
      <c r="AY267" s="111">
        <f t="shared" ca="1" si="319"/>
        <v>6.8731069666810605</v>
      </c>
      <c r="AZ267" s="111">
        <f t="shared" ca="1" si="319"/>
        <v>6.7281383927535199</v>
      </c>
      <c r="BA267" s="111">
        <f t="shared" ca="1" si="319"/>
        <v>6.5161187912833167</v>
      </c>
      <c r="BB267" s="111">
        <f t="shared" ca="1" si="319"/>
        <v>6.3208255781778142</v>
      </c>
      <c r="BC267" s="111">
        <f t="shared" ca="1" si="319"/>
        <v>6.3638737010107871</v>
      </c>
      <c r="BD267" s="111">
        <f t="shared" ca="1" si="319"/>
        <v>7.1221088955528717</v>
      </c>
      <c r="BE267" s="111">
        <f t="shared" ca="1" si="319"/>
        <v>9.2156501302715021</v>
      </c>
      <c r="BF267" s="111">
        <f t="shared" ca="1" si="319"/>
        <v>12.529111904552517</v>
      </c>
      <c r="BG267" s="111">
        <f t="shared" ca="1" si="319"/>
        <v>15.676011888325535</v>
      </c>
      <c r="BH267" s="111">
        <f t="shared" ca="1" si="319"/>
        <v>17.615357837302696</v>
      </c>
      <c r="BI267" s="111">
        <f t="shared" ca="1" si="319"/>
        <v>18.485351661837342</v>
      </c>
      <c r="BJ267" s="111">
        <f t="shared" ca="1" si="319"/>
        <v>18.718234286127267</v>
      </c>
      <c r="BL267" s="14">
        <f t="shared" si="320"/>
        <v>67.5</v>
      </c>
      <c r="BM267" s="111">
        <f t="shared" ca="1" si="321"/>
        <v>7.5237186732703911</v>
      </c>
      <c r="BN267" s="111">
        <f t="shared" ca="1" si="321"/>
        <v>7.4636388241681244</v>
      </c>
      <c r="BO267" s="111">
        <f t="shared" ca="1" si="321"/>
        <v>7.2876873647086571</v>
      </c>
      <c r="BP267" s="111">
        <f t="shared" ca="1" si="321"/>
        <v>7.0174097635573434</v>
      </c>
      <c r="BQ267" s="111">
        <f t="shared" ca="1" si="321"/>
        <v>6.7257638517142775</v>
      </c>
      <c r="BR267" s="111">
        <f t="shared" ca="1" si="321"/>
        <v>6.6203637074852821</v>
      </c>
      <c r="BS267" s="111">
        <f t="shared" ca="1" si="321"/>
        <v>7.1744132389293842</v>
      </c>
      <c r="BT267" s="111">
        <f t="shared" ca="1" si="321"/>
        <v>9.0533947238326995</v>
      </c>
      <c r="BU267" s="111">
        <f t="shared" ca="1" si="321"/>
        <v>12.252302456460654</v>
      </c>
      <c r="BV267" s="111">
        <f t="shared" ca="1" si="321"/>
        <v>15.438917440958031</v>
      </c>
      <c r="BW267" s="111">
        <f t="shared" ca="1" si="321"/>
        <v>17.490502519862719</v>
      </c>
      <c r="BX267" s="111">
        <f t="shared" ca="1" si="321"/>
        <v>18.451976809014219</v>
      </c>
      <c r="BY267" s="111">
        <f t="shared" ca="1" si="321"/>
        <v>18.717777043790214</v>
      </c>
      <c r="CA267" s="14">
        <f t="shared" si="322"/>
        <v>67.5</v>
      </c>
      <c r="CB267" s="111">
        <f t="shared" ca="1" si="323"/>
        <v>1.9766211708728618</v>
      </c>
      <c r="CC267" s="111">
        <f t="shared" ca="1" si="323"/>
        <v>1.9323570085913455</v>
      </c>
      <c r="CD267" s="111">
        <f t="shared" ca="1" si="323"/>
        <v>1.787846564398067</v>
      </c>
      <c r="CE267" s="111">
        <f t="shared" ca="1" si="323"/>
        <v>1.5040056864778857</v>
      </c>
      <c r="CF267" s="111">
        <f t="shared" ca="1" si="323"/>
        <v>1.0034892161686271</v>
      </c>
      <c r="CG267" s="111">
        <f t="shared" ca="1" si="323"/>
        <v>0.1635692960550128</v>
      </c>
      <c r="CH267" s="111">
        <f t="shared" ca="1" si="323"/>
        <v>-1.1315174562021073</v>
      </c>
      <c r="CI267" s="111">
        <f t="shared" ca="1" si="323"/>
        <v>-2.7517603021115939</v>
      </c>
      <c r="CJ267" s="111">
        <f t="shared" ca="1" si="323"/>
        <v>-4.0559552902249472</v>
      </c>
      <c r="CK267" s="111">
        <f t="shared" ca="1" si="323"/>
        <v>-4.4629312829231154</v>
      </c>
      <c r="CL267" s="111">
        <f t="shared" ca="1" si="323"/>
        <v>-4.2222613451244086</v>
      </c>
      <c r="CM267" s="111">
        <f t="shared" ca="1" si="323"/>
        <v>-3.8839695081769881</v>
      </c>
      <c r="CN267" s="111">
        <f t="shared" ca="1" si="323"/>
        <v>-3.7462074143129662</v>
      </c>
      <c r="CP267" s="14">
        <f t="shared" si="324"/>
        <v>67.5</v>
      </c>
      <c r="CQ267" s="111">
        <f t="shared" ca="1" si="325"/>
        <v>3.2495816007238076</v>
      </c>
      <c r="CR267" s="111">
        <f t="shared" ca="1" si="325"/>
        <v>3.2216682726620749</v>
      </c>
      <c r="CS267" s="111">
        <f t="shared" ca="1" si="325"/>
        <v>3.1388945346655177</v>
      </c>
      <c r="CT267" s="111">
        <f t="shared" ca="1" si="325"/>
        <v>3.0074802943325478</v>
      </c>
      <c r="CU267" s="111">
        <f t="shared" ca="1" si="325"/>
        <v>2.8522808501002954</v>
      </c>
      <c r="CV267" s="111">
        <f t="shared" ca="1" si="325"/>
        <v>2.7507414855839105</v>
      </c>
      <c r="CW267" s="111">
        <f t="shared" ca="1" si="325"/>
        <v>2.8906870329223588</v>
      </c>
      <c r="CX267" s="111">
        <f t="shared" ca="1" si="325"/>
        <v>3.5564557269575587</v>
      </c>
      <c r="CY267" s="111">
        <f t="shared" ca="1" si="325"/>
        <v>4.7901972033475158</v>
      </c>
      <c r="CZ267" s="111">
        <f t="shared" ca="1" si="325"/>
        <v>6.0807291974362121</v>
      </c>
      <c r="DA267" s="111">
        <f t="shared" ca="1" si="325"/>
        <v>6.9462588809690979</v>
      </c>
      <c r="DB267" s="111">
        <f t="shared" ca="1" si="325"/>
        <v>7.3674407824764341</v>
      </c>
      <c r="DC267" s="111">
        <f t="shared" ca="1" si="325"/>
        <v>7.4869279205812633</v>
      </c>
      <c r="DE267" s="14">
        <f t="shared" si="326"/>
        <v>67.5</v>
      </c>
      <c r="DF267" s="111">
        <f t="shared" ca="1" si="327"/>
        <v>-3.1770918279511164</v>
      </c>
      <c r="DG267" s="111">
        <f t="shared" ca="1" si="327"/>
        <v>-3.1134207235654738</v>
      </c>
      <c r="DH267" s="111">
        <f t="shared" ca="1" si="327"/>
        <v>-2.9069445083083418</v>
      </c>
      <c r="DI267" s="111">
        <f t="shared" ca="1" si="327"/>
        <v>-2.5065876310259387</v>
      </c>
      <c r="DJ267" s="111">
        <f t="shared" ca="1" si="327"/>
        <v>-1.8133657632415527</v>
      </c>
      <c r="DK267" s="111">
        <f t="shared" ca="1" si="327"/>
        <v>-0.67654930900400245</v>
      </c>
      <c r="DL267" s="111">
        <f t="shared" ca="1" si="327"/>
        <v>1.0269087694490828</v>
      </c>
      <c r="DM267" s="111">
        <f t="shared" ca="1" si="327"/>
        <v>3.0762711149891988</v>
      </c>
      <c r="DN267" s="111">
        <f t="shared" ca="1" si="327"/>
        <v>4.6095741864086763</v>
      </c>
      <c r="DO267" s="111">
        <f t="shared" ca="1" si="327"/>
        <v>4.9371201776581177</v>
      </c>
      <c r="DP267" s="111">
        <f t="shared" ca="1" si="327"/>
        <v>4.471971980004362</v>
      </c>
      <c r="DQ267" s="111">
        <f t="shared" ca="1" si="327"/>
        <v>3.9507192138232452</v>
      </c>
      <c r="DR267" s="111">
        <f t="shared" ca="1" si="327"/>
        <v>3.7471218989870776</v>
      </c>
      <c r="DT267" s="14"/>
      <c r="DU267" s="111"/>
      <c r="DV267" s="111"/>
      <c r="DW267" s="111"/>
      <c r="DX267" s="111"/>
      <c r="DY267" s="111"/>
      <c r="DZ267" s="111"/>
      <c r="EA267" s="111"/>
      <c r="EB267" s="111"/>
      <c r="EC267" s="111"/>
      <c r="ED267" s="111"/>
      <c r="EE267" s="111"/>
      <c r="EF267" s="111"/>
      <c r="EG267" s="111"/>
      <c r="EI267" s="14"/>
      <c r="EJ267" s="111"/>
      <c r="EK267" s="111"/>
      <c r="EL267" s="111"/>
      <c r="EM267" s="111"/>
      <c r="EN267" s="111"/>
      <c r="EO267" s="111"/>
      <c r="EP267" s="111"/>
      <c r="EQ267" s="111"/>
      <c r="ER267" s="111"/>
      <c r="ES267" s="111"/>
      <c r="ET267" s="111"/>
      <c r="EU267" s="111"/>
      <c r="EV267" s="111"/>
    </row>
    <row r="268" spans="2:152">
      <c r="S268" s="14">
        <f t="shared" si="314"/>
        <v>75</v>
      </c>
      <c r="T268" s="87">
        <f t="shared" ca="1" si="315"/>
        <v>7.7220227249697517</v>
      </c>
      <c r="U268" s="87">
        <f t="shared" ca="1" si="315"/>
        <v>7.6692486679682332</v>
      </c>
      <c r="V268" s="87">
        <f t="shared" ca="1" si="315"/>
        <v>7.5185386913041015</v>
      </c>
      <c r="W268" s="87">
        <f t="shared" ca="1" si="315"/>
        <v>7.3015314688578243</v>
      </c>
      <c r="X268" s="87">
        <f t="shared" ca="1" si="315"/>
        <v>7.1064288262488366</v>
      </c>
      <c r="Y268" s="87">
        <f t="shared" ca="1" si="315"/>
        <v>7.1502129489382051</v>
      </c>
      <c r="Z268" s="87">
        <f t="shared" ca="1" si="315"/>
        <v>7.8828710423376496</v>
      </c>
      <c r="AA268" s="87">
        <f t="shared" ca="1" si="315"/>
        <v>9.9384921685157757</v>
      </c>
      <c r="AB268" s="87">
        <f t="shared" ca="1" si="315"/>
        <v>13.472775234942988</v>
      </c>
      <c r="AC268" s="87">
        <f t="shared" ca="1" si="315"/>
        <v>17.365647202422746</v>
      </c>
      <c r="AD268" s="87">
        <f t="shared" ca="1" si="315"/>
        <v>20.207387188711301</v>
      </c>
      <c r="AE268" s="87">
        <f t="shared" ca="1" si="315"/>
        <v>21.678485786027828</v>
      </c>
      <c r="AF268" s="87">
        <f t="shared" ca="1" si="315"/>
        <v>22.107314631581261</v>
      </c>
      <c r="AH268" s="14">
        <f t="shared" si="316"/>
        <v>75</v>
      </c>
      <c r="AI268" s="111">
        <f t="shared" ca="1" si="317"/>
        <v>6.108141075188481</v>
      </c>
      <c r="AJ268" s="111">
        <f t="shared" ca="1" si="317"/>
        <v>6.0819268040802061</v>
      </c>
      <c r="AK268" s="111">
        <f t="shared" ca="1" si="317"/>
        <v>6.0147629833657392</v>
      </c>
      <c r="AL268" s="111">
        <f t="shared" ca="1" si="317"/>
        <v>5.9502280226814666</v>
      </c>
      <c r="AM268" s="111">
        <f t="shared" ca="1" si="317"/>
        <v>5.9964625784910925</v>
      </c>
      <c r="AN268" s="111">
        <f t="shared" ca="1" si="317"/>
        <v>6.392559769599055</v>
      </c>
      <c r="AO268" s="111">
        <f t="shared" ca="1" si="317"/>
        <v>7.5857733490446524</v>
      </c>
      <c r="AP268" s="111">
        <f t="shared" ca="1" si="317"/>
        <v>10.116787950617899</v>
      </c>
      <c r="AQ268" s="111">
        <f t="shared" ca="1" si="317"/>
        <v>13.923584412088275</v>
      </c>
      <c r="AR268" s="111">
        <f t="shared" ca="1" si="317"/>
        <v>17.740213154742676</v>
      </c>
      <c r="AS268" s="111">
        <f t="shared" ca="1" si="317"/>
        <v>20.298451106075177</v>
      </c>
      <c r="AT268" s="111">
        <f t="shared" ca="1" si="317"/>
        <v>21.517382371641471</v>
      </c>
      <c r="AU268" s="111">
        <f t="shared" ca="1" si="317"/>
        <v>21.852037872547033</v>
      </c>
      <c r="AW268" s="14">
        <f t="shared" si="318"/>
        <v>75</v>
      </c>
      <c r="AX268" s="111">
        <f t="shared" ca="1" si="319"/>
        <v>6.6461016251155716</v>
      </c>
      <c r="AY268" s="111">
        <f t="shared" ca="1" si="319"/>
        <v>6.6110340920428818</v>
      </c>
      <c r="AZ268" s="111">
        <f t="shared" ca="1" si="319"/>
        <v>6.5160215526785272</v>
      </c>
      <c r="BA268" s="111">
        <f t="shared" ca="1" si="319"/>
        <v>6.4006625047402528</v>
      </c>
      <c r="BB268" s="111">
        <f t="shared" ca="1" si="319"/>
        <v>6.3664513277436736</v>
      </c>
      <c r="BC268" s="111">
        <f t="shared" ca="1" si="319"/>
        <v>6.6451108293787726</v>
      </c>
      <c r="BD268" s="111">
        <f t="shared" ca="1" si="319"/>
        <v>7.6848059134756515</v>
      </c>
      <c r="BE268" s="111">
        <f t="shared" ca="1" si="319"/>
        <v>10.057356023250525</v>
      </c>
      <c r="BF268" s="111">
        <f t="shared" ca="1" si="319"/>
        <v>13.77331468637318</v>
      </c>
      <c r="BG268" s="111">
        <f t="shared" ca="1" si="319"/>
        <v>17.615357837302696</v>
      </c>
      <c r="BH268" s="111">
        <f t="shared" ca="1" si="319"/>
        <v>20.268096466953885</v>
      </c>
      <c r="BI268" s="111">
        <f t="shared" ca="1" si="319"/>
        <v>21.571083509770261</v>
      </c>
      <c r="BJ268" s="111">
        <f t="shared" ca="1" si="319"/>
        <v>21.93713012555844</v>
      </c>
      <c r="BL268" s="14">
        <f t="shared" si="320"/>
        <v>75</v>
      </c>
      <c r="BM268" s="111">
        <f t="shared" ca="1" si="321"/>
        <v>7.1840621750426621</v>
      </c>
      <c r="BN268" s="111">
        <f t="shared" ca="1" si="321"/>
        <v>7.1401413800055575</v>
      </c>
      <c r="BO268" s="111">
        <f t="shared" ca="1" si="321"/>
        <v>7.0172801219913143</v>
      </c>
      <c r="BP268" s="111">
        <f t="shared" ca="1" si="321"/>
        <v>6.851096986799039</v>
      </c>
      <c r="BQ268" s="111">
        <f t="shared" ca="1" si="321"/>
        <v>6.7364400769962547</v>
      </c>
      <c r="BR268" s="111">
        <f t="shared" ca="1" si="321"/>
        <v>6.8976618891584884</v>
      </c>
      <c r="BS268" s="111">
        <f t="shared" ca="1" si="321"/>
        <v>7.7838384779066505</v>
      </c>
      <c r="BT268" s="111">
        <f t="shared" ca="1" si="321"/>
        <v>9.9979240958831497</v>
      </c>
      <c r="BU268" s="111">
        <f t="shared" ca="1" si="321"/>
        <v>13.623044960658081</v>
      </c>
      <c r="BV268" s="111">
        <f t="shared" ca="1" si="321"/>
        <v>17.490502519862719</v>
      </c>
      <c r="BW268" s="111">
        <f t="shared" ca="1" si="321"/>
        <v>20.237741827832593</v>
      </c>
      <c r="BX268" s="111">
        <f t="shared" ca="1" si="321"/>
        <v>21.624784647899048</v>
      </c>
      <c r="BY268" s="111">
        <f t="shared" ca="1" si="321"/>
        <v>22.02222237856985</v>
      </c>
      <c r="CA268" s="14">
        <f t="shared" si="322"/>
        <v>75</v>
      </c>
      <c r="CB268" s="111">
        <f t="shared" ca="1" si="323"/>
        <v>1.683358754568592</v>
      </c>
      <c r="CC268" s="111">
        <f t="shared" ca="1" si="323"/>
        <v>1.6407939941824088</v>
      </c>
      <c r="CD268" s="111">
        <f t="shared" ca="1" si="323"/>
        <v>1.503843677615903</v>
      </c>
      <c r="CE268" s="111">
        <f t="shared" ca="1" si="323"/>
        <v>1.2423005985811517</v>
      </c>
      <c r="CF268" s="111">
        <f t="shared" ca="1" si="323"/>
        <v>0.79864673026572164</v>
      </c>
      <c r="CG268" s="111">
        <f t="shared" ca="1" si="323"/>
        <v>8.5263768890659009E-2</v>
      </c>
      <c r="CH268" s="111">
        <f t="shared" ca="1" si="323"/>
        <v>-0.98237882188153414</v>
      </c>
      <c r="CI268" s="111">
        <f t="shared" ca="1" si="323"/>
        <v>-2.3442899979074046</v>
      </c>
      <c r="CJ268" s="111">
        <f t="shared" ca="1" si="323"/>
        <v>-3.5961734012791742</v>
      </c>
      <c r="CK268" s="111">
        <f t="shared" ca="1" si="323"/>
        <v>-4.2222613451244086</v>
      </c>
      <c r="CL268" s="111">
        <f t="shared" ca="1" si="323"/>
        <v>-4.2236052724700155</v>
      </c>
      <c r="CM268" s="111">
        <f t="shared" ca="1" si="323"/>
        <v>-4.0134903284328596</v>
      </c>
      <c r="CN268" s="111">
        <f t="shared" ca="1" si="323"/>
        <v>-3.9109094082477971</v>
      </c>
      <c r="CP268" s="14">
        <f t="shared" si="324"/>
        <v>75</v>
      </c>
      <c r="CQ268" s="111">
        <f t="shared" ca="1" si="325"/>
        <v>3.0888090899879006</v>
      </c>
      <c r="CR268" s="111">
        <f t="shared" ca="1" si="325"/>
        <v>3.067699467187293</v>
      </c>
      <c r="CS268" s="111">
        <f t="shared" ca="1" si="325"/>
        <v>3.0074154765216408</v>
      </c>
      <c r="CT268" s="111">
        <f t="shared" ca="1" si="325"/>
        <v>2.9206125875431299</v>
      </c>
      <c r="CU268" s="111">
        <f t="shared" ca="1" si="325"/>
        <v>2.8425715304995345</v>
      </c>
      <c r="CV268" s="111">
        <f t="shared" ca="1" si="325"/>
        <v>2.8600851795752824</v>
      </c>
      <c r="CW268" s="111">
        <f t="shared" ca="1" si="325"/>
        <v>3.1531484169350597</v>
      </c>
      <c r="CX268" s="111">
        <f t="shared" ca="1" si="325"/>
        <v>3.9753968674063098</v>
      </c>
      <c r="CY268" s="111">
        <f t="shared" ca="1" si="325"/>
        <v>5.3891100939771954</v>
      </c>
      <c r="CZ268" s="111">
        <f t="shared" ca="1" si="325"/>
        <v>6.9462588809690979</v>
      </c>
      <c r="DA268" s="111">
        <f t="shared" ca="1" si="325"/>
        <v>8.0829548754845213</v>
      </c>
      <c r="DB268" s="111">
        <f t="shared" ca="1" si="325"/>
        <v>8.6713943144111312</v>
      </c>
      <c r="DC268" s="111">
        <f t="shared" ca="1" si="325"/>
        <v>8.8429258526325043</v>
      </c>
      <c r="DE268" s="14">
        <f t="shared" si="326"/>
        <v>75</v>
      </c>
      <c r="DF268" s="111">
        <f t="shared" ca="1" si="327"/>
        <v>-2.7592798544227723</v>
      </c>
      <c r="DG268" s="111">
        <f t="shared" ca="1" si="327"/>
        <v>-2.6990085701077597</v>
      </c>
      <c r="DH268" s="111">
        <f t="shared" ca="1" si="327"/>
        <v>-2.506360816241477</v>
      </c>
      <c r="DI268" s="111">
        <f t="shared" ca="1" si="327"/>
        <v>-2.1431695626987235</v>
      </c>
      <c r="DJ268" s="111">
        <f t="shared" ca="1" si="327"/>
        <v>-1.538624228770884</v>
      </c>
      <c r="DK268" s="111">
        <f t="shared" ca="1" si="327"/>
        <v>-0.59036588845009152</v>
      </c>
      <c r="DL268" s="111">
        <f t="shared" ca="1" si="327"/>
        <v>0.78431369301953602</v>
      </c>
      <c r="DM268" s="111">
        <f t="shared" ca="1" si="327"/>
        <v>2.4631538526421544</v>
      </c>
      <c r="DN268" s="111">
        <f t="shared" ca="1" si="327"/>
        <v>3.8967128527093644</v>
      </c>
      <c r="DO268" s="111">
        <f t="shared" ca="1" si="327"/>
        <v>4.471971980004362</v>
      </c>
      <c r="DP268" s="111">
        <f t="shared" ca="1" si="327"/>
        <v>4.284314550712601</v>
      </c>
      <c r="DQ268" s="111">
        <f t="shared" ca="1" si="327"/>
        <v>3.9060880521752908</v>
      </c>
      <c r="DR268" s="111">
        <f t="shared" ca="1" si="327"/>
        <v>3.7407249022249789</v>
      </c>
      <c r="DT268" s="14"/>
      <c r="DU268" s="111"/>
      <c r="DV268" s="111"/>
      <c r="DW268" s="111"/>
      <c r="DX268" s="111"/>
      <c r="DY268" s="111"/>
      <c r="DZ268" s="111"/>
      <c r="EA268" s="111"/>
      <c r="EB268" s="111"/>
      <c r="EC268" s="111"/>
      <c r="ED268" s="111"/>
      <c r="EE268" s="111"/>
      <c r="EF268" s="111"/>
      <c r="EG268" s="111"/>
      <c r="EI268" s="14"/>
      <c r="EJ268" s="111"/>
      <c r="EK268" s="111"/>
      <c r="EL268" s="111"/>
      <c r="EM268" s="111"/>
      <c r="EN268" s="111"/>
      <c r="EO268" s="111"/>
      <c r="EP268" s="111"/>
      <c r="EQ268" s="111"/>
      <c r="ER268" s="111"/>
      <c r="ES268" s="111"/>
      <c r="ET268" s="111"/>
      <c r="EU268" s="111"/>
      <c r="EV268" s="111"/>
    </row>
    <row r="269" spans="2:152">
      <c r="S269" s="14">
        <f t="shared" si="314"/>
        <v>82.5</v>
      </c>
      <c r="T269" s="87">
        <f t="shared" ca="1" si="315"/>
        <v>7.5606017495796287</v>
      </c>
      <c r="U269" s="87">
        <f t="shared" ca="1" si="315"/>
        <v>7.5184419339360034</v>
      </c>
      <c r="V269" s="87">
        <f t="shared" ca="1" si="315"/>
        <v>7.4020683128522933</v>
      </c>
      <c r="W269" s="87">
        <f t="shared" ca="1" si="315"/>
        <v>7.2505056854611061</v>
      </c>
      <c r="X269" s="87">
        <f t="shared" ca="1" si="315"/>
        <v>7.1626426472776954</v>
      </c>
      <c r="Y269" s="87">
        <f t="shared" ca="1" si="315"/>
        <v>7.3614773539127949</v>
      </c>
      <c r="Z269" s="87">
        <f t="shared" ca="1" si="315"/>
        <v>8.2784002610801384</v>
      </c>
      <c r="AA269" s="87">
        <f t="shared" ca="1" si="315"/>
        <v>10.500255716222719</v>
      </c>
      <c r="AB269" s="87">
        <f t="shared" ca="1" si="315"/>
        <v>14.207594490746267</v>
      </c>
      <c r="AC269" s="87">
        <f t="shared" ca="1" si="315"/>
        <v>18.41860195619109</v>
      </c>
      <c r="AD269" s="87">
        <f t="shared" ca="1" si="315"/>
        <v>21.678485786027828</v>
      </c>
      <c r="AE269" s="87">
        <f t="shared" ca="1" si="315"/>
        <v>23.460336846786223</v>
      </c>
      <c r="AF269" s="87">
        <f t="shared" ca="1" si="315"/>
        <v>23.996054526748363</v>
      </c>
      <c r="AH269" s="14">
        <f t="shared" si="316"/>
        <v>82.5</v>
      </c>
      <c r="AI269" s="111">
        <f t="shared" ca="1" si="317"/>
        <v>6.0322987821330862</v>
      </c>
      <c r="AJ269" s="111">
        <f t="shared" ca="1" si="317"/>
        <v>6.0147242725558989</v>
      </c>
      <c r="AK269" s="111">
        <f t="shared" ca="1" si="317"/>
        <v>5.9750301713855549</v>
      </c>
      <c r="AL269" s="111">
        <f t="shared" ca="1" si="317"/>
        <v>5.9610114255942532</v>
      </c>
      <c r="AM269" s="111">
        <f t="shared" ca="1" si="317"/>
        <v>6.0852210881231477</v>
      </c>
      <c r="AN269" s="111">
        <f t="shared" ca="1" si="317"/>
        <v>6.5831738942186817</v>
      </c>
      <c r="AO269" s="111">
        <f t="shared" ca="1" si="317"/>
        <v>7.8761806273740778</v>
      </c>
      <c r="AP269" s="111">
        <f t="shared" ca="1" si="317"/>
        <v>10.472701563455894</v>
      </c>
      <c r="AQ269" s="111">
        <f t="shared" ca="1" si="317"/>
        <v>14.386674176805771</v>
      </c>
      <c r="AR269" s="111">
        <f t="shared" ca="1" si="317"/>
        <v>18.518726514660472</v>
      </c>
      <c r="AS269" s="111">
        <f t="shared" ca="1" si="317"/>
        <v>21.517382371641471</v>
      </c>
      <c r="AT269" s="111">
        <f t="shared" ca="1" si="317"/>
        <v>23.061318107873515</v>
      </c>
      <c r="AU269" s="111">
        <f t="shared" ca="1" si="317"/>
        <v>23.506748254961341</v>
      </c>
      <c r="AW269" s="14">
        <f t="shared" si="318"/>
        <v>82.5</v>
      </c>
      <c r="AX269" s="111">
        <f t="shared" ca="1" si="319"/>
        <v>6.5417331046152674</v>
      </c>
      <c r="AY269" s="111">
        <f t="shared" ca="1" si="319"/>
        <v>6.515963493015934</v>
      </c>
      <c r="AZ269" s="111">
        <f t="shared" ca="1" si="319"/>
        <v>6.4507095518744677</v>
      </c>
      <c r="BA269" s="111">
        <f t="shared" ca="1" si="319"/>
        <v>6.3908428455498711</v>
      </c>
      <c r="BB269" s="111">
        <f t="shared" ca="1" si="319"/>
        <v>6.4443616078413299</v>
      </c>
      <c r="BC269" s="111">
        <f t="shared" ca="1" si="319"/>
        <v>6.8426083807833855</v>
      </c>
      <c r="BD269" s="111">
        <f t="shared" ca="1" si="319"/>
        <v>8.0102538386094313</v>
      </c>
      <c r="BE269" s="111">
        <f t="shared" ca="1" si="319"/>
        <v>10.481886281044838</v>
      </c>
      <c r="BF269" s="111">
        <f t="shared" ca="1" si="319"/>
        <v>14.326980948119271</v>
      </c>
      <c r="BG269" s="111">
        <f t="shared" ca="1" si="319"/>
        <v>18.485351661837342</v>
      </c>
      <c r="BH269" s="111">
        <f t="shared" ca="1" si="319"/>
        <v>21.571083509770261</v>
      </c>
      <c r="BI269" s="111">
        <f t="shared" ca="1" si="319"/>
        <v>23.194324354177748</v>
      </c>
      <c r="BJ269" s="111">
        <f t="shared" ca="1" si="319"/>
        <v>23.66985034555702</v>
      </c>
      <c r="BL269" s="14">
        <f t="shared" si="320"/>
        <v>82.5</v>
      </c>
      <c r="BM269" s="111">
        <f t="shared" ca="1" si="321"/>
        <v>7.0511674270974476</v>
      </c>
      <c r="BN269" s="111">
        <f t="shared" ca="1" si="321"/>
        <v>7.0172027134759691</v>
      </c>
      <c r="BO269" s="111">
        <f t="shared" ca="1" si="321"/>
        <v>6.9263889323633805</v>
      </c>
      <c r="BP269" s="111">
        <f t="shared" ca="1" si="321"/>
        <v>6.8206742655054891</v>
      </c>
      <c r="BQ269" s="111">
        <f t="shared" ca="1" si="321"/>
        <v>6.8035021275595122</v>
      </c>
      <c r="BR269" s="111">
        <f t="shared" ca="1" si="321"/>
        <v>7.1020428673480911</v>
      </c>
      <c r="BS269" s="111">
        <f t="shared" ca="1" si="321"/>
        <v>8.1443270498447848</v>
      </c>
      <c r="BT269" s="111">
        <f t="shared" ca="1" si="321"/>
        <v>10.491070998633779</v>
      </c>
      <c r="BU269" s="111">
        <f t="shared" ca="1" si="321"/>
        <v>14.267287719432769</v>
      </c>
      <c r="BV269" s="111">
        <f t="shared" ca="1" si="321"/>
        <v>18.451976809014219</v>
      </c>
      <c r="BW269" s="111">
        <f t="shared" ca="1" si="321"/>
        <v>21.624784647899048</v>
      </c>
      <c r="BX269" s="111">
        <f t="shared" ca="1" si="321"/>
        <v>23.327330600481989</v>
      </c>
      <c r="BY269" s="111">
        <f t="shared" ca="1" si="321"/>
        <v>23.832952436152688</v>
      </c>
      <c r="CA269" s="14">
        <f t="shared" si="322"/>
        <v>82.5</v>
      </c>
      <c r="CB269" s="111">
        <f t="shared" ca="1" si="323"/>
        <v>1.5444855849771608</v>
      </c>
      <c r="CC269" s="111">
        <f t="shared" ca="1" si="323"/>
        <v>1.5037469359730071</v>
      </c>
      <c r="CD269" s="111">
        <f t="shared" ca="1" si="323"/>
        <v>1.3736626203630165</v>
      </c>
      <c r="CE269" s="111">
        <f t="shared" ca="1" si="323"/>
        <v>1.1288873826414845</v>
      </c>
      <c r="CF269" s="111">
        <f t="shared" ca="1" si="323"/>
        <v>0.72231458885355626</v>
      </c>
      <c r="CG269" s="111">
        <f t="shared" ca="1" si="323"/>
        <v>8.4311448605667749E-2</v>
      </c>
      <c r="CH269" s="111">
        <f t="shared" ca="1" si="323"/>
        <v>-0.85124078480390697</v>
      </c>
      <c r="CI269" s="111">
        <f t="shared" ca="1" si="323"/>
        <v>-2.0449428377108934</v>
      </c>
      <c r="CJ269" s="111">
        <f t="shared" ca="1" si="323"/>
        <v>-3.1996782702682633</v>
      </c>
      <c r="CK269" s="111">
        <f t="shared" ca="1" si="323"/>
        <v>-3.8839695081769881</v>
      </c>
      <c r="CL269" s="111">
        <f t="shared" ca="1" si="323"/>
        <v>-4.0134903284328596</v>
      </c>
      <c r="CM269" s="111">
        <f t="shared" ca="1" si="323"/>
        <v>-3.8940298915318206</v>
      </c>
      <c r="CN269" s="111">
        <f t="shared" ca="1" si="323"/>
        <v>-3.8205983617756334</v>
      </c>
      <c r="CP269" s="14">
        <f t="shared" si="324"/>
        <v>82.5</v>
      </c>
      <c r="CQ269" s="111">
        <f t="shared" ca="1" si="325"/>
        <v>3.0242406998318518</v>
      </c>
      <c r="CR269" s="111">
        <f t="shared" ca="1" si="325"/>
        <v>3.0073767735744013</v>
      </c>
      <c r="CS269" s="111">
        <f t="shared" ca="1" si="325"/>
        <v>2.960827325140917</v>
      </c>
      <c r="CT269" s="111">
        <f t="shared" ca="1" si="325"/>
        <v>2.9002022741844424</v>
      </c>
      <c r="CU269" s="111">
        <f t="shared" ca="1" si="325"/>
        <v>2.865057058911078</v>
      </c>
      <c r="CV269" s="111">
        <f t="shared" ca="1" si="325"/>
        <v>2.9445909415651186</v>
      </c>
      <c r="CW269" s="111">
        <f t="shared" ca="1" si="325"/>
        <v>3.3113601044320555</v>
      </c>
      <c r="CX269" s="111">
        <f t="shared" ca="1" si="325"/>
        <v>4.2001022864890878</v>
      </c>
      <c r="CY269" s="111">
        <f t="shared" ca="1" si="325"/>
        <v>5.6830377962985068</v>
      </c>
      <c r="CZ269" s="111">
        <f t="shared" ca="1" si="325"/>
        <v>7.3674407824764341</v>
      </c>
      <c r="DA269" s="111">
        <f t="shared" ca="1" si="325"/>
        <v>8.6713943144111312</v>
      </c>
      <c r="DB269" s="111">
        <f t="shared" ca="1" si="325"/>
        <v>9.38413473871449</v>
      </c>
      <c r="DC269" s="111">
        <f t="shared" ca="1" si="325"/>
        <v>9.598421810699346</v>
      </c>
      <c r="DE269" s="14">
        <f t="shared" si="326"/>
        <v>82.5</v>
      </c>
      <c r="DF269" s="111">
        <f t="shared" ca="1" si="327"/>
        <v>-2.5633542299415231</v>
      </c>
      <c r="DG269" s="111">
        <f t="shared" ca="1" si="327"/>
        <v>-2.5062253768930765</v>
      </c>
      <c r="DH269" s="111">
        <f t="shared" ca="1" si="327"/>
        <v>-2.3250213813408416</v>
      </c>
      <c r="DI269" s="111">
        <f t="shared" ca="1" si="327"/>
        <v>-1.9885502225527198</v>
      </c>
      <c r="DJ269" s="111">
        <f t="shared" ca="1" si="327"/>
        <v>-1.4405956282899213</v>
      </c>
      <c r="DK269" s="111">
        <f t="shared" ca="1" si="327"/>
        <v>-0.60318042173507713</v>
      </c>
      <c r="DL269" s="111">
        <f t="shared" ca="1" si="327"/>
        <v>0.58309436233319989</v>
      </c>
      <c r="DM269" s="111">
        <f t="shared" ca="1" si="327"/>
        <v>2.0265734025330104</v>
      </c>
      <c r="DN269" s="111">
        <f t="shared" ca="1" si="327"/>
        <v>3.3190647276412673</v>
      </c>
      <c r="DO269" s="111">
        <f t="shared" ca="1" si="327"/>
        <v>3.9507192138232452</v>
      </c>
      <c r="DP269" s="111">
        <f t="shared" ca="1" si="327"/>
        <v>3.9060880521752908</v>
      </c>
      <c r="DQ269" s="111">
        <f t="shared" ca="1" si="327"/>
        <v>3.6280173989233453</v>
      </c>
      <c r="DR269" s="111">
        <f t="shared" ca="1" si="327"/>
        <v>3.494394180584286</v>
      </c>
      <c r="DT269" s="14"/>
      <c r="DU269" s="111"/>
      <c r="DV269" s="111"/>
      <c r="DW269" s="111"/>
      <c r="DX269" s="111"/>
      <c r="DY269" s="111"/>
      <c r="DZ269" s="111"/>
      <c r="EA269" s="111"/>
      <c r="EB269" s="111"/>
      <c r="EC269" s="111"/>
      <c r="ED269" s="111"/>
      <c r="EE269" s="111"/>
      <c r="EF269" s="111"/>
      <c r="EG269" s="111"/>
      <c r="EI269" s="14"/>
      <c r="EJ269" s="111"/>
      <c r="EK269" s="111"/>
      <c r="EL269" s="111"/>
      <c r="EM269" s="111"/>
      <c r="EN269" s="111"/>
      <c r="EO269" s="111"/>
      <c r="EP269" s="111"/>
      <c r="EQ269" s="111"/>
      <c r="ER269" s="111"/>
      <c r="ES269" s="111"/>
      <c r="ET269" s="111"/>
      <c r="EU269" s="111"/>
      <c r="EV269" s="111"/>
    </row>
    <row r="270" spans="2:152">
      <c r="S270" s="14">
        <f t="shared" si="314"/>
        <v>90</v>
      </c>
      <c r="T270" s="87">
        <f t="shared" ca="1" si="315"/>
        <v>7.5183687726196471</v>
      </c>
      <c r="U270" s="87">
        <f t="shared" ca="1" si="315"/>
        <v>7.4797555013448545</v>
      </c>
      <c r="V270" s="87">
        <f t="shared" ca="1" si="315"/>
        <v>7.3747504437578133</v>
      </c>
      <c r="W270" s="87">
        <f t="shared" ca="1" si="315"/>
        <v>7.2444810595988471</v>
      </c>
      <c r="X270" s="87">
        <f t="shared" ca="1" si="315"/>
        <v>7.1906511299028635</v>
      </c>
      <c r="Y270" s="87">
        <f t="shared" ca="1" si="315"/>
        <v>7.4371090964574069</v>
      </c>
      <c r="Z270" s="87">
        <f t="shared" ca="1" si="315"/>
        <v>8.4080370631589965</v>
      </c>
      <c r="AA270" s="87">
        <f t="shared" ca="1" si="315"/>
        <v>10.674026884128393</v>
      </c>
      <c r="AB270" s="87">
        <f t="shared" ca="1" si="315"/>
        <v>14.421453580766574</v>
      </c>
      <c r="AC270" s="87">
        <f t="shared" ca="1" si="315"/>
        <v>18.717319801453158</v>
      </c>
      <c r="AD270" s="87">
        <f t="shared" ca="1" si="315"/>
        <v>22.107314631581261</v>
      </c>
      <c r="AE270" s="87">
        <f t="shared" ca="1" si="315"/>
        <v>23.996054526748363</v>
      </c>
      <c r="AF270" s="87">
        <f t="shared" ca="1" si="315"/>
        <v>24.570468922256168</v>
      </c>
      <c r="AH270" s="14">
        <f t="shared" si="316"/>
        <v>90</v>
      </c>
      <c r="AI270" s="111">
        <f t="shared" ca="1" si="317"/>
        <v>6.0146950057728121</v>
      </c>
      <c r="AJ270" s="111">
        <f t="shared" ca="1" si="317"/>
        <v>5.9999577520425289</v>
      </c>
      <c r="AK270" s="111">
        <f t="shared" ca="1" si="317"/>
        <v>5.9692102298985832</v>
      </c>
      <c r="AL270" s="111">
        <f t="shared" ca="1" si="317"/>
        <v>5.9713744990428985</v>
      </c>
      <c r="AM270" s="111">
        <f t="shared" ca="1" si="317"/>
        <v>6.1199307098427163</v>
      </c>
      <c r="AN270" s="111">
        <f t="shared" ca="1" si="317"/>
        <v>6.6484250168573737</v>
      </c>
      <c r="AO270" s="111">
        <f t="shared" ca="1" si="317"/>
        <v>7.9687704201551188</v>
      </c>
      <c r="AP270" s="111">
        <f t="shared" ca="1" si="317"/>
        <v>10.577015928969203</v>
      </c>
      <c r="AQ270" s="111">
        <f t="shared" ca="1" si="317"/>
        <v>14.507109888783242</v>
      </c>
      <c r="AR270" s="111">
        <f t="shared" ca="1" si="317"/>
        <v>18.718691528464326</v>
      </c>
      <c r="AS270" s="111">
        <f t="shared" ca="1" si="317"/>
        <v>21.852037872547033</v>
      </c>
      <c r="AT270" s="111">
        <f t="shared" ca="1" si="317"/>
        <v>23.506748254961341</v>
      </c>
      <c r="AU270" s="111">
        <f t="shared" ca="1" si="317"/>
        <v>23.992033827016424</v>
      </c>
      <c r="AW270" s="14">
        <f t="shared" si="318"/>
        <v>90</v>
      </c>
      <c r="AX270" s="111">
        <f t="shared" ca="1" si="319"/>
        <v>6.5159195947217574</v>
      </c>
      <c r="AY270" s="111">
        <f t="shared" ca="1" si="319"/>
        <v>6.493223668476638</v>
      </c>
      <c r="AZ270" s="111">
        <f t="shared" ca="1" si="319"/>
        <v>6.4377236345183277</v>
      </c>
      <c r="BA270" s="111">
        <f t="shared" ca="1" si="319"/>
        <v>6.3957433525615484</v>
      </c>
      <c r="BB270" s="111">
        <f t="shared" ca="1" si="319"/>
        <v>6.4768375165294323</v>
      </c>
      <c r="BC270" s="111">
        <f t="shared" ca="1" si="319"/>
        <v>6.9113197100573851</v>
      </c>
      <c r="BD270" s="111">
        <f t="shared" ca="1" si="319"/>
        <v>8.1151926344897447</v>
      </c>
      <c r="BE270" s="111">
        <f t="shared" ca="1" si="319"/>
        <v>10.609352914022265</v>
      </c>
      <c r="BF270" s="111">
        <f t="shared" ca="1" si="319"/>
        <v>14.478557786111018</v>
      </c>
      <c r="BG270" s="111">
        <f t="shared" ca="1" si="319"/>
        <v>18.718234286127267</v>
      </c>
      <c r="BH270" s="111">
        <f t="shared" ca="1" si="319"/>
        <v>21.93713012555844</v>
      </c>
      <c r="BI270" s="111">
        <f t="shared" ca="1" si="319"/>
        <v>23.66985034555702</v>
      </c>
      <c r="BJ270" s="111">
        <f t="shared" ca="1" si="319"/>
        <v>24.184845525429672</v>
      </c>
      <c r="BL270" s="14">
        <f t="shared" si="320"/>
        <v>90</v>
      </c>
      <c r="BM270" s="111">
        <f t="shared" ca="1" si="321"/>
        <v>7.0171441836707036</v>
      </c>
      <c r="BN270" s="111">
        <f t="shared" ca="1" si="321"/>
        <v>6.9864895849107462</v>
      </c>
      <c r="BO270" s="111">
        <f t="shared" ca="1" si="321"/>
        <v>6.9062370391380714</v>
      </c>
      <c r="BP270" s="111">
        <f t="shared" ca="1" si="321"/>
        <v>6.8201122060801982</v>
      </c>
      <c r="BQ270" s="111">
        <f t="shared" ca="1" si="321"/>
        <v>6.8337443232161483</v>
      </c>
      <c r="BR270" s="111">
        <f t="shared" ca="1" si="321"/>
        <v>7.1742144032573965</v>
      </c>
      <c r="BS270" s="111">
        <f t="shared" ca="1" si="321"/>
        <v>8.2616148488243706</v>
      </c>
      <c r="BT270" s="111">
        <f t="shared" ca="1" si="321"/>
        <v>10.641689899075329</v>
      </c>
      <c r="BU270" s="111">
        <f t="shared" ca="1" si="321"/>
        <v>14.450005683438796</v>
      </c>
      <c r="BV270" s="111">
        <f t="shared" ca="1" si="321"/>
        <v>18.717777043790214</v>
      </c>
      <c r="BW270" s="111">
        <f t="shared" ca="1" si="321"/>
        <v>22.02222237856985</v>
      </c>
      <c r="BX270" s="111">
        <f t="shared" ca="1" si="321"/>
        <v>23.832952436152688</v>
      </c>
      <c r="BY270" s="111">
        <f t="shared" ca="1" si="321"/>
        <v>24.37765722384292</v>
      </c>
      <c r="CA270" s="14">
        <f t="shared" si="322"/>
        <v>90</v>
      </c>
      <c r="CB270" s="111">
        <f t="shared" ca="1" si="323"/>
        <v>1.503673779169741</v>
      </c>
      <c r="CC270" s="111">
        <f t="shared" ca="1" si="323"/>
        <v>1.4636443983356804</v>
      </c>
      <c r="CD270" s="111">
        <f t="shared" ca="1" si="323"/>
        <v>1.3361303389668993</v>
      </c>
      <c r="CE270" s="111">
        <f t="shared" ca="1" si="323"/>
        <v>1.097316909192128</v>
      </c>
      <c r="CF270" s="111">
        <f t="shared" ca="1" si="323"/>
        <v>0.70331061413972229</v>
      </c>
      <c r="CG270" s="111">
        <f t="shared" ca="1" si="323"/>
        <v>8.9946339908583806E-2</v>
      </c>
      <c r="CH270" s="111">
        <f t="shared" ca="1" si="323"/>
        <v>-0.80307412662404021</v>
      </c>
      <c r="CI270" s="111">
        <f t="shared" ca="1" si="323"/>
        <v>-1.9407834665072983</v>
      </c>
      <c r="CJ270" s="111">
        <f t="shared" ca="1" si="323"/>
        <v>-3.0556033321866463</v>
      </c>
      <c r="CK270" s="111">
        <f t="shared" ca="1" si="323"/>
        <v>-3.7462074143129662</v>
      </c>
      <c r="CL270" s="111">
        <f t="shared" ca="1" si="323"/>
        <v>-3.9109094082477971</v>
      </c>
      <c r="CM270" s="111">
        <f t="shared" ca="1" si="323"/>
        <v>-3.8205983617756334</v>
      </c>
      <c r="CN270" s="111">
        <f t="shared" ca="1" si="323"/>
        <v>-3.7572235939717462</v>
      </c>
      <c r="CP270" s="14">
        <f t="shared" si="324"/>
        <v>90</v>
      </c>
      <c r="CQ270" s="111">
        <f t="shared" ca="1" si="325"/>
        <v>3.0073475090478592</v>
      </c>
      <c r="CR270" s="111">
        <f t="shared" ca="1" si="325"/>
        <v>2.9919022005379423</v>
      </c>
      <c r="CS270" s="111">
        <f t="shared" ca="1" si="325"/>
        <v>2.9499001775031259</v>
      </c>
      <c r="CT270" s="111">
        <f t="shared" ca="1" si="325"/>
        <v>2.8977924238395394</v>
      </c>
      <c r="CU270" s="111">
        <f t="shared" ca="1" si="325"/>
        <v>2.8762604519611461</v>
      </c>
      <c r="CV270" s="111">
        <f t="shared" ca="1" si="325"/>
        <v>2.9748436385829633</v>
      </c>
      <c r="CW270" s="111">
        <f t="shared" ca="1" si="325"/>
        <v>3.3632148252635981</v>
      </c>
      <c r="CX270" s="111">
        <f t="shared" ca="1" si="325"/>
        <v>4.2696107536513574</v>
      </c>
      <c r="CY270" s="111">
        <f t="shared" ca="1" si="325"/>
        <v>5.7685814323066298</v>
      </c>
      <c r="CZ270" s="111">
        <f t="shared" ca="1" si="325"/>
        <v>7.4869279205812633</v>
      </c>
      <c r="DA270" s="111">
        <f t="shared" ca="1" si="325"/>
        <v>8.8429258526325043</v>
      </c>
      <c r="DB270" s="111">
        <f t="shared" ca="1" si="325"/>
        <v>9.598421810699346</v>
      </c>
      <c r="DC270" s="111">
        <f t="shared" ca="1" si="325"/>
        <v>9.8281875689024663</v>
      </c>
      <c r="DE270" s="14">
        <f t="shared" si="326"/>
        <v>90</v>
      </c>
      <c r="DF270" s="111">
        <f t="shared" ca="1" si="327"/>
        <v>-2.5061229570676304</v>
      </c>
      <c r="DG270" s="111">
        <f t="shared" ca="1" si="327"/>
        <v>-2.4501762312038973</v>
      </c>
      <c r="DH270" s="111">
        <f t="shared" ca="1" si="327"/>
        <v>-2.2731571482063857</v>
      </c>
      <c r="DI270" s="111">
        <f t="shared" ca="1" si="327"/>
        <v>-1.9460546162294265</v>
      </c>
      <c r="DJ270" s="111">
        <f t="shared" ca="1" si="327"/>
        <v>-1.4171242275131533</v>
      </c>
      <c r="DK270" s="111">
        <f t="shared" ca="1" si="327"/>
        <v>-0.61573572630860474</v>
      </c>
      <c r="DL270" s="111">
        <f t="shared" ca="1" si="327"/>
        <v>0.51022969795478623</v>
      </c>
      <c r="DM270" s="111">
        <f t="shared" ca="1" si="327"/>
        <v>1.8761094964011713</v>
      </c>
      <c r="DN270" s="111">
        <f t="shared" ca="1" si="327"/>
        <v>3.1127075375310915</v>
      </c>
      <c r="DO270" s="111">
        <f t="shared" ca="1" si="327"/>
        <v>3.7471218989870776</v>
      </c>
      <c r="DP270" s="111">
        <f t="shared" ca="1" si="327"/>
        <v>3.7407249022249789</v>
      </c>
      <c r="DQ270" s="111">
        <f t="shared" ca="1" si="327"/>
        <v>3.494394180584286</v>
      </c>
      <c r="DR270" s="111">
        <f t="shared" ca="1" si="327"/>
        <v>3.3716001971452512</v>
      </c>
      <c r="DT270" s="14"/>
      <c r="DU270" s="111"/>
      <c r="DV270" s="111"/>
      <c r="DW270" s="111"/>
      <c r="DX270" s="111"/>
      <c r="DY270" s="111"/>
      <c r="DZ270" s="111"/>
      <c r="EA270" s="111"/>
      <c r="EB270" s="111"/>
      <c r="EC270" s="111"/>
      <c r="ED270" s="111"/>
      <c r="EE270" s="111"/>
      <c r="EF270" s="111"/>
      <c r="EG270" s="111"/>
      <c r="EI270" s="14"/>
      <c r="EJ270" s="111"/>
      <c r="EK270" s="111"/>
      <c r="EL270" s="111"/>
      <c r="EM270" s="111"/>
      <c r="EN270" s="111"/>
      <c r="EO270" s="111"/>
      <c r="EP270" s="111"/>
      <c r="EQ270" s="111"/>
      <c r="ER270" s="111"/>
      <c r="ES270" s="111"/>
      <c r="ET270" s="111"/>
      <c r="EU270" s="111"/>
      <c r="EV270" s="111"/>
    </row>
    <row r="271" spans="2:152"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</row>
    <row r="272" spans="2:152">
      <c r="S272" s="20" t="s">
        <v>91</v>
      </c>
      <c r="T272" s="86">
        <f t="shared" ref="T272:AF272" si="328">T257</f>
        <v>0</v>
      </c>
      <c r="U272" s="86">
        <f t="shared" si="328"/>
        <v>7.5</v>
      </c>
      <c r="V272" s="86">
        <f t="shared" si="328"/>
        <v>15</v>
      </c>
      <c r="W272" s="86">
        <f t="shared" si="328"/>
        <v>22.5</v>
      </c>
      <c r="X272" s="86">
        <f t="shared" si="328"/>
        <v>30</v>
      </c>
      <c r="Y272" s="86">
        <f t="shared" si="328"/>
        <v>37.5</v>
      </c>
      <c r="Z272" s="86">
        <f t="shared" si="328"/>
        <v>45</v>
      </c>
      <c r="AA272" s="86">
        <f t="shared" si="328"/>
        <v>52.5</v>
      </c>
      <c r="AB272" s="86">
        <f t="shared" si="328"/>
        <v>60</v>
      </c>
      <c r="AC272" s="86">
        <f t="shared" si="328"/>
        <v>67.5</v>
      </c>
      <c r="AD272" s="86">
        <f t="shared" si="328"/>
        <v>75</v>
      </c>
      <c r="AE272" s="86">
        <f t="shared" si="328"/>
        <v>82.5</v>
      </c>
      <c r="AF272" s="86">
        <f t="shared" si="328"/>
        <v>90</v>
      </c>
      <c r="AH272" s="20" t="s">
        <v>91</v>
      </c>
      <c r="AI272" s="14">
        <f t="shared" ref="AI272:AU272" si="329">AI257</f>
        <v>0</v>
      </c>
      <c r="AJ272" s="14">
        <f t="shared" si="329"/>
        <v>7.5</v>
      </c>
      <c r="AK272" s="14">
        <f t="shared" si="329"/>
        <v>15</v>
      </c>
      <c r="AL272" s="14">
        <f t="shared" si="329"/>
        <v>22.5</v>
      </c>
      <c r="AM272" s="14">
        <f t="shared" si="329"/>
        <v>30</v>
      </c>
      <c r="AN272" s="14">
        <f t="shared" si="329"/>
        <v>37.5</v>
      </c>
      <c r="AO272" s="14">
        <f t="shared" si="329"/>
        <v>45</v>
      </c>
      <c r="AP272" s="14">
        <f t="shared" si="329"/>
        <v>52.5</v>
      </c>
      <c r="AQ272" s="14">
        <f t="shared" si="329"/>
        <v>60</v>
      </c>
      <c r="AR272" s="14">
        <f t="shared" si="329"/>
        <v>67.5</v>
      </c>
      <c r="AS272" s="14">
        <f t="shared" si="329"/>
        <v>75</v>
      </c>
      <c r="AT272" s="14">
        <f t="shared" si="329"/>
        <v>82.5</v>
      </c>
      <c r="AU272" s="14">
        <f t="shared" si="329"/>
        <v>90</v>
      </c>
      <c r="AW272" s="20" t="s">
        <v>91</v>
      </c>
      <c r="AX272" s="14">
        <f t="shared" ref="AX272:BJ272" si="330">AX257</f>
        <v>0</v>
      </c>
      <c r="AY272" s="14">
        <f t="shared" si="330"/>
        <v>7.5</v>
      </c>
      <c r="AZ272" s="14">
        <f t="shared" si="330"/>
        <v>15</v>
      </c>
      <c r="BA272" s="14">
        <f t="shared" si="330"/>
        <v>22.5</v>
      </c>
      <c r="BB272" s="14">
        <f t="shared" si="330"/>
        <v>30</v>
      </c>
      <c r="BC272" s="14">
        <f t="shared" si="330"/>
        <v>37.5</v>
      </c>
      <c r="BD272" s="14">
        <f t="shared" si="330"/>
        <v>45</v>
      </c>
      <c r="BE272" s="14">
        <f t="shared" si="330"/>
        <v>52.5</v>
      </c>
      <c r="BF272" s="14">
        <f t="shared" si="330"/>
        <v>60</v>
      </c>
      <c r="BG272" s="14">
        <f t="shared" si="330"/>
        <v>67.5</v>
      </c>
      <c r="BH272" s="14">
        <f t="shared" si="330"/>
        <v>75</v>
      </c>
      <c r="BI272" s="14">
        <f t="shared" si="330"/>
        <v>82.5</v>
      </c>
      <c r="BJ272" s="14">
        <f t="shared" si="330"/>
        <v>90</v>
      </c>
      <c r="BL272" s="20" t="s">
        <v>91</v>
      </c>
      <c r="BM272" s="14">
        <f t="shared" ref="BM272:BY272" si="331">BM257</f>
        <v>0</v>
      </c>
      <c r="BN272" s="14">
        <f t="shared" si="331"/>
        <v>7.5</v>
      </c>
      <c r="BO272" s="14">
        <f t="shared" si="331"/>
        <v>15</v>
      </c>
      <c r="BP272" s="14">
        <f t="shared" si="331"/>
        <v>22.5</v>
      </c>
      <c r="BQ272" s="14">
        <f t="shared" si="331"/>
        <v>30</v>
      </c>
      <c r="BR272" s="14">
        <f t="shared" si="331"/>
        <v>37.5</v>
      </c>
      <c r="BS272" s="14">
        <f t="shared" si="331"/>
        <v>45</v>
      </c>
      <c r="BT272" s="14">
        <f t="shared" si="331"/>
        <v>52.5</v>
      </c>
      <c r="BU272" s="14">
        <f t="shared" si="331"/>
        <v>60</v>
      </c>
      <c r="BV272" s="14">
        <f t="shared" si="331"/>
        <v>67.5</v>
      </c>
      <c r="BW272" s="14">
        <f t="shared" si="331"/>
        <v>75</v>
      </c>
      <c r="BX272" s="14">
        <f t="shared" si="331"/>
        <v>82.5</v>
      </c>
      <c r="BY272" s="14">
        <f t="shared" si="331"/>
        <v>90</v>
      </c>
      <c r="CA272" s="20" t="s">
        <v>91</v>
      </c>
      <c r="CB272" s="14">
        <f t="shared" ref="CB272:CN272" si="332">CB257</f>
        <v>0</v>
      </c>
      <c r="CC272" s="14">
        <f t="shared" si="332"/>
        <v>7.5</v>
      </c>
      <c r="CD272" s="14">
        <f t="shared" si="332"/>
        <v>15</v>
      </c>
      <c r="CE272" s="14">
        <f t="shared" si="332"/>
        <v>22.5</v>
      </c>
      <c r="CF272" s="14">
        <f t="shared" si="332"/>
        <v>30</v>
      </c>
      <c r="CG272" s="14">
        <f t="shared" si="332"/>
        <v>37.5</v>
      </c>
      <c r="CH272" s="14">
        <f t="shared" si="332"/>
        <v>45</v>
      </c>
      <c r="CI272" s="14">
        <f t="shared" si="332"/>
        <v>52.5</v>
      </c>
      <c r="CJ272" s="14">
        <f t="shared" si="332"/>
        <v>60</v>
      </c>
      <c r="CK272" s="14">
        <f t="shared" si="332"/>
        <v>67.5</v>
      </c>
      <c r="CL272" s="14">
        <f t="shared" si="332"/>
        <v>75</v>
      </c>
      <c r="CM272" s="14">
        <f t="shared" si="332"/>
        <v>82.5</v>
      </c>
      <c r="CN272" s="14">
        <f t="shared" si="332"/>
        <v>90</v>
      </c>
      <c r="CP272" s="20" t="s">
        <v>91</v>
      </c>
      <c r="CQ272" s="14">
        <f t="shared" ref="CQ272:DC272" si="333">CQ257</f>
        <v>0</v>
      </c>
      <c r="CR272" s="14">
        <f t="shared" si="333"/>
        <v>7.5</v>
      </c>
      <c r="CS272" s="14">
        <f t="shared" ref="CS272" si="334">BO272</f>
        <v>15</v>
      </c>
      <c r="CT272" s="14">
        <f t="shared" ref="CT272" si="335">BP272</f>
        <v>22.5</v>
      </c>
      <c r="CU272" s="14">
        <f t="shared" ref="CU272" si="336">BQ272</f>
        <v>30</v>
      </c>
      <c r="CV272" s="14">
        <f t="shared" ref="CV272" si="337">BR272</f>
        <v>37.5</v>
      </c>
      <c r="CW272" s="14">
        <f t="shared" ref="CW272" si="338">BS272</f>
        <v>45</v>
      </c>
      <c r="CX272" s="14">
        <f t="shared" ref="CX272" si="339">BT272</f>
        <v>52.5</v>
      </c>
      <c r="CY272" s="14">
        <f t="shared" ref="CY272" si="340">BU272</f>
        <v>60</v>
      </c>
      <c r="CZ272" s="14">
        <f t="shared" si="333"/>
        <v>67.5</v>
      </c>
      <c r="DA272" s="14">
        <f t="shared" si="333"/>
        <v>75</v>
      </c>
      <c r="DB272" s="14">
        <f t="shared" si="333"/>
        <v>82.5</v>
      </c>
      <c r="DC272" s="14">
        <f t="shared" si="333"/>
        <v>90</v>
      </c>
      <c r="DE272" s="20" t="s">
        <v>91</v>
      </c>
      <c r="DF272" s="14">
        <f t="shared" ref="DF272:DR272" si="341">DF257</f>
        <v>0</v>
      </c>
      <c r="DG272" s="14">
        <f t="shared" si="341"/>
        <v>7.5</v>
      </c>
      <c r="DH272" s="14">
        <f t="shared" si="341"/>
        <v>15</v>
      </c>
      <c r="DI272" s="14">
        <f t="shared" si="341"/>
        <v>22.5</v>
      </c>
      <c r="DJ272" s="14">
        <f t="shared" si="341"/>
        <v>30</v>
      </c>
      <c r="DK272" s="14">
        <f t="shared" si="341"/>
        <v>37.5</v>
      </c>
      <c r="DL272" s="14">
        <f t="shared" si="341"/>
        <v>45</v>
      </c>
      <c r="DM272" s="14">
        <f t="shared" si="341"/>
        <v>52.5</v>
      </c>
      <c r="DN272" s="14">
        <f t="shared" si="341"/>
        <v>60</v>
      </c>
      <c r="DO272" s="14">
        <f t="shared" si="341"/>
        <v>67.5</v>
      </c>
      <c r="DP272" s="14">
        <f t="shared" si="341"/>
        <v>75</v>
      </c>
      <c r="DQ272" s="14">
        <f t="shared" si="341"/>
        <v>82.5</v>
      </c>
      <c r="DR272" s="14">
        <f t="shared" si="341"/>
        <v>90</v>
      </c>
      <c r="DT272" s="9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I272" s="9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</row>
    <row r="273" spans="1:152">
      <c r="S273" s="14">
        <f t="shared" ref="S273:S285" si="342">S258</f>
        <v>0</v>
      </c>
      <c r="T273" s="87">
        <f t="shared" ref="T273:AF285" ca="1" si="343">(T213-T228)/2</f>
        <v>-45.154426456708705</v>
      </c>
      <c r="U273" s="87">
        <f t="shared" ca="1" si="343"/>
        <v>-45.104483807166943</v>
      </c>
      <c r="V273" s="87">
        <f t="shared" ca="1" si="343"/>
        <v>-44.263507675078628</v>
      </c>
      <c r="W273" s="87">
        <f t="shared" ca="1" si="343"/>
        <v>-40.879449046564204</v>
      </c>
      <c r="X273" s="87">
        <f t="shared" ca="1" si="343"/>
        <v>-33.8250783131015</v>
      </c>
      <c r="Y273" s="87">
        <f t="shared" ca="1" si="343"/>
        <v>-24.729032175999244</v>
      </c>
      <c r="Z273" s="87">
        <f t="shared" ca="1" si="343"/>
        <v>-16.566635858315053</v>
      </c>
      <c r="AA273" s="87">
        <f t="shared" ca="1" si="343"/>
        <v>-10.740855638419154</v>
      </c>
      <c r="AB273" s="87">
        <f t="shared" ca="1" si="343"/>
        <v>-7.0421729865476426</v>
      </c>
      <c r="AC273" s="87">
        <f t="shared" ca="1" si="343"/>
        <v>-4.8190612219997115</v>
      </c>
      <c r="AD273" s="87">
        <f t="shared" ca="1" si="343"/>
        <v>-3.5419006385516836</v>
      </c>
      <c r="AE273" s="87">
        <f t="shared" ca="1" si="343"/>
        <v>-2.8853974862873186</v>
      </c>
      <c r="AF273" s="87">
        <f t="shared" ca="1" si="343"/>
        <v>-2.6831560337434088</v>
      </c>
      <c r="AH273" s="14">
        <f t="shared" ref="AH273:AH285" si="344">AH258</f>
        <v>0</v>
      </c>
      <c r="AI273" s="111">
        <f t="shared" ref="AI273:AU285" ca="1" si="345">(AI213-AI228)/2</f>
        <v>-31.068746743785027</v>
      </c>
      <c r="AJ273" s="111">
        <f t="shared" ca="1" si="345"/>
        <v>-30.971674245380306</v>
      </c>
      <c r="AK273" s="111">
        <f t="shared" ca="1" si="345"/>
        <v>-30.204635036779521</v>
      </c>
      <c r="AL273" s="111">
        <f t="shared" ca="1" si="345"/>
        <v>-27.58789327288893</v>
      </c>
      <c r="AM273" s="111">
        <f t="shared" ca="1" si="345"/>
        <v>-22.442277487162062</v>
      </c>
      <c r="AN273" s="111">
        <f t="shared" ca="1" si="345"/>
        <v>-16.007388532065033</v>
      </c>
      <c r="AO273" s="111">
        <f t="shared" ca="1" si="345"/>
        <v>-10.35545643820676</v>
      </c>
      <c r="AP273" s="111">
        <f t="shared" ca="1" si="345"/>
        <v>-6.3936830699108818</v>
      </c>
      <c r="AQ273" s="111">
        <f t="shared" ca="1" si="345"/>
        <v>-3.9197626450821259</v>
      </c>
      <c r="AR273" s="111">
        <f t="shared" ca="1" si="345"/>
        <v>-2.4553700445663216</v>
      </c>
      <c r="AS273" s="111">
        <f t="shared" ca="1" si="345"/>
        <v>-1.6251915697826349</v>
      </c>
      <c r="AT273" s="111">
        <f t="shared" ca="1" si="345"/>
        <v>-1.2027068471067799</v>
      </c>
      <c r="AU273" s="111">
        <f t="shared" ca="1" si="345"/>
        <v>-1.0732624504660802</v>
      </c>
      <c r="AW273" s="14">
        <f t="shared" ref="AW273:AW285" si="346">AW258</f>
        <v>0</v>
      </c>
      <c r="AX273" s="111">
        <f t="shared" ref="AX273:BJ285" ca="1" si="347">(AX213-AX228)/2</f>
        <v>-35.763973314759596</v>
      </c>
      <c r="AY273" s="111">
        <f t="shared" ca="1" si="347"/>
        <v>-35.682610765975845</v>
      </c>
      <c r="AZ273" s="111">
        <f t="shared" ca="1" si="347"/>
        <v>-34.890925916212552</v>
      </c>
      <c r="BA273" s="111">
        <f t="shared" ca="1" si="347"/>
        <v>-32.018411864114022</v>
      </c>
      <c r="BB273" s="111">
        <f t="shared" ca="1" si="347"/>
        <v>-26.23654442914188</v>
      </c>
      <c r="BC273" s="111">
        <f t="shared" ca="1" si="347"/>
        <v>-18.914603080043108</v>
      </c>
      <c r="BD273" s="111">
        <f t="shared" ca="1" si="347"/>
        <v>-12.425849578242858</v>
      </c>
      <c r="BE273" s="111">
        <f t="shared" ca="1" si="347"/>
        <v>-7.8427405927469724</v>
      </c>
      <c r="BF273" s="111">
        <f t="shared" ca="1" si="347"/>
        <v>-4.9605660922372978</v>
      </c>
      <c r="BG273" s="111">
        <f t="shared" ca="1" si="347"/>
        <v>-3.2432671037107852</v>
      </c>
      <c r="BH273" s="111">
        <f t="shared" ca="1" si="347"/>
        <v>-2.2640945927056513</v>
      </c>
      <c r="BI273" s="111">
        <f t="shared" ca="1" si="347"/>
        <v>-1.7636037268336269</v>
      </c>
      <c r="BJ273" s="111">
        <f t="shared" ca="1" si="347"/>
        <v>-1.6098936448918577</v>
      </c>
      <c r="BL273" s="14">
        <f t="shared" ref="BL273:BL285" si="348">BL258</f>
        <v>0</v>
      </c>
      <c r="BM273" s="111">
        <f t="shared" ref="BM273:BY285" ca="1" si="349">(BM213-BM228)/2</f>
        <v>-40.459199885734151</v>
      </c>
      <c r="BN273" s="111">
        <f t="shared" ca="1" si="349"/>
        <v>-40.39354728657139</v>
      </c>
      <c r="BO273" s="111">
        <f t="shared" ca="1" si="349"/>
        <v>-39.577216795645597</v>
      </c>
      <c r="BP273" s="111">
        <f t="shared" ca="1" si="349"/>
        <v>-36.448930455339116</v>
      </c>
      <c r="BQ273" s="111">
        <f t="shared" ca="1" si="349"/>
        <v>-30.030811371121693</v>
      </c>
      <c r="BR273" s="111">
        <f t="shared" ca="1" si="349"/>
        <v>-21.821817628021176</v>
      </c>
      <c r="BS273" s="111">
        <f t="shared" ca="1" si="349"/>
        <v>-14.496242718278957</v>
      </c>
      <c r="BT273" s="111">
        <f t="shared" ca="1" si="349"/>
        <v>-9.2917981155830631</v>
      </c>
      <c r="BU273" s="111">
        <f t="shared" ca="1" si="349"/>
        <v>-6.0013695393924706</v>
      </c>
      <c r="BV273" s="111">
        <f t="shared" ca="1" si="349"/>
        <v>-4.0311641628552479</v>
      </c>
      <c r="BW273" s="111">
        <f t="shared" ca="1" si="349"/>
        <v>-2.9029976156286672</v>
      </c>
      <c r="BX273" s="111">
        <f t="shared" ca="1" si="349"/>
        <v>-2.3245006065604725</v>
      </c>
      <c r="BY273" s="111">
        <f t="shared" ca="1" si="349"/>
        <v>-2.1465248393176339</v>
      </c>
      <c r="CA273" s="14">
        <f t="shared" ref="CA273:CA285" si="350">CA258</f>
        <v>0</v>
      </c>
      <c r="CB273" s="111">
        <f t="shared" ref="CB273:CN285" ca="1" si="351">(CB213-CB228)/2</f>
        <v>-19.140474134505606</v>
      </c>
      <c r="CC273" s="111">
        <f t="shared" ca="1" si="351"/>
        <v>-19.244722362139889</v>
      </c>
      <c r="CD273" s="111">
        <f t="shared" ca="1" si="351"/>
        <v>-19.265043741582474</v>
      </c>
      <c r="CE273" s="111">
        <f t="shared" ca="1" si="351"/>
        <v>-18.407221738037695</v>
      </c>
      <c r="CF273" s="111">
        <f t="shared" ca="1" si="351"/>
        <v>-16.000585989258582</v>
      </c>
      <c r="CG273" s="111">
        <f t="shared" ca="1" si="351"/>
        <v>-12.497480852668561</v>
      </c>
      <c r="CH273" s="111">
        <f t="shared" ca="1" si="351"/>
        <v>-9.109031668553575</v>
      </c>
      <c r="CI273" s="111">
        <f t="shared" ca="1" si="351"/>
        <v>-6.5461740093327112</v>
      </c>
      <c r="CJ273" s="111">
        <f t="shared" ca="1" si="351"/>
        <v>-4.8363860856215055</v>
      </c>
      <c r="CK273" s="111">
        <f t="shared" ca="1" si="351"/>
        <v>-3.7635701104668384</v>
      </c>
      <c r="CL273" s="111">
        <f t="shared" ca="1" si="351"/>
        <v>-3.1250380098277608</v>
      </c>
      <c r="CM273" s="111">
        <f t="shared" ca="1" si="351"/>
        <v>-2.7883017811036144</v>
      </c>
      <c r="CN273" s="111">
        <f t="shared" ca="1" si="351"/>
        <v>-2.6831559598059753</v>
      </c>
      <c r="CP273" s="14">
        <f t="shared" ref="CP273:CP285" si="352">CP258</f>
        <v>0</v>
      </c>
      <c r="CQ273" s="111">
        <f t="shared" ref="CQ273:DC285" ca="1" si="353">(CQ213-CQ228)/2</f>
        <v>-18.061770582683483</v>
      </c>
      <c r="CR273" s="111">
        <f t="shared" ca="1" si="353"/>
        <v>-18.041793522866776</v>
      </c>
      <c r="CS273" s="111">
        <f t="shared" ca="1" si="353"/>
        <v>-17.705403070031451</v>
      </c>
      <c r="CT273" s="111">
        <f t="shared" ca="1" si="353"/>
        <v>-16.351779618625681</v>
      </c>
      <c r="CU273" s="111">
        <f t="shared" ca="1" si="353"/>
        <v>-13.530031325240602</v>
      </c>
      <c r="CV273" s="111">
        <f t="shared" ca="1" si="353"/>
        <v>-9.8916128703996975</v>
      </c>
      <c r="CW273" s="111">
        <f t="shared" ca="1" si="353"/>
        <v>-6.6266543433260212</v>
      </c>
      <c r="CX273" s="111">
        <f t="shared" ca="1" si="353"/>
        <v>-4.2963422553676613</v>
      </c>
      <c r="CY273" s="111">
        <f t="shared" ca="1" si="353"/>
        <v>-2.8168691946190574</v>
      </c>
      <c r="CZ273" s="111">
        <f t="shared" ca="1" si="353"/>
        <v>-1.9276244887998846</v>
      </c>
      <c r="DA273" s="111">
        <f t="shared" ca="1" si="353"/>
        <v>-1.4167602554206735</v>
      </c>
      <c r="DB273" s="111">
        <f t="shared" ca="1" si="353"/>
        <v>-1.154158994514928</v>
      </c>
      <c r="DC273" s="111">
        <f t="shared" ca="1" si="353"/>
        <v>-1.0732624134973638</v>
      </c>
      <c r="DE273" s="14">
        <f t="shared" ref="DE273:DE285" si="354">DE258</f>
        <v>0</v>
      </c>
      <c r="DF273" s="111">
        <f t="shared" ref="DF273:DR285" ca="1" si="355">(DF213-DF228)/2</f>
        <v>28.530927276454715</v>
      </c>
      <c r="DG273" s="111">
        <f t="shared" ca="1" si="355"/>
        <v>28.66659540333098</v>
      </c>
      <c r="DH273" s="111">
        <f t="shared" ca="1" si="355"/>
        <v>28.637625500448539</v>
      </c>
      <c r="DI273" s="111">
        <f t="shared" ca="1" si="355"/>
        <v>27.268258920487867</v>
      </c>
      <c r="DJ273" s="111">
        <f t="shared" ca="1" si="355"/>
        <v>23.589119873218205</v>
      </c>
      <c r="DK273" s="111">
        <f t="shared" ca="1" si="355"/>
        <v>18.311909948624695</v>
      </c>
      <c r="DL273" s="111">
        <f t="shared" ca="1" si="355"/>
        <v>13.24981794862577</v>
      </c>
      <c r="DM273" s="111">
        <f t="shared" ca="1" si="355"/>
        <v>9.4442890550048926</v>
      </c>
      <c r="DN273" s="111">
        <f t="shared" ca="1" si="355"/>
        <v>6.9179929799318494</v>
      </c>
      <c r="DO273" s="111">
        <f t="shared" ca="1" si="355"/>
        <v>5.3393642287557643</v>
      </c>
      <c r="DP273" s="111">
        <f t="shared" ca="1" si="355"/>
        <v>4.4028440556737927</v>
      </c>
      <c r="DQ273" s="111">
        <f t="shared" ca="1" si="355"/>
        <v>3.9100955405573066</v>
      </c>
      <c r="DR273" s="111">
        <f t="shared" ca="1" si="355"/>
        <v>3.7564183486575273</v>
      </c>
      <c r="DT273" s="14"/>
      <c r="DU273" s="111"/>
      <c r="DV273" s="111"/>
      <c r="DW273" s="111"/>
      <c r="DX273" s="111"/>
      <c r="DY273" s="111"/>
      <c r="DZ273" s="111"/>
      <c r="EA273" s="111"/>
      <c r="EB273" s="111"/>
      <c r="EC273" s="111"/>
      <c r="ED273" s="111"/>
      <c r="EE273" s="111"/>
      <c r="EF273" s="111"/>
      <c r="EG273" s="111"/>
      <c r="EI273" s="14"/>
      <c r="EJ273" s="111"/>
      <c r="EK273" s="111"/>
      <c r="EL273" s="111"/>
      <c r="EM273" s="111"/>
      <c r="EN273" s="111"/>
      <c r="EO273" s="111"/>
      <c r="EP273" s="111"/>
      <c r="EQ273" s="111"/>
      <c r="ER273" s="111"/>
      <c r="ES273" s="111"/>
      <c r="ET273" s="111"/>
      <c r="EU273" s="111"/>
      <c r="EV273" s="111"/>
    </row>
    <row r="274" spans="1:152">
      <c r="A274" s="1"/>
      <c r="S274" s="14">
        <f t="shared" si="342"/>
        <v>7.5</v>
      </c>
      <c r="T274" s="87">
        <f t="shared" ca="1" si="343"/>
        <v>-45.104483807166943</v>
      </c>
      <c r="U274" s="87">
        <f t="shared" ca="1" si="343"/>
        <v>-45.152834304499578</v>
      </c>
      <c r="V274" s="87">
        <f t="shared" ca="1" si="343"/>
        <v>-44.595016180540064</v>
      </c>
      <c r="W274" s="87">
        <f t="shared" ca="1" si="343"/>
        <v>-41.567439945522231</v>
      </c>
      <c r="X274" s="87">
        <f t="shared" ca="1" si="343"/>
        <v>-34.673714471991467</v>
      </c>
      <c r="Y274" s="87">
        <f t="shared" ca="1" si="343"/>
        <v>-25.416545207928216</v>
      </c>
      <c r="Z274" s="87">
        <f t="shared" ca="1" si="343"/>
        <v>-16.972619852663485</v>
      </c>
      <c r="AA274" s="87">
        <f t="shared" ca="1" si="343"/>
        <v>-10.931274428538085</v>
      </c>
      <c r="AB274" s="87">
        <f t="shared" ca="1" si="343"/>
        <v>-7.1097869334808035</v>
      </c>
      <c r="AC274" s="87">
        <f t="shared" ca="1" si="343"/>
        <v>-4.8247209342512907</v>
      </c>
      <c r="AD274" s="87">
        <f t="shared" ca="1" si="343"/>
        <v>-3.5180487656322512</v>
      </c>
      <c r="AE274" s="87">
        <f t="shared" ca="1" si="343"/>
        <v>-2.8486065733411987</v>
      </c>
      <c r="AF274" s="87">
        <f t="shared" ca="1" si="343"/>
        <v>-2.6427329205531156</v>
      </c>
      <c r="AH274" s="14">
        <f t="shared" si="344"/>
        <v>7.5</v>
      </c>
      <c r="AI274" s="111">
        <f t="shared" ca="1" si="345"/>
        <v>-30.971674245380306</v>
      </c>
      <c r="AJ274" s="111">
        <f t="shared" ca="1" si="345"/>
        <v>-30.940519504699918</v>
      </c>
      <c r="AK274" s="111">
        <f t="shared" ca="1" si="345"/>
        <v>-30.362363269705892</v>
      </c>
      <c r="AL274" s="111">
        <f t="shared" ca="1" si="345"/>
        <v>-27.97986552649969</v>
      </c>
      <c r="AM274" s="111">
        <f t="shared" ca="1" si="345"/>
        <v>-22.933438893782931</v>
      </c>
      <c r="AN274" s="111">
        <f t="shared" ca="1" si="345"/>
        <v>-16.386384511411652</v>
      </c>
      <c r="AO274" s="111">
        <f t="shared" ca="1" si="345"/>
        <v>-10.551207828961628</v>
      </c>
      <c r="AP274" s="111">
        <f t="shared" ca="1" si="345"/>
        <v>-6.4556710598880001</v>
      </c>
      <c r="AQ274" s="111">
        <f t="shared" ca="1" si="345"/>
        <v>-3.9099800436755734</v>
      </c>
      <c r="AR274" s="111">
        <f t="shared" ca="1" si="345"/>
        <v>-2.4121726820909792</v>
      </c>
      <c r="AS274" s="111">
        <f t="shared" ca="1" si="345"/>
        <v>-1.5676358971360425</v>
      </c>
      <c r="AT274" s="111">
        <f t="shared" ca="1" si="345"/>
        <v>-1.1395304531151891</v>
      </c>
      <c r="AU274" s="111">
        <f t="shared" ca="1" si="345"/>
        <v>-1.0086331153213113</v>
      </c>
      <c r="AW274" s="14">
        <f t="shared" si="346"/>
        <v>7.5</v>
      </c>
      <c r="AX274" s="111">
        <f t="shared" ca="1" si="347"/>
        <v>-35.682610765975845</v>
      </c>
      <c r="AY274" s="111">
        <f t="shared" ca="1" si="347"/>
        <v>-35.677957771299809</v>
      </c>
      <c r="AZ274" s="111">
        <f t="shared" ca="1" si="347"/>
        <v>-35.106580906650613</v>
      </c>
      <c r="BA274" s="111">
        <f t="shared" ca="1" si="347"/>
        <v>-32.509056999507209</v>
      </c>
      <c r="BB274" s="111">
        <f t="shared" ca="1" si="347"/>
        <v>-26.846864086519112</v>
      </c>
      <c r="BC274" s="111">
        <f t="shared" ca="1" si="347"/>
        <v>-19.396438076917175</v>
      </c>
      <c r="BD274" s="111">
        <f t="shared" ca="1" si="347"/>
        <v>-12.691678503528916</v>
      </c>
      <c r="BE274" s="111">
        <f t="shared" ca="1" si="347"/>
        <v>-7.947538849438029</v>
      </c>
      <c r="BF274" s="111">
        <f t="shared" ca="1" si="347"/>
        <v>-4.9765823402773179</v>
      </c>
      <c r="BG274" s="111">
        <f t="shared" ca="1" si="347"/>
        <v>-3.2163554328110835</v>
      </c>
      <c r="BH274" s="111">
        <f t="shared" ca="1" si="347"/>
        <v>-2.2177735199681128</v>
      </c>
      <c r="BI274" s="111">
        <f t="shared" ca="1" si="347"/>
        <v>-1.7092224931905262</v>
      </c>
      <c r="BJ274" s="111">
        <f t="shared" ca="1" si="347"/>
        <v>-1.5533330503985798</v>
      </c>
      <c r="BL274" s="14">
        <f t="shared" si="348"/>
        <v>7.5</v>
      </c>
      <c r="BM274" s="111">
        <f t="shared" ca="1" si="349"/>
        <v>-40.39354728657139</v>
      </c>
      <c r="BN274" s="111">
        <f t="shared" ca="1" si="349"/>
        <v>-40.41539603789969</v>
      </c>
      <c r="BO274" s="111">
        <f t="shared" ca="1" si="349"/>
        <v>-39.850798543595339</v>
      </c>
      <c r="BP274" s="111">
        <f t="shared" ca="1" si="349"/>
        <v>-37.038248472514724</v>
      </c>
      <c r="BQ274" s="111">
        <f t="shared" ca="1" si="349"/>
        <v>-30.760289279255286</v>
      </c>
      <c r="BR274" s="111">
        <f t="shared" ca="1" si="349"/>
        <v>-22.406491642422694</v>
      </c>
      <c r="BS274" s="111">
        <f t="shared" ca="1" si="349"/>
        <v>-14.832149178096198</v>
      </c>
      <c r="BT274" s="111">
        <f t="shared" ca="1" si="349"/>
        <v>-9.4394066389880571</v>
      </c>
      <c r="BU274" s="111">
        <f t="shared" ca="1" si="349"/>
        <v>-6.0431846368790616</v>
      </c>
      <c r="BV274" s="111">
        <f t="shared" ca="1" si="349"/>
        <v>-4.0205381835311877</v>
      </c>
      <c r="BW274" s="111">
        <f t="shared" ca="1" si="349"/>
        <v>-2.8679111428001818</v>
      </c>
      <c r="BX274" s="111">
        <f t="shared" ca="1" si="349"/>
        <v>-2.2789145332658625</v>
      </c>
      <c r="BY274" s="111">
        <f t="shared" ca="1" si="349"/>
        <v>-2.0980329854758484</v>
      </c>
      <c r="CA274" s="14">
        <f t="shared" si="350"/>
        <v>7.5</v>
      </c>
      <c r="CB274" s="111">
        <f t="shared" ca="1" si="351"/>
        <v>-19.244722362139889</v>
      </c>
      <c r="CC274" s="111">
        <f t="shared" ca="1" si="351"/>
        <v>-19.394062738699404</v>
      </c>
      <c r="CD274" s="111">
        <f t="shared" ca="1" si="351"/>
        <v>-19.546302585560326</v>
      </c>
      <c r="CE274" s="111">
        <f t="shared" ca="1" si="351"/>
        <v>-18.861660848940627</v>
      </c>
      <c r="CF274" s="111">
        <f t="shared" ca="1" si="351"/>
        <v>-16.54580826201877</v>
      </c>
      <c r="CG274" s="111">
        <f t="shared" ca="1" si="351"/>
        <v>-12.977012351447478</v>
      </c>
      <c r="CH274" s="111">
        <f t="shared" ca="1" si="351"/>
        <v>-9.4483000768710106</v>
      </c>
      <c r="CI274" s="111">
        <f t="shared" ca="1" si="351"/>
        <v>-6.7649518515925546</v>
      </c>
      <c r="CJ274" s="111">
        <f t="shared" ca="1" si="351"/>
        <v>-4.9776563929143034</v>
      </c>
      <c r="CK274" s="111">
        <f t="shared" ca="1" si="351"/>
        <v>-3.8601523174703654</v>
      </c>
      <c r="CL274" s="111">
        <f t="shared" ca="1" si="351"/>
        <v>-3.1972159838659646</v>
      </c>
      <c r="CM274" s="111">
        <f t="shared" ca="1" si="351"/>
        <v>-2.848430925783779</v>
      </c>
      <c r="CN274" s="111">
        <f t="shared" ca="1" si="351"/>
        <v>-2.739653026352987</v>
      </c>
      <c r="CP274" s="14">
        <f t="shared" si="352"/>
        <v>7.5</v>
      </c>
      <c r="CQ274" s="111">
        <f t="shared" ca="1" si="353"/>
        <v>-18.041793522866776</v>
      </c>
      <c r="CR274" s="111">
        <f t="shared" ref="CR274:CY274" ca="1" si="356">(CR214-CR229)/2</f>
        <v>-18.06113372179983</v>
      </c>
      <c r="CS274" s="111">
        <f t="shared" ca="1" si="356"/>
        <v>-17.838006472216023</v>
      </c>
      <c r="CT274" s="111">
        <f t="shared" ca="1" si="356"/>
        <v>-16.626975978208893</v>
      </c>
      <c r="CU274" s="111">
        <f t="shared" ca="1" si="356"/>
        <v>-13.869485788796586</v>
      </c>
      <c r="CV274" s="111">
        <f t="shared" ca="1" si="356"/>
        <v>-10.166618083171286</v>
      </c>
      <c r="CW274" s="111">
        <f t="shared" ca="1" si="356"/>
        <v>-6.7890479410653946</v>
      </c>
      <c r="CX274" s="111">
        <f t="shared" ca="1" si="356"/>
        <v>-4.3725097714152348</v>
      </c>
      <c r="CY274" s="111">
        <f t="shared" ca="1" si="356"/>
        <v>-2.8439147733923225</v>
      </c>
      <c r="CZ274" s="111">
        <f t="shared" ca="1" si="353"/>
        <v>-1.9298883737005164</v>
      </c>
      <c r="DA274" s="111">
        <f t="shared" ca="1" si="353"/>
        <v>-1.4072195062529</v>
      </c>
      <c r="DB274" s="111">
        <f t="shared" ca="1" si="353"/>
        <v>-1.1394426293364792</v>
      </c>
      <c r="DC274" s="111">
        <f t="shared" ca="1" si="353"/>
        <v>-1.0570931682212468</v>
      </c>
      <c r="DE274" s="14">
        <f t="shared" si="354"/>
        <v>7.5</v>
      </c>
      <c r="DF274" s="111">
        <f t="shared" ca="1" si="355"/>
        <v>28.66659540333098</v>
      </c>
      <c r="DG274" s="111">
        <f t="shared" ca="1" si="355"/>
        <v>28.868939271899173</v>
      </c>
      <c r="DH274" s="111">
        <f t="shared" ca="1" si="355"/>
        <v>29.034737859449773</v>
      </c>
      <c r="DI274" s="111">
        <f t="shared" ca="1" si="355"/>
        <v>27.920043794955646</v>
      </c>
      <c r="DJ274" s="111">
        <f t="shared" ca="1" si="355"/>
        <v>24.372658647491122</v>
      </c>
      <c r="DK274" s="111">
        <f t="shared" ca="1" si="355"/>
        <v>18.997119482458519</v>
      </c>
      <c r="DL274" s="111">
        <f t="shared" ca="1" si="355"/>
        <v>13.729241426005579</v>
      </c>
      <c r="DM274" s="111">
        <f t="shared" ca="1" si="355"/>
        <v>9.7486874306926126</v>
      </c>
      <c r="DN274" s="111">
        <f t="shared" ca="1" si="355"/>
        <v>7.1108609861177907</v>
      </c>
      <c r="DO274" s="111">
        <f t="shared" ca="1" si="355"/>
        <v>5.4685178189105734</v>
      </c>
      <c r="DP274" s="111">
        <f t="shared" ca="1" si="355"/>
        <v>4.4974912295301017</v>
      </c>
      <c r="DQ274" s="111">
        <f t="shared" ca="1" si="355"/>
        <v>3.9878150059344515</v>
      </c>
      <c r="DR274" s="111">
        <f t="shared" ca="1" si="355"/>
        <v>3.8290528965075237</v>
      </c>
      <c r="DT274" s="14"/>
      <c r="DU274" s="111"/>
      <c r="DV274" s="111"/>
      <c r="DW274" s="111"/>
      <c r="DX274" s="111"/>
      <c r="DY274" s="111"/>
      <c r="DZ274" s="111"/>
      <c r="EA274" s="111"/>
      <c r="EB274" s="111"/>
      <c r="EC274" s="111"/>
      <c r="ED274" s="111"/>
      <c r="EE274" s="111"/>
      <c r="EF274" s="111"/>
      <c r="EG274" s="111"/>
      <c r="EI274" s="14"/>
      <c r="EJ274" s="111"/>
      <c r="EK274" s="111"/>
      <c r="EL274" s="111"/>
      <c r="EM274" s="111"/>
      <c r="EN274" s="111"/>
      <c r="EO274" s="111"/>
      <c r="EP274" s="111"/>
      <c r="EQ274" s="111"/>
      <c r="ER274" s="111"/>
      <c r="ES274" s="111"/>
      <c r="ET274" s="111"/>
      <c r="EU274" s="111"/>
      <c r="EV274" s="111"/>
    </row>
    <row r="275" spans="1:152">
      <c r="S275" s="14">
        <f t="shared" si="342"/>
        <v>15</v>
      </c>
      <c r="T275" s="87">
        <f t="shared" ca="1" si="343"/>
        <v>-44.263507675078628</v>
      </c>
      <c r="U275" s="87">
        <f t="shared" ca="1" si="343"/>
        <v>-44.595016180540064</v>
      </c>
      <c r="V275" s="87">
        <f t="shared" ca="1" si="343"/>
        <v>-44.904457414582623</v>
      </c>
      <c r="W275" s="87">
        <f t="shared" ca="1" si="343"/>
        <v>-43.119516275032886</v>
      </c>
      <c r="X275" s="87">
        <f t="shared" ca="1" si="343"/>
        <v>-37.019742982520235</v>
      </c>
      <c r="Y275" s="87">
        <f t="shared" ca="1" si="343"/>
        <v>-27.478592642421276</v>
      </c>
      <c r="Z275" s="87">
        <f t="shared" ca="1" si="343"/>
        <v>-18.216202211327914</v>
      </c>
      <c r="AA275" s="87">
        <f t="shared" ca="1" si="343"/>
        <v>-11.504085441207488</v>
      </c>
      <c r="AB275" s="87">
        <f t="shared" ca="1" si="343"/>
        <v>-7.2978204819421961</v>
      </c>
      <c r="AC275" s="87">
        <f t="shared" ca="1" si="343"/>
        <v>-4.8209961059935473</v>
      </c>
      <c r="AD275" s="87">
        <f t="shared" ca="1" si="343"/>
        <v>-3.4246204508935656</v>
      </c>
      <c r="AE275" s="87">
        <f t="shared" ca="1" si="343"/>
        <v>-2.7165337008006962</v>
      </c>
      <c r="AF275" s="87">
        <f t="shared" ca="1" si="343"/>
        <v>-2.4999327170855419</v>
      </c>
      <c r="AH275" s="14">
        <f t="shared" si="344"/>
        <v>15</v>
      </c>
      <c r="AI275" s="111">
        <f t="shared" ca="1" si="345"/>
        <v>-30.204635036779521</v>
      </c>
      <c r="AJ275" s="111">
        <f t="shared" ca="1" si="345"/>
        <v>-30.362363269705892</v>
      </c>
      <c r="AK275" s="111">
        <f t="shared" ca="1" si="345"/>
        <v>-30.36006324753944</v>
      </c>
      <c r="AL275" s="111">
        <f t="shared" ca="1" si="345"/>
        <v>-28.792097899351702</v>
      </c>
      <c r="AM275" s="111">
        <f t="shared" ca="1" si="345"/>
        <v>-24.24601533469319</v>
      </c>
      <c r="AN275" s="111">
        <f t="shared" ca="1" si="345"/>
        <v>-17.49174701191923</v>
      </c>
      <c r="AO275" s="111">
        <f t="shared" ca="1" si="345"/>
        <v>-11.126839788593962</v>
      </c>
      <c r="AP275" s="111">
        <f t="shared" ca="1" si="345"/>
        <v>-6.6201456753992129</v>
      </c>
      <c r="AQ275" s="111">
        <f t="shared" ca="1" si="345"/>
        <v>-3.8539724418808832</v>
      </c>
      <c r="AR275" s="111">
        <f t="shared" ca="1" si="345"/>
        <v>-2.255997387995381</v>
      </c>
      <c r="AS275" s="111">
        <f t="shared" ca="1" si="345"/>
        <v>-1.3700520893900503</v>
      </c>
      <c r="AT275" s="111">
        <f t="shared" ca="1" si="345"/>
        <v>-0.92648691700911545</v>
      </c>
      <c r="AU275" s="111">
        <f t="shared" ca="1" si="345"/>
        <v>-0.79174346215722036</v>
      </c>
      <c r="AW275" s="14">
        <f t="shared" si="346"/>
        <v>15</v>
      </c>
      <c r="AX275" s="111">
        <f t="shared" ca="1" si="347"/>
        <v>-34.890925916212552</v>
      </c>
      <c r="AY275" s="111">
        <f t="shared" ca="1" si="347"/>
        <v>-35.106580906650613</v>
      </c>
      <c r="AZ275" s="111">
        <f t="shared" ca="1" si="347"/>
        <v>-35.208194636553841</v>
      </c>
      <c r="BA275" s="111">
        <f t="shared" ca="1" si="347"/>
        <v>-33.567904024578773</v>
      </c>
      <c r="BB275" s="111">
        <f t="shared" ca="1" si="347"/>
        <v>-28.503924550635539</v>
      </c>
      <c r="BC275" s="111">
        <f t="shared" ca="1" si="347"/>
        <v>-20.820695555419917</v>
      </c>
      <c r="BD275" s="111">
        <f t="shared" ca="1" si="347"/>
        <v>-13.489960596171949</v>
      </c>
      <c r="BE275" s="111">
        <f t="shared" ca="1" si="347"/>
        <v>-8.2481255973353065</v>
      </c>
      <c r="BF275" s="111">
        <f t="shared" ca="1" si="347"/>
        <v>-5.0019217885679881</v>
      </c>
      <c r="BG275" s="111">
        <f t="shared" ca="1" si="347"/>
        <v>-3.1109969606614372</v>
      </c>
      <c r="BH275" s="111">
        <f t="shared" ca="1" si="347"/>
        <v>-2.0549082098912224</v>
      </c>
      <c r="BI275" s="111">
        <f t="shared" ca="1" si="347"/>
        <v>-1.5231691782729757</v>
      </c>
      <c r="BJ275" s="111">
        <f t="shared" ca="1" si="347"/>
        <v>-1.3611398804666619</v>
      </c>
      <c r="BL275" s="14">
        <f t="shared" si="348"/>
        <v>15</v>
      </c>
      <c r="BM275" s="111">
        <f t="shared" ca="1" si="349"/>
        <v>-39.577216795645597</v>
      </c>
      <c r="BN275" s="111">
        <f t="shared" ca="1" si="349"/>
        <v>-39.850798543595339</v>
      </c>
      <c r="BO275" s="111">
        <f t="shared" ca="1" si="349"/>
        <v>-40.056326025568225</v>
      </c>
      <c r="BP275" s="111">
        <f t="shared" ca="1" si="349"/>
        <v>-38.34371014980583</v>
      </c>
      <c r="BQ275" s="111">
        <f t="shared" ca="1" si="349"/>
        <v>-32.761833766577887</v>
      </c>
      <c r="BR275" s="111">
        <f t="shared" ca="1" si="349"/>
        <v>-24.1496440989206</v>
      </c>
      <c r="BS275" s="111">
        <f t="shared" ca="1" si="349"/>
        <v>-15.853081403749931</v>
      </c>
      <c r="BT275" s="111">
        <f t="shared" ca="1" si="349"/>
        <v>-9.8761055192713965</v>
      </c>
      <c r="BU275" s="111">
        <f t="shared" ca="1" si="349"/>
        <v>-6.1498711352550925</v>
      </c>
      <c r="BV275" s="111">
        <f t="shared" ca="1" si="349"/>
        <v>-3.965996533327492</v>
      </c>
      <c r="BW275" s="111">
        <f t="shared" ca="1" si="349"/>
        <v>-2.739764330392394</v>
      </c>
      <c r="BX275" s="111">
        <f t="shared" ca="1" si="349"/>
        <v>-2.119851439536836</v>
      </c>
      <c r="BY275" s="111">
        <f t="shared" ca="1" si="349"/>
        <v>-1.9305362987761026</v>
      </c>
      <c r="CA275" s="14">
        <f t="shared" si="350"/>
        <v>15</v>
      </c>
      <c r="CB275" s="111">
        <f t="shared" ca="1" si="351"/>
        <v>-19.265043741582474</v>
      </c>
      <c r="CC275" s="111">
        <f t="shared" ca="1" si="351"/>
        <v>-19.546302585560326</v>
      </c>
      <c r="CD275" s="111">
        <f t="shared" ca="1" si="351"/>
        <v>-20.10789685116983</v>
      </c>
      <c r="CE275" s="111">
        <f t="shared" ca="1" si="351"/>
        <v>-20.030933496355793</v>
      </c>
      <c r="CF275" s="111">
        <f t="shared" ca="1" si="351"/>
        <v>-18.143506699150038</v>
      </c>
      <c r="CG275" s="111">
        <f t="shared" ca="1" si="351"/>
        <v>-14.477972732519838</v>
      </c>
      <c r="CH275" s="111">
        <f t="shared" ca="1" si="351"/>
        <v>-10.535484403202325</v>
      </c>
      <c r="CI275" s="111">
        <f t="shared" ca="1" si="351"/>
        <v>-7.4670624433750525</v>
      </c>
      <c r="CJ275" s="111">
        <f t="shared" ca="1" si="351"/>
        <v>-5.4281319837341853</v>
      </c>
      <c r="CK275" s="111">
        <f t="shared" ca="1" si="351"/>
        <v>-4.1657982147976229</v>
      </c>
      <c r="CL275" s="111">
        <f t="shared" ca="1" si="351"/>
        <v>-3.4242126328283184</v>
      </c>
      <c r="CM275" s="111">
        <f t="shared" ca="1" si="351"/>
        <v>-3.036786827423021</v>
      </c>
      <c r="CN275" s="111">
        <f t="shared" ca="1" si="351"/>
        <v>-2.916391966439535</v>
      </c>
      <c r="CP275" s="14">
        <f t="shared" si="352"/>
        <v>15</v>
      </c>
      <c r="CQ275" s="111">
        <f t="shared" ca="1" si="353"/>
        <v>-17.705403070031451</v>
      </c>
      <c r="CR275" s="111">
        <f t="shared" ref="CR275:CY275" ca="1" si="357">(CR215-CR230)/2</f>
        <v>-17.838006472216023</v>
      </c>
      <c r="CS275" s="111">
        <f t="shared" ca="1" si="357"/>
        <v>-17.961782965833049</v>
      </c>
      <c r="CT275" s="111">
        <f t="shared" ca="1" si="357"/>
        <v>-17.247806510013156</v>
      </c>
      <c r="CU275" s="111">
        <f t="shared" ca="1" si="357"/>
        <v>-14.807897193008094</v>
      </c>
      <c r="CV275" s="111">
        <f t="shared" ca="1" si="357"/>
        <v>-10.991437056968511</v>
      </c>
      <c r="CW275" s="111">
        <f t="shared" ca="1" si="357"/>
        <v>-7.2864808845311666</v>
      </c>
      <c r="CX275" s="111">
        <f t="shared" ca="1" si="357"/>
        <v>-4.6016341764829951</v>
      </c>
      <c r="CY275" s="111">
        <f t="shared" ca="1" si="357"/>
        <v>-2.9191281927768786</v>
      </c>
      <c r="CZ275" s="111">
        <f t="shared" ca="1" si="353"/>
        <v>-1.928398442397419</v>
      </c>
      <c r="DA275" s="111">
        <f t="shared" ca="1" si="353"/>
        <v>-1.3698481803574261</v>
      </c>
      <c r="DB275" s="111">
        <f t="shared" ca="1" si="353"/>
        <v>-1.0866134803202783</v>
      </c>
      <c r="DC275" s="111">
        <f t="shared" ca="1" si="353"/>
        <v>-0.99997308683421726</v>
      </c>
      <c r="DE275" s="14">
        <f t="shared" si="354"/>
        <v>15</v>
      </c>
      <c r="DF275" s="111">
        <f t="shared" ca="1" si="355"/>
        <v>28.637625500448539</v>
      </c>
      <c r="DG275" s="111">
        <f t="shared" ca="1" si="355"/>
        <v>29.034737859449773</v>
      </c>
      <c r="DH275" s="111">
        <f t="shared" ca="1" si="355"/>
        <v>29.804159629198615</v>
      </c>
      <c r="DI275" s="111">
        <f t="shared" ca="1" si="355"/>
        <v>29.582545746809913</v>
      </c>
      <c r="DJ275" s="111">
        <f t="shared" ca="1" si="355"/>
        <v>26.659325131034731</v>
      </c>
      <c r="DK275" s="111">
        <f t="shared" ca="1" si="355"/>
        <v>21.135869819521201</v>
      </c>
      <c r="DL275" s="111">
        <f t="shared" ca="1" si="355"/>
        <v>15.261726018358292</v>
      </c>
      <c r="DM275" s="111">
        <f t="shared" ca="1" si="355"/>
        <v>10.723022287247236</v>
      </c>
      <c r="DN275" s="111">
        <f t="shared" ca="1" si="355"/>
        <v>7.7240306771083933</v>
      </c>
      <c r="DO275" s="111">
        <f t="shared" ca="1" si="355"/>
        <v>5.8757973601297326</v>
      </c>
      <c r="DP275" s="111">
        <f t="shared" ca="1" si="355"/>
        <v>4.7939248738306617</v>
      </c>
      <c r="DQ275" s="111">
        <f t="shared" ca="1" si="355"/>
        <v>4.2301513499507415</v>
      </c>
      <c r="DR275" s="111">
        <f t="shared" ca="1" si="355"/>
        <v>4.055184803058415</v>
      </c>
      <c r="DT275" s="14"/>
      <c r="DU275" s="111"/>
      <c r="DV275" s="111"/>
      <c r="DW275" s="111"/>
      <c r="DX275" s="111"/>
      <c r="DY275" s="111"/>
      <c r="DZ275" s="111"/>
      <c r="EA275" s="111"/>
      <c r="EB275" s="111"/>
      <c r="EC275" s="111"/>
      <c r="ED275" s="111"/>
      <c r="EE275" s="111"/>
      <c r="EF275" s="111"/>
      <c r="EG275" s="111"/>
      <c r="EI275" s="14"/>
      <c r="EJ275" s="111"/>
      <c r="EK275" s="111"/>
      <c r="EL275" s="111"/>
      <c r="EM275" s="111"/>
      <c r="EN275" s="111"/>
      <c r="EO275" s="111"/>
      <c r="EP275" s="111"/>
      <c r="EQ275" s="111"/>
      <c r="ER275" s="111"/>
      <c r="ES275" s="111"/>
      <c r="ET275" s="111"/>
      <c r="EU275" s="111"/>
      <c r="EV275" s="111"/>
    </row>
    <row r="276" spans="1:152">
      <c r="S276" s="14">
        <f t="shared" si="342"/>
        <v>22.5</v>
      </c>
      <c r="T276" s="87">
        <f t="shared" ca="1" si="343"/>
        <v>-40.879449046564204</v>
      </c>
      <c r="U276" s="87">
        <f t="shared" ca="1" si="343"/>
        <v>-41.567439945522231</v>
      </c>
      <c r="V276" s="87">
        <f t="shared" ca="1" si="343"/>
        <v>-43.119516275032886</v>
      </c>
      <c r="W276" s="87">
        <f t="shared" ca="1" si="343"/>
        <v>-43.60616887289904</v>
      </c>
      <c r="X276" s="87">
        <f t="shared" ca="1" si="343"/>
        <v>-39.775503681771127</v>
      </c>
      <c r="Y276" s="87">
        <f t="shared" ca="1" si="343"/>
        <v>-30.666550742137918</v>
      </c>
      <c r="Z276" s="87">
        <f t="shared" ca="1" si="343"/>
        <v>-20.294715042648498</v>
      </c>
      <c r="AA276" s="87">
        <f t="shared" ca="1" si="343"/>
        <v>-12.431498686196813</v>
      </c>
      <c r="AB276" s="87">
        <f t="shared" ca="1" si="343"/>
        <v>-7.5415228171173183</v>
      </c>
      <c r="AC276" s="87">
        <f t="shared" ca="1" si="343"/>
        <v>-4.7308669141228439</v>
      </c>
      <c r="AD276" s="87">
        <f t="shared" ca="1" si="343"/>
        <v>-3.1842930106121159</v>
      </c>
      <c r="AE276" s="87">
        <f t="shared" ca="1" si="343"/>
        <v>-2.4141031132434945</v>
      </c>
      <c r="AF276" s="87">
        <f t="shared" ca="1" si="343"/>
        <v>-2.1807319352772399</v>
      </c>
      <c r="AH276" s="14">
        <f t="shared" si="344"/>
        <v>22.5</v>
      </c>
      <c r="AI276" s="111">
        <f t="shared" ca="1" si="345"/>
        <v>-27.58789327288893</v>
      </c>
      <c r="AJ276" s="111">
        <f t="shared" ca="1" si="345"/>
        <v>-27.97986552649969</v>
      </c>
      <c r="AK276" s="111">
        <f t="shared" ca="1" si="345"/>
        <v>-28.792097899351702</v>
      </c>
      <c r="AL276" s="111">
        <f t="shared" ca="1" si="345"/>
        <v>-28.698850190225734</v>
      </c>
      <c r="AM276" s="111">
        <f t="shared" ca="1" si="345"/>
        <v>-25.588927320940076</v>
      </c>
      <c r="AN276" s="111">
        <f t="shared" ca="1" si="345"/>
        <v>-19.064226007194669</v>
      </c>
      <c r="AO276" s="111">
        <f t="shared" ca="1" si="345"/>
        <v>-11.985488956928725</v>
      </c>
      <c r="AP276" s="111">
        <f t="shared" ca="1" si="345"/>
        <v>-6.7919699200402528</v>
      </c>
      <c r="AQ276" s="111">
        <f t="shared" ca="1" si="345"/>
        <v>-3.6517242377154471</v>
      </c>
      <c r="AR276" s="111">
        <f t="shared" ca="1" si="345"/>
        <v>-1.8927450746165548</v>
      </c>
      <c r="AS276" s="111">
        <f t="shared" ca="1" si="345"/>
        <v>-0.94670866145922661</v>
      </c>
      <c r="AT276" s="111">
        <f t="shared" ca="1" si="345"/>
        <v>-0.48382061362129303</v>
      </c>
      <c r="AU276" s="111">
        <f t="shared" ca="1" si="345"/>
        <v>-0.34492382001943289</v>
      </c>
      <c r="AW276" s="14">
        <f t="shared" si="346"/>
        <v>22.5</v>
      </c>
      <c r="AX276" s="111">
        <f t="shared" ca="1" si="347"/>
        <v>-32.018411864114022</v>
      </c>
      <c r="AY276" s="111">
        <f t="shared" ca="1" si="347"/>
        <v>-32.509056999507209</v>
      </c>
      <c r="AZ276" s="111">
        <f t="shared" ca="1" si="347"/>
        <v>-33.567904024578773</v>
      </c>
      <c r="BA276" s="111">
        <f t="shared" ca="1" si="347"/>
        <v>-33.6679564177835</v>
      </c>
      <c r="BB276" s="111">
        <f t="shared" ca="1" si="347"/>
        <v>-30.317786107883762</v>
      </c>
      <c r="BC276" s="111">
        <f t="shared" ca="1" si="347"/>
        <v>-22.931667585509089</v>
      </c>
      <c r="BD276" s="111">
        <f t="shared" ca="1" si="347"/>
        <v>-14.755230985501981</v>
      </c>
      <c r="BE276" s="111">
        <f t="shared" ca="1" si="347"/>
        <v>-8.6718128420924412</v>
      </c>
      <c r="BF276" s="111">
        <f t="shared" ca="1" si="347"/>
        <v>-4.9483237641827369</v>
      </c>
      <c r="BG276" s="111">
        <f t="shared" ca="1" si="347"/>
        <v>-2.8387856877853181</v>
      </c>
      <c r="BH276" s="111">
        <f t="shared" ca="1" si="347"/>
        <v>-1.692570111176857</v>
      </c>
      <c r="BI276" s="111">
        <f t="shared" ca="1" si="347"/>
        <v>-1.1272481134953605</v>
      </c>
      <c r="BJ276" s="111">
        <f t="shared" ca="1" si="347"/>
        <v>-0.95685985843870291</v>
      </c>
      <c r="BL276" s="14">
        <f t="shared" si="348"/>
        <v>22.5</v>
      </c>
      <c r="BM276" s="111">
        <f t="shared" ca="1" si="349"/>
        <v>-36.448930455339116</v>
      </c>
      <c r="BN276" s="111">
        <f t="shared" ca="1" si="349"/>
        <v>-37.038248472514724</v>
      </c>
      <c r="BO276" s="111">
        <f t="shared" ca="1" si="349"/>
        <v>-38.34371014980583</v>
      </c>
      <c r="BP276" s="111">
        <f t="shared" ca="1" si="349"/>
        <v>-38.637062645341267</v>
      </c>
      <c r="BQ276" s="111">
        <f t="shared" ca="1" si="349"/>
        <v>-35.046644894827438</v>
      </c>
      <c r="BR276" s="111">
        <f t="shared" ca="1" si="349"/>
        <v>-26.799109163823502</v>
      </c>
      <c r="BS276" s="111">
        <f t="shared" ca="1" si="349"/>
        <v>-17.52497301407524</v>
      </c>
      <c r="BT276" s="111">
        <f t="shared" ca="1" si="349"/>
        <v>-10.551655764144627</v>
      </c>
      <c r="BU276" s="111">
        <f t="shared" ca="1" si="349"/>
        <v>-6.2449232906500276</v>
      </c>
      <c r="BV276" s="111">
        <f t="shared" ca="1" si="349"/>
        <v>-3.784826300954081</v>
      </c>
      <c r="BW276" s="111">
        <f t="shared" ca="1" si="349"/>
        <v>-2.438431560894486</v>
      </c>
      <c r="BX276" s="111">
        <f t="shared" ca="1" si="349"/>
        <v>-1.7706756133694279</v>
      </c>
      <c r="BY276" s="111">
        <f t="shared" ca="1" si="349"/>
        <v>-1.5687958968579712</v>
      </c>
      <c r="CA276" s="14">
        <f t="shared" si="350"/>
        <v>22.5</v>
      </c>
      <c r="CB276" s="111">
        <f t="shared" ca="1" si="351"/>
        <v>-18.407221738037695</v>
      </c>
      <c r="CC276" s="111">
        <f t="shared" ca="1" si="351"/>
        <v>-18.861660848940627</v>
      </c>
      <c r="CD276" s="111">
        <f t="shared" ca="1" si="351"/>
        <v>-20.030933496355793</v>
      </c>
      <c r="CE276" s="111">
        <f t="shared" ca="1" si="351"/>
        <v>-21.093403590766805</v>
      </c>
      <c r="CF276" s="111">
        <f t="shared" ca="1" si="351"/>
        <v>-20.418051985307866</v>
      </c>
      <c r="CG276" s="111">
        <f t="shared" ca="1" si="351"/>
        <v>-17.071339321458911</v>
      </c>
      <c r="CH276" s="111">
        <f t="shared" ca="1" si="351"/>
        <v>-12.559509162909846</v>
      </c>
      <c r="CI276" s="111">
        <f t="shared" ca="1" si="351"/>
        <v>-8.7927577950737543</v>
      </c>
      <c r="CJ276" s="111">
        <f t="shared" ca="1" si="351"/>
        <v>-6.2712925953802809</v>
      </c>
      <c r="CK276" s="111">
        <f t="shared" ca="1" si="351"/>
        <v>-4.7300702961880079</v>
      </c>
      <c r="CL276" s="111">
        <f t="shared" ca="1" si="351"/>
        <v>-3.8383100961833563</v>
      </c>
      <c r="CM276" s="111">
        <f t="shared" ca="1" si="351"/>
        <v>-3.3777443765957047</v>
      </c>
      <c r="CN276" s="111">
        <f t="shared" ca="1" si="351"/>
        <v>-3.2354698434601641</v>
      </c>
      <c r="CP276" s="14">
        <f t="shared" si="352"/>
        <v>22.5</v>
      </c>
      <c r="CQ276" s="111">
        <f t="shared" ca="1" si="353"/>
        <v>-16.351779618625681</v>
      </c>
      <c r="CR276" s="111">
        <f t="shared" ref="CR276:CY276" ca="1" si="358">(CR216-CR231)/2</f>
        <v>-16.626975978208893</v>
      </c>
      <c r="CS276" s="111">
        <f t="shared" ca="1" si="358"/>
        <v>-17.247806510013156</v>
      </c>
      <c r="CT276" s="111">
        <f t="shared" ca="1" si="358"/>
        <v>-17.442467549159616</v>
      </c>
      <c r="CU276" s="111">
        <f t="shared" ca="1" si="358"/>
        <v>-15.910201472708451</v>
      </c>
      <c r="CV276" s="111">
        <f t="shared" ca="1" si="358"/>
        <v>-12.266620296855168</v>
      </c>
      <c r="CW276" s="111">
        <f t="shared" ca="1" si="358"/>
        <v>-8.1178860170593996</v>
      </c>
      <c r="CX276" s="111">
        <f t="shared" ca="1" si="358"/>
        <v>-4.9725994744787254</v>
      </c>
      <c r="CY276" s="111">
        <f t="shared" ca="1" si="358"/>
        <v>-3.0166091268469275</v>
      </c>
      <c r="CZ276" s="111">
        <f t="shared" ca="1" si="353"/>
        <v>-1.8923467656491375</v>
      </c>
      <c r="DA276" s="111">
        <f t="shared" ca="1" si="353"/>
        <v>-1.2737172042448464</v>
      </c>
      <c r="DB276" s="111">
        <f t="shared" ca="1" si="353"/>
        <v>-0.96564124529739792</v>
      </c>
      <c r="DC276" s="111">
        <f t="shared" ca="1" si="353"/>
        <v>-0.8722927741108959</v>
      </c>
      <c r="DE276" s="14">
        <f t="shared" si="354"/>
        <v>22.5</v>
      </c>
      <c r="DF276" s="111">
        <f t="shared" ca="1" si="355"/>
        <v>27.268258920487867</v>
      </c>
      <c r="DG276" s="111">
        <f t="shared" ca="1" si="355"/>
        <v>27.920043794955646</v>
      </c>
      <c r="DH276" s="111">
        <f t="shared" ca="1" si="355"/>
        <v>29.582545746809913</v>
      </c>
      <c r="DI276" s="111">
        <f t="shared" ca="1" si="355"/>
        <v>31.031616045882338</v>
      </c>
      <c r="DJ276" s="111">
        <f t="shared" ca="1" si="355"/>
        <v>29.875769559195227</v>
      </c>
      <c r="DK276" s="111">
        <f t="shared" ca="1" si="355"/>
        <v>24.80622247808774</v>
      </c>
      <c r="DL276" s="111">
        <f t="shared" ca="1" si="355"/>
        <v>18.098993220056361</v>
      </c>
      <c r="DM276" s="111">
        <f t="shared" ca="1" si="355"/>
        <v>12.552443639178126</v>
      </c>
      <c r="DN276" s="111">
        <f t="shared" ca="1" si="355"/>
        <v>8.8644916483148606</v>
      </c>
      <c r="DO276" s="111">
        <f t="shared" ca="1" si="355"/>
        <v>6.6221515225255327</v>
      </c>
      <c r="DP276" s="111">
        <f t="shared" ca="1" si="355"/>
        <v>5.3300329956186161</v>
      </c>
      <c r="DQ276" s="111">
        <f t="shared" ca="1" si="355"/>
        <v>4.6645993763438387</v>
      </c>
      <c r="DR276" s="111">
        <f t="shared" ca="1" si="355"/>
        <v>4.4593419202987006</v>
      </c>
      <c r="DT276" s="14"/>
      <c r="DU276" s="111"/>
      <c r="DV276" s="111"/>
      <c r="DW276" s="111"/>
      <c r="DX276" s="111"/>
      <c r="DY276" s="111"/>
      <c r="DZ276" s="111"/>
      <c r="EA276" s="111"/>
      <c r="EB276" s="111"/>
      <c r="EC276" s="111"/>
      <c r="ED276" s="111"/>
      <c r="EE276" s="111"/>
      <c r="EF276" s="111"/>
      <c r="EG276" s="111"/>
      <c r="EI276" s="14"/>
      <c r="EJ276" s="111"/>
      <c r="EK276" s="111"/>
      <c r="EL276" s="111"/>
      <c r="EM276" s="111"/>
      <c r="EN276" s="111"/>
      <c r="EO276" s="111"/>
      <c r="EP276" s="111"/>
      <c r="EQ276" s="111"/>
      <c r="ER276" s="111"/>
      <c r="ES276" s="111"/>
      <c r="ET276" s="111"/>
      <c r="EU276" s="111"/>
      <c r="EV276" s="111"/>
    </row>
    <row r="277" spans="1:152">
      <c r="S277" s="14">
        <f t="shared" si="342"/>
        <v>30</v>
      </c>
      <c r="T277" s="87">
        <f t="shared" ca="1" si="343"/>
        <v>-33.8250783131015</v>
      </c>
      <c r="U277" s="87">
        <f t="shared" ca="1" si="343"/>
        <v>-34.673714471991467</v>
      </c>
      <c r="V277" s="87">
        <f t="shared" ca="1" si="343"/>
        <v>-37.019742982520235</v>
      </c>
      <c r="W277" s="87">
        <f t="shared" ca="1" si="343"/>
        <v>-39.775503681771127</v>
      </c>
      <c r="X277" s="87">
        <f t="shared" ca="1" si="343"/>
        <v>-39.821917607822328</v>
      </c>
      <c r="Y277" s="87">
        <f t="shared" ca="1" si="343"/>
        <v>-33.475089485918446</v>
      </c>
      <c r="Z277" s="87">
        <f t="shared" ca="1" si="343"/>
        <v>-22.77949174532613</v>
      </c>
      <c r="AA277" s="87">
        <f t="shared" ca="1" si="343"/>
        <v>-13.507285264865077</v>
      </c>
      <c r="AB277" s="87">
        <f t="shared" ca="1" si="343"/>
        <v>-7.6470636958961347</v>
      </c>
      <c r="AC277" s="87">
        <f t="shared" ca="1" si="343"/>
        <v>-4.3685780138791355</v>
      </c>
      <c r="AD277" s="87">
        <f t="shared" ca="1" si="343"/>
        <v>-2.6253956855931539</v>
      </c>
      <c r="AE277" s="87">
        <f t="shared" ca="1" si="343"/>
        <v>-1.7807002239574183</v>
      </c>
      <c r="AF277" s="87">
        <f t="shared" ca="1" si="343"/>
        <v>-1.5285027595194398</v>
      </c>
      <c r="AH277" s="14">
        <f t="shared" si="344"/>
        <v>30</v>
      </c>
      <c r="AI277" s="111">
        <f t="shared" ca="1" si="345"/>
        <v>-22.442277487162062</v>
      </c>
      <c r="AJ277" s="111">
        <f t="shared" ca="1" si="345"/>
        <v>-22.933438893782931</v>
      </c>
      <c r="AK277" s="111">
        <f t="shared" ca="1" si="345"/>
        <v>-24.24601533469319</v>
      </c>
      <c r="AL277" s="111">
        <f t="shared" ca="1" si="345"/>
        <v>-25.588927320940076</v>
      </c>
      <c r="AM277" s="111">
        <f t="shared" ca="1" si="345"/>
        <v>-24.891915201964832</v>
      </c>
      <c r="AN277" s="111">
        <f t="shared" ca="1" si="345"/>
        <v>-20.005454581682471</v>
      </c>
      <c r="AO277" s="111">
        <f t="shared" ca="1" si="345"/>
        <v>-12.679565717572501</v>
      </c>
      <c r="AP277" s="111">
        <f t="shared" ca="1" si="345"/>
        <v>-6.6832179765835953</v>
      </c>
      <c r="AQ277" s="111">
        <f t="shared" ca="1" si="345"/>
        <v>-3.0596139456790121</v>
      </c>
      <c r="AR277" s="111">
        <f t="shared" ca="1" si="345"/>
        <v>-1.1134543922293729</v>
      </c>
      <c r="AS277" s="111">
        <f t="shared" ca="1" si="345"/>
        <v>-0.11619972176119253</v>
      </c>
      <c r="AT277" s="111">
        <f t="shared" ca="1" si="345"/>
        <v>0.35304082132000758</v>
      </c>
      <c r="AU277" s="111">
        <f t="shared" ca="1" si="345"/>
        <v>0.49082831395350057</v>
      </c>
      <c r="AW277" s="14">
        <f t="shared" si="346"/>
        <v>30</v>
      </c>
      <c r="AX277" s="111">
        <f t="shared" ca="1" si="347"/>
        <v>-26.23654442914188</v>
      </c>
      <c r="AY277" s="111">
        <f t="shared" ca="1" si="347"/>
        <v>-26.846864086519112</v>
      </c>
      <c r="AZ277" s="111">
        <f t="shared" ca="1" si="347"/>
        <v>-28.503924550635539</v>
      </c>
      <c r="BA277" s="111">
        <f t="shared" ca="1" si="347"/>
        <v>-30.317786107883762</v>
      </c>
      <c r="BB277" s="111">
        <f t="shared" ca="1" si="347"/>
        <v>-29.868582670584001</v>
      </c>
      <c r="BC277" s="111">
        <f t="shared" ca="1" si="347"/>
        <v>-24.49533288309447</v>
      </c>
      <c r="BD277" s="111">
        <f t="shared" ca="1" si="347"/>
        <v>-16.04620772682371</v>
      </c>
      <c r="BE277" s="111">
        <f t="shared" ca="1" si="347"/>
        <v>-8.9579070726774237</v>
      </c>
      <c r="BF277" s="111">
        <f t="shared" ca="1" si="347"/>
        <v>-4.5887638624180536</v>
      </c>
      <c r="BG277" s="111">
        <f t="shared" ca="1" si="347"/>
        <v>-2.1984955994459612</v>
      </c>
      <c r="BH277" s="111">
        <f t="shared" ca="1" si="347"/>
        <v>-0.95259837637184663</v>
      </c>
      <c r="BI277" s="111">
        <f t="shared" ca="1" si="347"/>
        <v>-0.35820619377246876</v>
      </c>
      <c r="BJ277" s="111">
        <f t="shared" ca="1" si="347"/>
        <v>-0.18228204387081393</v>
      </c>
      <c r="BL277" s="14">
        <f t="shared" si="348"/>
        <v>30</v>
      </c>
      <c r="BM277" s="111">
        <f t="shared" ca="1" si="349"/>
        <v>-30.030811371121693</v>
      </c>
      <c r="BN277" s="111">
        <f t="shared" ca="1" si="349"/>
        <v>-30.760289279255286</v>
      </c>
      <c r="BO277" s="111">
        <f t="shared" ca="1" si="349"/>
        <v>-32.761833766577887</v>
      </c>
      <c r="BP277" s="111">
        <f t="shared" ca="1" si="349"/>
        <v>-35.046644894827438</v>
      </c>
      <c r="BQ277" s="111">
        <f t="shared" ca="1" si="349"/>
        <v>-34.845250139203166</v>
      </c>
      <c r="BR277" s="111">
        <f t="shared" ca="1" si="349"/>
        <v>-28.985211184506461</v>
      </c>
      <c r="BS277" s="111">
        <f t="shared" ca="1" si="349"/>
        <v>-19.412849736074918</v>
      </c>
      <c r="BT277" s="111">
        <f t="shared" ca="1" si="349"/>
        <v>-11.232596168771254</v>
      </c>
      <c r="BU277" s="111">
        <f t="shared" ca="1" si="349"/>
        <v>-6.1179137791570959</v>
      </c>
      <c r="BV277" s="111">
        <f t="shared" ca="1" si="349"/>
        <v>-3.283536806662549</v>
      </c>
      <c r="BW277" s="111">
        <f t="shared" ca="1" si="349"/>
        <v>-1.7889970309825003</v>
      </c>
      <c r="BX277" s="111">
        <f t="shared" ca="1" si="349"/>
        <v>-1.0694532088649433</v>
      </c>
      <c r="BY277" s="111">
        <f t="shared" ca="1" si="349"/>
        <v>-0.85539240169512754</v>
      </c>
      <c r="CA277" s="14">
        <f t="shared" si="350"/>
        <v>30</v>
      </c>
      <c r="CB277" s="111">
        <f t="shared" ca="1" si="351"/>
        <v>-16.000585989258582</v>
      </c>
      <c r="CC277" s="111">
        <f t="shared" ca="1" si="351"/>
        <v>-16.54580826201877</v>
      </c>
      <c r="CD277" s="111">
        <f t="shared" ca="1" si="351"/>
        <v>-18.143506699150038</v>
      </c>
      <c r="CE277" s="111">
        <f t="shared" ca="1" si="351"/>
        <v>-20.418051985307866</v>
      </c>
      <c r="CF277" s="111">
        <f t="shared" ca="1" si="351"/>
        <v>-21.895621290150544</v>
      </c>
      <c r="CG277" s="111">
        <f t="shared" ca="1" si="351"/>
        <v>-20.244251911288259</v>
      </c>
      <c r="CH277" s="111">
        <f t="shared" ca="1" si="351"/>
        <v>-15.643953706442026</v>
      </c>
      <c r="CI277" s="111">
        <f t="shared" ca="1" si="351"/>
        <v>-10.946677523589948</v>
      </c>
      <c r="CJ277" s="111">
        <f t="shared" ca="1" si="351"/>
        <v>-7.6454867612550217</v>
      </c>
      <c r="CK277" s="111">
        <f t="shared" ca="1" si="351"/>
        <v>-5.6365316405236978</v>
      </c>
      <c r="CL277" s="111">
        <f t="shared" ca="1" si="351"/>
        <v>-4.4933127905452928</v>
      </c>
      <c r="CM277" s="111">
        <f t="shared" ca="1" si="351"/>
        <v>-3.9113420457633685</v>
      </c>
      <c r="CN277" s="111">
        <f t="shared" ca="1" si="351"/>
        <v>-3.732961595041993</v>
      </c>
      <c r="CP277" s="14">
        <f t="shared" si="352"/>
        <v>30</v>
      </c>
      <c r="CQ277" s="111">
        <f t="shared" ca="1" si="353"/>
        <v>-13.530031325240602</v>
      </c>
      <c r="CR277" s="111">
        <f t="shared" ref="CR277:CY277" ca="1" si="359">(CR217-CR232)/2</f>
        <v>-13.869485788796586</v>
      </c>
      <c r="CS277" s="111">
        <f t="shared" ca="1" si="359"/>
        <v>-14.807897193008094</v>
      </c>
      <c r="CT277" s="111">
        <f t="shared" ca="1" si="359"/>
        <v>-15.910201472708451</v>
      </c>
      <c r="CU277" s="111">
        <f t="shared" ca="1" si="359"/>
        <v>-15.928767043128934</v>
      </c>
      <c r="CV277" s="111">
        <f t="shared" ca="1" si="359"/>
        <v>-13.39003579436738</v>
      </c>
      <c r="CW277" s="111">
        <f t="shared" ca="1" si="359"/>
        <v>-9.1117966981304512</v>
      </c>
      <c r="CX277" s="111">
        <f t="shared" ca="1" si="359"/>
        <v>-5.4029141059460315</v>
      </c>
      <c r="CY277" s="111">
        <f t="shared" ca="1" si="359"/>
        <v>-3.0588254783584548</v>
      </c>
      <c r="CZ277" s="111">
        <f t="shared" ca="1" si="353"/>
        <v>-1.7474312055516545</v>
      </c>
      <c r="DA277" s="111">
        <f t="shared" ca="1" si="353"/>
        <v>-1.0501582742372617</v>
      </c>
      <c r="DB277" s="111">
        <f t="shared" ca="1" si="353"/>
        <v>-0.71228008958296773</v>
      </c>
      <c r="DC277" s="111">
        <f t="shared" ca="1" si="353"/>
        <v>-0.61140110380777624</v>
      </c>
      <c r="DE277" s="14">
        <f t="shared" si="354"/>
        <v>30</v>
      </c>
      <c r="DF277" s="111">
        <f t="shared" ca="1" si="355"/>
        <v>23.589119873218205</v>
      </c>
      <c r="DG277" s="111">
        <f t="shared" ca="1" si="355"/>
        <v>24.372658647491122</v>
      </c>
      <c r="DH277" s="111">
        <f t="shared" ca="1" si="355"/>
        <v>26.659325131034731</v>
      </c>
      <c r="DI277" s="111">
        <f t="shared" ca="1" si="355"/>
        <v>29.875769559195227</v>
      </c>
      <c r="DJ277" s="111">
        <f t="shared" ca="1" si="355"/>
        <v>31.848956227388875</v>
      </c>
      <c r="DK277" s="111">
        <f t="shared" ca="1" si="355"/>
        <v>29.224008514112246</v>
      </c>
      <c r="DL277" s="111">
        <f t="shared" ca="1" si="355"/>
        <v>22.377237724944443</v>
      </c>
      <c r="DM277" s="111">
        <f t="shared" ca="1" si="355"/>
        <v>15.496055715777601</v>
      </c>
      <c r="DN277" s="111">
        <f t="shared" ca="1" si="355"/>
        <v>10.703786594733103</v>
      </c>
      <c r="DO277" s="111">
        <f t="shared" ca="1" si="355"/>
        <v>7.8066140549568726</v>
      </c>
      <c r="DP277" s="111">
        <f t="shared" ca="1" si="355"/>
        <v>6.1661100997666001</v>
      </c>
      <c r="DQ277" s="111">
        <f t="shared" ca="1" si="355"/>
        <v>5.3338360759483185</v>
      </c>
      <c r="DR277" s="111">
        <f t="shared" ca="1" si="355"/>
        <v>5.0791823106906193</v>
      </c>
      <c r="DT277" s="14"/>
      <c r="DU277" s="111"/>
      <c r="DV277" s="111"/>
      <c r="DW277" s="111"/>
      <c r="DX277" s="111"/>
      <c r="DY277" s="111"/>
      <c r="DZ277" s="111"/>
      <c r="EA277" s="111"/>
      <c r="EB277" s="111"/>
      <c r="EC277" s="111"/>
      <c r="ED277" s="111"/>
      <c r="EE277" s="111"/>
      <c r="EF277" s="111"/>
      <c r="EG277" s="111"/>
      <c r="EI277" s="14"/>
      <c r="EJ277" s="111"/>
      <c r="EK277" s="111"/>
      <c r="EL277" s="111"/>
      <c r="EM277" s="111"/>
      <c r="EN277" s="111"/>
      <c r="EO277" s="111"/>
      <c r="EP277" s="111"/>
      <c r="EQ277" s="111"/>
      <c r="ER277" s="111"/>
      <c r="ES277" s="111"/>
      <c r="ET277" s="111"/>
      <c r="EU277" s="111"/>
      <c r="EV277" s="111"/>
    </row>
    <row r="278" spans="1:152">
      <c r="S278" s="14">
        <f t="shared" si="342"/>
        <v>37.5</v>
      </c>
      <c r="T278" s="87">
        <f t="shared" ca="1" si="343"/>
        <v>-24.729032175999244</v>
      </c>
      <c r="U278" s="87">
        <f t="shared" ca="1" si="343"/>
        <v>-25.416545207928216</v>
      </c>
      <c r="V278" s="87">
        <f t="shared" ca="1" si="343"/>
        <v>-27.478592642421276</v>
      </c>
      <c r="W278" s="87">
        <f t="shared" ca="1" si="343"/>
        <v>-30.666550742137918</v>
      </c>
      <c r="X278" s="87">
        <f t="shared" ca="1" si="343"/>
        <v>-33.475089485918446</v>
      </c>
      <c r="Y278" s="87">
        <f t="shared" ca="1" si="343"/>
        <v>-31.964971224781202</v>
      </c>
      <c r="Z278" s="87">
        <f t="shared" ca="1" si="343"/>
        <v>-23.777740807015206</v>
      </c>
      <c r="AA278" s="87">
        <f t="shared" ca="1" si="343"/>
        <v>-13.934052857292556</v>
      </c>
      <c r="AB278" s="87">
        <f t="shared" ca="1" si="343"/>
        <v>-7.1112883317606377</v>
      </c>
      <c r="AC278" s="87">
        <f t="shared" ca="1" si="343"/>
        <v>-3.3383936757784882</v>
      </c>
      <c r="AD278" s="87">
        <f t="shared" ca="1" si="343"/>
        <v>-1.4141951139988231</v>
      </c>
      <c r="AE278" s="87">
        <f t="shared" ca="1" si="343"/>
        <v>-0.51746793746265274</v>
      </c>
      <c r="AF278" s="87">
        <f t="shared" ca="1" si="343"/>
        <v>-0.25567229089915955</v>
      </c>
      <c r="AH278" s="14">
        <f t="shared" si="344"/>
        <v>37.5</v>
      </c>
      <c r="AI278" s="111">
        <f t="shared" ca="1" si="345"/>
        <v>-16.007388532065033</v>
      </c>
      <c r="AJ278" s="111">
        <f t="shared" ca="1" si="345"/>
        <v>-16.386384511411652</v>
      </c>
      <c r="AK278" s="111">
        <f t="shared" ca="1" si="345"/>
        <v>-17.49174701191923</v>
      </c>
      <c r="AL278" s="111">
        <f t="shared" ca="1" si="345"/>
        <v>-19.064226007194669</v>
      </c>
      <c r="AM278" s="111">
        <f t="shared" ca="1" si="345"/>
        <v>-20.005454581682471</v>
      </c>
      <c r="AN278" s="111">
        <f t="shared" ca="1" si="345"/>
        <v>-17.898381408665397</v>
      </c>
      <c r="AO278" s="111">
        <f t="shared" ca="1" si="345"/>
        <v>-11.888503340155642</v>
      </c>
      <c r="AP278" s="111">
        <f t="shared" ca="1" si="345"/>
        <v>-5.5752234998109502</v>
      </c>
      <c r="AQ278" s="111">
        <f t="shared" ca="1" si="345"/>
        <v>-1.566477721534123</v>
      </c>
      <c r="AR278" s="111">
        <f t="shared" ca="1" si="345"/>
        <v>0.4823446997940195</v>
      </c>
      <c r="AS278" s="111">
        <f t="shared" ca="1" si="345"/>
        <v>1.4514901857459441</v>
      </c>
      <c r="AT278" s="111">
        <f t="shared" ca="1" si="345"/>
        <v>1.874988858280275</v>
      </c>
      <c r="AU278" s="111">
        <f t="shared" ca="1" si="345"/>
        <v>1.9939443027146839</v>
      </c>
      <c r="AW278" s="14">
        <f t="shared" si="346"/>
        <v>37.5</v>
      </c>
      <c r="AX278" s="111">
        <f t="shared" ca="1" si="347"/>
        <v>-18.914603080043108</v>
      </c>
      <c r="AY278" s="111">
        <f t="shared" ca="1" si="347"/>
        <v>-19.396438076917175</v>
      </c>
      <c r="AZ278" s="111">
        <f t="shared" ca="1" si="347"/>
        <v>-20.820695555419917</v>
      </c>
      <c r="BA278" s="111">
        <f t="shared" ca="1" si="347"/>
        <v>-22.931667585509089</v>
      </c>
      <c r="BB278" s="111">
        <f t="shared" ca="1" si="347"/>
        <v>-24.49533288309447</v>
      </c>
      <c r="BC278" s="111">
        <f t="shared" ca="1" si="347"/>
        <v>-22.587244680704003</v>
      </c>
      <c r="BD278" s="111">
        <f t="shared" ca="1" si="347"/>
        <v>-15.851582495775501</v>
      </c>
      <c r="BE278" s="111">
        <f t="shared" ca="1" si="347"/>
        <v>-8.3614999523048237</v>
      </c>
      <c r="BF278" s="111">
        <f t="shared" ca="1" si="347"/>
        <v>-3.4147479249429633</v>
      </c>
      <c r="BG278" s="111">
        <f t="shared" ca="1" si="347"/>
        <v>-0.79123475873015003</v>
      </c>
      <c r="BH278" s="111">
        <f t="shared" ca="1" si="347"/>
        <v>0.49626175249768778</v>
      </c>
      <c r="BI278" s="111">
        <f t="shared" ca="1" si="347"/>
        <v>1.0775032596992991</v>
      </c>
      <c r="BJ278" s="111">
        <f t="shared" ca="1" si="347"/>
        <v>1.2440721048434016</v>
      </c>
      <c r="BL278" s="14">
        <f t="shared" si="348"/>
        <v>37.5</v>
      </c>
      <c r="BM278" s="111">
        <f t="shared" ca="1" si="349"/>
        <v>-21.821817628021176</v>
      </c>
      <c r="BN278" s="111">
        <f t="shared" ca="1" si="349"/>
        <v>-22.406491642422694</v>
      </c>
      <c r="BO278" s="111">
        <f t="shared" ca="1" si="349"/>
        <v>-24.1496440989206</v>
      </c>
      <c r="BP278" s="111">
        <f t="shared" ca="1" si="349"/>
        <v>-26.799109163823502</v>
      </c>
      <c r="BQ278" s="111">
        <f t="shared" ca="1" si="349"/>
        <v>-28.985211184506461</v>
      </c>
      <c r="BR278" s="111">
        <f t="shared" ca="1" si="349"/>
        <v>-27.276107952742599</v>
      </c>
      <c r="BS278" s="111">
        <f t="shared" ca="1" si="349"/>
        <v>-19.814661651395355</v>
      </c>
      <c r="BT278" s="111">
        <f t="shared" ca="1" si="349"/>
        <v>-11.147776404798689</v>
      </c>
      <c r="BU278" s="111">
        <f t="shared" ca="1" si="349"/>
        <v>-5.2630181283518001</v>
      </c>
      <c r="BV278" s="111">
        <f t="shared" ca="1" si="349"/>
        <v>-2.0648142172543178</v>
      </c>
      <c r="BW278" s="111">
        <f t="shared" ca="1" si="349"/>
        <v>-0.45896668075056768</v>
      </c>
      <c r="BX278" s="111">
        <f t="shared" ca="1" si="349"/>
        <v>0.28001766111832271</v>
      </c>
      <c r="BY278" s="111">
        <f t="shared" ca="1" si="349"/>
        <v>0.49419990697212146</v>
      </c>
      <c r="CA278" s="14">
        <f t="shared" si="350"/>
        <v>37.5</v>
      </c>
      <c r="CB278" s="111">
        <f t="shared" ca="1" si="351"/>
        <v>-12.497480852668561</v>
      </c>
      <c r="CC278" s="111">
        <f t="shared" ca="1" si="351"/>
        <v>-12.977012351447478</v>
      </c>
      <c r="CD278" s="111">
        <f t="shared" ca="1" si="351"/>
        <v>-14.477972732519838</v>
      </c>
      <c r="CE278" s="111">
        <f t="shared" ca="1" si="351"/>
        <v>-17.071339321458911</v>
      </c>
      <c r="CF278" s="111">
        <f t="shared" ca="1" si="351"/>
        <v>-20.244251911288259</v>
      </c>
      <c r="CG278" s="111">
        <f t="shared" ca="1" si="351"/>
        <v>-21.740185387275357</v>
      </c>
      <c r="CH278" s="111">
        <f t="shared" ca="1" si="351"/>
        <v>-19.02292677231609</v>
      </c>
      <c r="CI278" s="111">
        <f t="shared" ca="1" si="351"/>
        <v>-13.930848143504701</v>
      </c>
      <c r="CJ278" s="111">
        <f t="shared" ca="1" si="351"/>
        <v>-9.6673635541009002</v>
      </c>
      <c r="CK278" s="111">
        <f t="shared" ca="1" si="351"/>
        <v>-6.9737980159893151</v>
      </c>
      <c r="CL278" s="111">
        <f t="shared" ca="1" si="351"/>
        <v>-5.4485315766897688</v>
      </c>
      <c r="CM278" s="111">
        <f t="shared" ca="1" si="351"/>
        <v>-4.6814200039933267</v>
      </c>
      <c r="CN278" s="111">
        <f t="shared" ca="1" si="351"/>
        <v>-4.4480987290478549</v>
      </c>
      <c r="CP278" s="14">
        <f t="shared" si="352"/>
        <v>37.5</v>
      </c>
      <c r="CQ278" s="111">
        <f t="shared" ca="1" si="353"/>
        <v>-9.8916128703996975</v>
      </c>
      <c r="CR278" s="111">
        <f t="shared" ref="CR278:CY278" ca="1" si="360">(CR218-CR233)/2</f>
        <v>-10.166618083171286</v>
      </c>
      <c r="CS278" s="111">
        <f t="shared" ca="1" si="360"/>
        <v>-10.991437056968511</v>
      </c>
      <c r="CT278" s="111">
        <f t="shared" ca="1" si="360"/>
        <v>-12.266620296855168</v>
      </c>
      <c r="CU278" s="111">
        <f t="shared" ca="1" si="360"/>
        <v>-13.39003579436738</v>
      </c>
      <c r="CV278" s="111">
        <f t="shared" ca="1" si="360"/>
        <v>-12.78598848991248</v>
      </c>
      <c r="CW278" s="111">
        <f t="shared" ca="1" si="360"/>
        <v>-9.5110963228060825</v>
      </c>
      <c r="CX278" s="111">
        <f t="shared" ca="1" si="360"/>
        <v>-5.5736211429170233</v>
      </c>
      <c r="CY278" s="111">
        <f t="shared" ca="1" si="360"/>
        <v>-2.8445153327042552</v>
      </c>
      <c r="CZ278" s="111">
        <f t="shared" ca="1" si="353"/>
        <v>-1.3353574703113953</v>
      </c>
      <c r="DA278" s="111">
        <f t="shared" ca="1" si="353"/>
        <v>-0.56567804559952917</v>
      </c>
      <c r="DB278" s="111">
        <f t="shared" ca="1" si="353"/>
        <v>-0.20698717498506092</v>
      </c>
      <c r="DC278" s="111">
        <f t="shared" ca="1" si="353"/>
        <v>-0.10226891635966373</v>
      </c>
      <c r="DE278" s="14">
        <f t="shared" si="354"/>
        <v>37.5</v>
      </c>
      <c r="DF278" s="111">
        <f t="shared" ca="1" si="355"/>
        <v>18.311909948624695</v>
      </c>
      <c r="DG278" s="111">
        <f t="shared" ca="1" si="355"/>
        <v>18.997119482458519</v>
      </c>
      <c r="DH278" s="111">
        <f t="shared" ca="1" si="355"/>
        <v>21.135869819521201</v>
      </c>
      <c r="DI278" s="111">
        <f t="shared" ca="1" si="355"/>
        <v>24.80622247808774</v>
      </c>
      <c r="DJ278" s="111">
        <f t="shared" ca="1" si="355"/>
        <v>29.224008514112246</v>
      </c>
      <c r="DK278" s="111">
        <f t="shared" ca="1" si="355"/>
        <v>31.117911931352559</v>
      </c>
      <c r="DL278" s="111">
        <f t="shared" ca="1" si="355"/>
        <v>26.949085083555797</v>
      </c>
      <c r="DM278" s="111">
        <f t="shared" ca="1" si="355"/>
        <v>19.503401048492435</v>
      </c>
      <c r="DN278" s="111">
        <f t="shared" ca="1" si="355"/>
        <v>13.363903960918574</v>
      </c>
      <c r="DO278" s="111">
        <f t="shared" ca="1" si="355"/>
        <v>9.5209569330376524</v>
      </c>
      <c r="DP278" s="111">
        <f t="shared" ca="1" si="355"/>
        <v>7.3589884431862798</v>
      </c>
      <c r="DQ278" s="111">
        <f t="shared" ca="1" si="355"/>
        <v>6.2763912011552785</v>
      </c>
      <c r="DR278" s="111">
        <f t="shared" ca="1" si="355"/>
        <v>5.9478431247904151</v>
      </c>
      <c r="DT278" s="14"/>
      <c r="DU278" s="111"/>
      <c r="DV278" s="111"/>
      <c r="DW278" s="111"/>
      <c r="DX278" s="111"/>
      <c r="DY278" s="111"/>
      <c r="DZ278" s="111"/>
      <c r="EA278" s="111"/>
      <c r="EB278" s="111"/>
      <c r="EC278" s="111"/>
      <c r="ED278" s="111"/>
      <c r="EE278" s="111"/>
      <c r="EF278" s="111"/>
      <c r="EG278" s="111"/>
      <c r="EI278" s="14"/>
      <c r="EJ278" s="111"/>
      <c r="EK278" s="111"/>
      <c r="EL278" s="111"/>
      <c r="EM278" s="111"/>
      <c r="EN278" s="111"/>
      <c r="EO278" s="111"/>
      <c r="EP278" s="111"/>
      <c r="EQ278" s="111"/>
      <c r="ER278" s="111"/>
      <c r="ES278" s="111"/>
      <c r="ET278" s="111"/>
      <c r="EU278" s="111"/>
      <c r="EV278" s="111"/>
    </row>
    <row r="279" spans="1:152">
      <c r="S279" s="14">
        <f t="shared" si="342"/>
        <v>45</v>
      </c>
      <c r="T279" s="87">
        <f t="shared" ca="1" si="343"/>
        <v>-16.566635858315053</v>
      </c>
      <c r="U279" s="87">
        <f t="shared" ca="1" si="343"/>
        <v>-16.972619852663485</v>
      </c>
      <c r="V279" s="87">
        <f t="shared" ca="1" si="343"/>
        <v>-18.216202211327914</v>
      </c>
      <c r="W279" s="87">
        <f t="shared" ca="1" si="343"/>
        <v>-20.294715042648498</v>
      </c>
      <c r="X279" s="87">
        <f t="shared" ca="1" si="343"/>
        <v>-22.77949174532613</v>
      </c>
      <c r="Y279" s="87">
        <f t="shared" ca="1" si="343"/>
        <v>-23.777740807015206</v>
      </c>
      <c r="Z279" s="87">
        <f t="shared" ca="1" si="343"/>
        <v>-19.9316633993535</v>
      </c>
      <c r="AA279" s="87">
        <f t="shared" ca="1" si="343"/>
        <v>-11.901435695868486</v>
      </c>
      <c r="AB279" s="87">
        <f t="shared" ca="1" si="343"/>
        <v>-4.9483895023187738</v>
      </c>
      <c r="AC279" s="87">
        <f t="shared" ca="1" si="343"/>
        <v>-0.96206313028326651</v>
      </c>
      <c r="AD279" s="87">
        <f t="shared" ca="1" si="343"/>
        <v>0.98164495207204006</v>
      </c>
      <c r="AE279" s="87">
        <f t="shared" ca="1" si="343"/>
        <v>1.8350290698826233</v>
      </c>
      <c r="AF279" s="87">
        <f t="shared" ca="1" si="343"/>
        <v>2.0747070953837876</v>
      </c>
      <c r="AH279" s="14">
        <f t="shared" si="344"/>
        <v>45</v>
      </c>
      <c r="AI279" s="111">
        <f t="shared" ca="1" si="345"/>
        <v>-10.35545643820676</v>
      </c>
      <c r="AJ279" s="111">
        <f t="shared" ca="1" si="345"/>
        <v>-10.551207828961628</v>
      </c>
      <c r="AK279" s="111">
        <f t="shared" ca="1" si="345"/>
        <v>-11.126839788593962</v>
      </c>
      <c r="AL279" s="111">
        <f t="shared" ca="1" si="345"/>
        <v>-11.985488956928725</v>
      </c>
      <c r="AM279" s="111">
        <f t="shared" ca="1" si="345"/>
        <v>-12.679565717572501</v>
      </c>
      <c r="AN279" s="111">
        <f t="shared" ca="1" si="345"/>
        <v>-11.888503340155642</v>
      </c>
      <c r="AO279" s="111">
        <f t="shared" ca="1" si="345"/>
        <v>-7.9750382350551581</v>
      </c>
      <c r="AP279" s="111">
        <f t="shared" ca="1" si="345"/>
        <v>-2.3872843210451551</v>
      </c>
      <c r="AQ279" s="111">
        <f t="shared" ca="1" si="345"/>
        <v>1.5853641420168691</v>
      </c>
      <c r="AR279" s="111">
        <f t="shared" ca="1" si="345"/>
        <v>3.4804662068816232</v>
      </c>
      <c r="AS279" s="111">
        <f t="shared" ca="1" si="345"/>
        <v>4.2310875263524128</v>
      </c>
      <c r="AT279" s="111">
        <f t="shared" ca="1" si="345"/>
        <v>4.4943928834829521</v>
      </c>
      <c r="AU279" s="111">
        <f t="shared" ca="1" si="345"/>
        <v>4.5569051470372752</v>
      </c>
      <c r="AW279" s="14">
        <f t="shared" si="346"/>
        <v>45</v>
      </c>
      <c r="AX279" s="111">
        <f t="shared" ca="1" si="347"/>
        <v>-12.425849578242858</v>
      </c>
      <c r="AY279" s="111">
        <f t="shared" ca="1" si="347"/>
        <v>-12.691678503528916</v>
      </c>
      <c r="AZ279" s="111">
        <f t="shared" ca="1" si="347"/>
        <v>-13.489960596171949</v>
      </c>
      <c r="BA279" s="111">
        <f t="shared" ca="1" si="347"/>
        <v>-14.755230985501981</v>
      </c>
      <c r="BB279" s="111">
        <f t="shared" ca="1" si="347"/>
        <v>-16.04620772682371</v>
      </c>
      <c r="BC279" s="111">
        <f t="shared" ca="1" si="347"/>
        <v>-15.851582495775501</v>
      </c>
      <c r="BD279" s="111">
        <f t="shared" ca="1" si="347"/>
        <v>-11.96057995648794</v>
      </c>
      <c r="BE279" s="111">
        <f t="shared" ca="1" si="347"/>
        <v>-5.5586681126529314</v>
      </c>
      <c r="BF279" s="111">
        <f t="shared" ca="1" si="347"/>
        <v>-0.59255373942834666</v>
      </c>
      <c r="BG279" s="111">
        <f t="shared" ca="1" si="347"/>
        <v>1.9996230944933249</v>
      </c>
      <c r="BH279" s="111">
        <f t="shared" ca="1" si="347"/>
        <v>3.1479400015922878</v>
      </c>
      <c r="BI279" s="111">
        <f t="shared" ca="1" si="347"/>
        <v>3.6079382789495082</v>
      </c>
      <c r="BJ279" s="111">
        <f t="shared" ca="1" si="347"/>
        <v>3.7295057964861122</v>
      </c>
      <c r="BL279" s="14">
        <f t="shared" si="348"/>
        <v>45</v>
      </c>
      <c r="BM279" s="111">
        <f t="shared" ca="1" si="349"/>
        <v>-14.496242718278957</v>
      </c>
      <c r="BN279" s="111">
        <f t="shared" ca="1" si="349"/>
        <v>-14.832149178096198</v>
      </c>
      <c r="BO279" s="111">
        <f t="shared" ca="1" si="349"/>
        <v>-15.853081403749931</v>
      </c>
      <c r="BP279" s="111">
        <f t="shared" ca="1" si="349"/>
        <v>-17.52497301407524</v>
      </c>
      <c r="BQ279" s="111">
        <f t="shared" ca="1" si="349"/>
        <v>-19.412849736074918</v>
      </c>
      <c r="BR279" s="111">
        <f t="shared" ca="1" si="349"/>
        <v>-19.814661651395355</v>
      </c>
      <c r="BS279" s="111">
        <f t="shared" ca="1" si="349"/>
        <v>-15.946121677920718</v>
      </c>
      <c r="BT279" s="111">
        <f t="shared" ca="1" si="349"/>
        <v>-8.7300519042607085</v>
      </c>
      <c r="BU279" s="111">
        <f t="shared" ca="1" si="349"/>
        <v>-2.7704716208735585</v>
      </c>
      <c r="BV279" s="111">
        <f t="shared" ca="1" si="349"/>
        <v>0.51877998210502918</v>
      </c>
      <c r="BW279" s="111">
        <f t="shared" ca="1" si="349"/>
        <v>2.0647924768321642</v>
      </c>
      <c r="BX279" s="111">
        <f t="shared" ca="1" si="349"/>
        <v>2.7214836744160653</v>
      </c>
      <c r="BY279" s="111">
        <f t="shared" ca="1" si="349"/>
        <v>2.9021064459349506</v>
      </c>
      <c r="CA279" s="14">
        <f t="shared" si="350"/>
        <v>45</v>
      </c>
      <c r="CB279" s="111">
        <f t="shared" ca="1" si="351"/>
        <v>-9.109031668553575</v>
      </c>
      <c r="CC279" s="111">
        <f t="shared" ca="1" si="351"/>
        <v>-9.4483000768710106</v>
      </c>
      <c r="CD279" s="111">
        <f t="shared" ca="1" si="351"/>
        <v>-10.535484403202325</v>
      </c>
      <c r="CE279" s="111">
        <f t="shared" ca="1" si="351"/>
        <v>-12.559509162909846</v>
      </c>
      <c r="CF279" s="111">
        <f t="shared" ca="1" si="351"/>
        <v>-15.643953706442026</v>
      </c>
      <c r="CG279" s="111">
        <f t="shared" ca="1" si="351"/>
        <v>-19.02292677231609</v>
      </c>
      <c r="CH279" s="111">
        <f t="shared" ca="1" si="351"/>
        <v>-19.926917648725979</v>
      </c>
      <c r="CI279" s="111">
        <f t="shared" ca="1" si="351"/>
        <v>-16.64801561047296</v>
      </c>
      <c r="CJ279" s="111">
        <f t="shared" ca="1" si="351"/>
        <v>-12.077829388207528</v>
      </c>
      <c r="CK279" s="111">
        <f t="shared" ca="1" si="351"/>
        <v>-8.692646048273124</v>
      </c>
      <c r="CL279" s="111">
        <f t="shared" ca="1" si="351"/>
        <v>-6.6952141389751523</v>
      </c>
      <c r="CM279" s="111">
        <f t="shared" ca="1" si="351"/>
        <v>-5.6857334411771818</v>
      </c>
      <c r="CN279" s="111">
        <f t="shared" ca="1" si="351"/>
        <v>-5.3793375223837305</v>
      </c>
      <c r="CP279" s="14">
        <f t="shared" si="352"/>
        <v>45</v>
      </c>
      <c r="CQ279" s="111">
        <f t="shared" ca="1" si="353"/>
        <v>-6.6266543433260212</v>
      </c>
      <c r="CR279" s="111">
        <f t="shared" ref="CR279:CY279" ca="1" si="361">(CR219-CR234)/2</f>
        <v>-6.7890479410653946</v>
      </c>
      <c r="CS279" s="111">
        <f t="shared" ca="1" si="361"/>
        <v>-7.2864808845311666</v>
      </c>
      <c r="CT279" s="111">
        <f t="shared" ca="1" si="361"/>
        <v>-8.1178860170593996</v>
      </c>
      <c r="CU279" s="111">
        <f t="shared" ca="1" si="361"/>
        <v>-9.1117966981304512</v>
      </c>
      <c r="CV279" s="111">
        <f t="shared" ca="1" si="361"/>
        <v>-9.5110963228060825</v>
      </c>
      <c r="CW279" s="111">
        <f t="shared" ca="1" si="361"/>
        <v>-7.9726653597413994</v>
      </c>
      <c r="CX279" s="111">
        <f t="shared" ca="1" si="361"/>
        <v>-4.7605742783473941</v>
      </c>
      <c r="CY279" s="111">
        <f t="shared" ca="1" si="361"/>
        <v>-1.9793558009275101</v>
      </c>
      <c r="CZ279" s="111">
        <f t="shared" ca="1" si="353"/>
        <v>-0.38482525211330665</v>
      </c>
      <c r="DA279" s="111">
        <f t="shared" ca="1" si="353"/>
        <v>0.39265798082881598</v>
      </c>
      <c r="DB279" s="111">
        <f t="shared" ca="1" si="353"/>
        <v>0.73401162795304931</v>
      </c>
      <c r="DC279" s="111">
        <f t="shared" ca="1" si="353"/>
        <v>0.82988283815351482</v>
      </c>
      <c r="DE279" s="14">
        <f t="shared" si="354"/>
        <v>45</v>
      </c>
      <c r="DF279" s="111">
        <f t="shared" ca="1" si="355"/>
        <v>13.24981794862577</v>
      </c>
      <c r="DG279" s="111">
        <f t="shared" ca="1" si="355"/>
        <v>13.729241426005579</v>
      </c>
      <c r="DH279" s="111">
        <f t="shared" ca="1" si="355"/>
        <v>15.261726018358292</v>
      </c>
      <c r="DI279" s="111">
        <f t="shared" ca="1" si="355"/>
        <v>18.098993220056361</v>
      </c>
      <c r="DJ279" s="111">
        <f t="shared" ca="1" si="355"/>
        <v>22.377237724944443</v>
      </c>
      <c r="DK279" s="111">
        <f t="shared" ca="1" si="355"/>
        <v>26.949085083555797</v>
      </c>
      <c r="DL279" s="111">
        <f t="shared" ca="1" si="355"/>
        <v>27.898001091591539</v>
      </c>
      <c r="DM279" s="111">
        <f t="shared" ca="1" si="355"/>
        <v>22.990783193688511</v>
      </c>
      <c r="DN279" s="111">
        <f t="shared" ca="1" si="355"/>
        <v>16.433665151097955</v>
      </c>
      <c r="DO279" s="111">
        <f t="shared" ca="1" si="355"/>
        <v>11.654332273049716</v>
      </c>
      <c r="DP279" s="111">
        <f t="shared" ca="1" si="355"/>
        <v>8.8615091884954005</v>
      </c>
      <c r="DQ279" s="111">
        <f t="shared" ca="1" si="355"/>
        <v>7.4586426502440668</v>
      </c>
      <c r="DR279" s="111">
        <f t="shared" ca="1" si="355"/>
        <v>7.0341362234860547</v>
      </c>
      <c r="DT279" s="14"/>
      <c r="DU279" s="111"/>
      <c r="DV279" s="111"/>
      <c r="DW279" s="111"/>
      <c r="DX279" s="111"/>
      <c r="DY279" s="111"/>
      <c r="DZ279" s="111"/>
      <c r="EA279" s="111"/>
      <c r="EB279" s="111"/>
      <c r="EC279" s="111"/>
      <c r="ED279" s="111"/>
      <c r="EE279" s="111"/>
      <c r="EF279" s="111"/>
      <c r="EG279" s="111"/>
      <c r="EI279" s="14"/>
      <c r="EJ279" s="111"/>
      <c r="EK279" s="111"/>
      <c r="EL279" s="111"/>
      <c r="EM279" s="111"/>
      <c r="EN279" s="111"/>
      <c r="EO279" s="111"/>
      <c r="EP279" s="111"/>
      <c r="EQ279" s="111"/>
      <c r="ER279" s="111"/>
      <c r="ES279" s="111"/>
      <c r="ET279" s="111"/>
      <c r="EU279" s="111"/>
      <c r="EV279" s="111"/>
    </row>
    <row r="280" spans="1:152">
      <c r="R280" s="1"/>
      <c r="S280" s="14">
        <f t="shared" si="342"/>
        <v>52.5</v>
      </c>
      <c r="T280" s="87">
        <f t="shared" ca="1" si="343"/>
        <v>-10.740855638419154</v>
      </c>
      <c r="U280" s="87">
        <f t="shared" ca="1" si="343"/>
        <v>-10.931274428538085</v>
      </c>
      <c r="V280" s="87">
        <f t="shared" ca="1" si="343"/>
        <v>-11.504085441207488</v>
      </c>
      <c r="W280" s="87">
        <f t="shared" ca="1" si="343"/>
        <v>-12.431498686196813</v>
      </c>
      <c r="X280" s="87">
        <f t="shared" ca="1" si="343"/>
        <v>-13.507285264865077</v>
      </c>
      <c r="Y280" s="87">
        <f t="shared" ca="1" si="343"/>
        <v>-13.934052857292556</v>
      </c>
      <c r="Z280" s="87">
        <f t="shared" ca="1" si="343"/>
        <v>-11.901435695868486</v>
      </c>
      <c r="AA280" s="87">
        <f t="shared" ca="1" si="343"/>
        <v>-6.4144522794653964</v>
      </c>
      <c r="AB280" s="87">
        <f t="shared" ca="1" si="343"/>
        <v>-0.40725876047460652</v>
      </c>
      <c r="AC280" s="87">
        <f t="shared" ca="1" si="343"/>
        <v>3.3147166146017413</v>
      </c>
      <c r="AD280" s="87">
        <f t="shared" ca="1" si="343"/>
        <v>5.0177732368273986</v>
      </c>
      <c r="AE280" s="87">
        <f t="shared" ca="1" si="343"/>
        <v>5.6779251919915286</v>
      </c>
      <c r="AF280" s="87">
        <f t="shared" ca="1" si="343"/>
        <v>5.8458819681963217</v>
      </c>
      <c r="AH280" s="14">
        <f t="shared" si="344"/>
        <v>52.5</v>
      </c>
      <c r="AI280" s="111">
        <f t="shared" ca="1" si="345"/>
        <v>-6.3936830699108818</v>
      </c>
      <c r="AJ280" s="111">
        <f t="shared" ca="1" si="345"/>
        <v>-6.4556710598880001</v>
      </c>
      <c r="AK280" s="111">
        <f t="shared" ca="1" si="345"/>
        <v>-6.6201456753992129</v>
      </c>
      <c r="AL280" s="111">
        <f t="shared" ca="1" si="345"/>
        <v>-6.7919699200402528</v>
      </c>
      <c r="AM280" s="111">
        <f t="shared" ca="1" si="345"/>
        <v>-6.6832179765835953</v>
      </c>
      <c r="AN280" s="111">
        <f t="shared" ca="1" si="345"/>
        <v>-5.5752234998109502</v>
      </c>
      <c r="AO280" s="111">
        <f t="shared" ca="1" si="345"/>
        <v>-2.3872843210451551</v>
      </c>
      <c r="AP280" s="111">
        <f t="shared" ca="1" si="345"/>
        <v>2.542526761890552</v>
      </c>
      <c r="AQ280" s="111">
        <f t="shared" ca="1" si="345"/>
        <v>6.4492410388715253</v>
      </c>
      <c r="AR280" s="111">
        <f t="shared" ca="1" si="345"/>
        <v>8.1208688942262572</v>
      </c>
      <c r="AS280" s="111">
        <f t="shared" ca="1" si="345"/>
        <v>8.5050919421467999</v>
      </c>
      <c r="AT280" s="111">
        <f t="shared" ca="1" si="345"/>
        <v>8.4886610482297673</v>
      </c>
      <c r="AU280" s="111">
        <f t="shared" ca="1" si="345"/>
        <v>8.4517360522779938</v>
      </c>
      <c r="AW280" s="14">
        <f t="shared" si="346"/>
        <v>52.5</v>
      </c>
      <c r="AX280" s="111">
        <f t="shared" ca="1" si="347"/>
        <v>-7.8427405927469724</v>
      </c>
      <c r="AY280" s="111">
        <f t="shared" ca="1" si="347"/>
        <v>-7.947538849438029</v>
      </c>
      <c r="AZ280" s="111">
        <f t="shared" ca="1" si="347"/>
        <v>-8.2481255973353065</v>
      </c>
      <c r="BA280" s="111">
        <f t="shared" ca="1" si="347"/>
        <v>-8.6718128420924412</v>
      </c>
      <c r="BB280" s="111">
        <f t="shared" ca="1" si="347"/>
        <v>-8.9579070726774237</v>
      </c>
      <c r="BC280" s="111">
        <f t="shared" ca="1" si="347"/>
        <v>-8.3614999523048237</v>
      </c>
      <c r="BD280" s="111">
        <f t="shared" ca="1" si="347"/>
        <v>-5.5586681126529314</v>
      </c>
      <c r="BE280" s="111">
        <f t="shared" ca="1" si="347"/>
        <v>-0.44313291856143211</v>
      </c>
      <c r="BF280" s="111">
        <f t="shared" ca="1" si="347"/>
        <v>4.163741105756146</v>
      </c>
      <c r="BG280" s="111">
        <f t="shared" ca="1" si="347"/>
        <v>6.5188181343514167</v>
      </c>
      <c r="BH280" s="111">
        <f t="shared" ca="1" si="347"/>
        <v>7.3426523737069989</v>
      </c>
      <c r="BI280" s="111">
        <f t="shared" ca="1" si="347"/>
        <v>7.5517490961503553</v>
      </c>
      <c r="BJ280" s="111">
        <f t="shared" ca="1" si="347"/>
        <v>7.5831180242507674</v>
      </c>
      <c r="BL280" s="14">
        <f t="shared" si="348"/>
        <v>52.5</v>
      </c>
      <c r="BM280" s="111">
        <f t="shared" ca="1" si="349"/>
        <v>-9.2917981155830631</v>
      </c>
      <c r="BN280" s="111">
        <f t="shared" ca="1" si="349"/>
        <v>-9.4394066389880571</v>
      </c>
      <c r="BO280" s="111">
        <f t="shared" ca="1" si="349"/>
        <v>-9.8761055192713965</v>
      </c>
      <c r="BP280" s="111">
        <f t="shared" ca="1" si="349"/>
        <v>-10.551655764144627</v>
      </c>
      <c r="BQ280" s="111">
        <f t="shared" ca="1" si="349"/>
        <v>-11.232596168771254</v>
      </c>
      <c r="BR280" s="111">
        <f t="shared" ca="1" si="349"/>
        <v>-11.147776404798689</v>
      </c>
      <c r="BS280" s="111">
        <f t="shared" ca="1" si="349"/>
        <v>-8.7300519042607085</v>
      </c>
      <c r="BT280" s="111">
        <f t="shared" ca="1" si="349"/>
        <v>-3.4287925990134149</v>
      </c>
      <c r="BU280" s="111">
        <f t="shared" ca="1" si="349"/>
        <v>1.8782411726407697</v>
      </c>
      <c r="BV280" s="111">
        <f t="shared" ca="1" si="349"/>
        <v>4.9167673744765796</v>
      </c>
      <c r="BW280" s="111">
        <f t="shared" ca="1" si="349"/>
        <v>6.1802128052671987</v>
      </c>
      <c r="BX280" s="111">
        <f t="shared" ca="1" si="349"/>
        <v>6.6148371440709415</v>
      </c>
      <c r="BY280" s="111">
        <f t="shared" ca="1" si="349"/>
        <v>6.7144999962235463</v>
      </c>
      <c r="CA280" s="14">
        <f t="shared" si="350"/>
        <v>52.5</v>
      </c>
      <c r="CB280" s="111">
        <f t="shared" ca="1" si="351"/>
        <v>-6.5461740093327112</v>
      </c>
      <c r="CC280" s="111">
        <f t="shared" ca="1" si="351"/>
        <v>-6.7649518515925546</v>
      </c>
      <c r="CD280" s="111">
        <f t="shared" ca="1" si="351"/>
        <v>-7.4670624433750525</v>
      </c>
      <c r="CE280" s="111">
        <f t="shared" ca="1" si="351"/>
        <v>-8.7927577950737543</v>
      </c>
      <c r="CF280" s="111">
        <f t="shared" ca="1" si="351"/>
        <v>-10.946677523589948</v>
      </c>
      <c r="CG280" s="111">
        <f t="shared" ca="1" si="351"/>
        <v>-13.930848143504701</v>
      </c>
      <c r="CH280" s="111">
        <f t="shared" ca="1" si="351"/>
        <v>-16.64801561047296</v>
      </c>
      <c r="CI280" s="111">
        <f t="shared" ca="1" si="351"/>
        <v>-16.631067626818819</v>
      </c>
      <c r="CJ280" s="111">
        <f t="shared" ca="1" si="351"/>
        <v>-13.631547846597339</v>
      </c>
      <c r="CK280" s="111">
        <f t="shared" ca="1" si="351"/>
        <v>-10.275247882169378</v>
      </c>
      <c r="CL280" s="111">
        <f t="shared" ca="1" si="351"/>
        <v>-7.9781920580042804</v>
      </c>
      <c r="CM280" s="111">
        <f t="shared" ca="1" si="351"/>
        <v>-6.757056750874785</v>
      </c>
      <c r="CN280" s="111">
        <f t="shared" ca="1" si="351"/>
        <v>-6.380884561802608</v>
      </c>
      <c r="CP280" s="14">
        <f t="shared" si="352"/>
        <v>52.5</v>
      </c>
      <c r="CQ280" s="111">
        <f t="shared" ca="1" si="353"/>
        <v>-4.2963422553676613</v>
      </c>
      <c r="CR280" s="111">
        <f t="shared" ref="CR280:CY280" ca="1" si="362">(CR220-CR235)/2</f>
        <v>-4.3725097714152348</v>
      </c>
      <c r="CS280" s="111">
        <f t="shared" ca="1" si="362"/>
        <v>-4.6016341764829951</v>
      </c>
      <c r="CT280" s="111">
        <f t="shared" ca="1" si="362"/>
        <v>-4.9725994744787254</v>
      </c>
      <c r="CU280" s="111">
        <f t="shared" ca="1" si="362"/>
        <v>-5.4029141059460315</v>
      </c>
      <c r="CV280" s="111">
        <f t="shared" ca="1" si="362"/>
        <v>-5.5736211429170233</v>
      </c>
      <c r="CW280" s="111">
        <f t="shared" ca="1" si="362"/>
        <v>-4.7605742783473941</v>
      </c>
      <c r="CX280" s="111">
        <f t="shared" ca="1" si="362"/>
        <v>-2.5657809117861587</v>
      </c>
      <c r="CY280" s="111">
        <f t="shared" ca="1" si="362"/>
        <v>-0.1629035041898419</v>
      </c>
      <c r="CZ280" s="111">
        <f t="shared" ca="1" si="353"/>
        <v>1.3258866458406968</v>
      </c>
      <c r="DA280" s="111">
        <f t="shared" ca="1" si="353"/>
        <v>2.007109294730959</v>
      </c>
      <c r="DB280" s="111">
        <f t="shared" ca="1" si="353"/>
        <v>2.2711700767966105</v>
      </c>
      <c r="DC280" s="111">
        <f t="shared" ca="1" si="353"/>
        <v>2.3383527872785281</v>
      </c>
      <c r="DE280" s="14">
        <f t="shared" si="354"/>
        <v>52.5</v>
      </c>
      <c r="DF280" s="111">
        <f t="shared" ca="1" si="355"/>
        <v>9.4442890550048926</v>
      </c>
      <c r="DG280" s="111">
        <f t="shared" ca="1" si="355"/>
        <v>9.7486874306926126</v>
      </c>
      <c r="DH280" s="111">
        <f t="shared" ca="1" si="355"/>
        <v>10.723022287247236</v>
      </c>
      <c r="DI280" s="111">
        <f t="shared" ca="1" si="355"/>
        <v>12.552443639178126</v>
      </c>
      <c r="DJ280" s="111">
        <f t="shared" ca="1" si="355"/>
        <v>15.496055715777601</v>
      </c>
      <c r="DK280" s="111">
        <f t="shared" ca="1" si="355"/>
        <v>19.503401048492435</v>
      </c>
      <c r="DL280" s="111">
        <f t="shared" ca="1" si="355"/>
        <v>22.990783193688511</v>
      </c>
      <c r="DM280" s="111">
        <f t="shared" ca="1" si="355"/>
        <v>22.602386987722781</v>
      </c>
      <c r="DN280" s="111">
        <f t="shared" ca="1" si="355"/>
        <v>18.202547712828093</v>
      </c>
      <c r="DO280" s="111">
        <f t="shared" ca="1" si="355"/>
        <v>13.479349401919054</v>
      </c>
      <c r="DP280" s="111">
        <f t="shared" ca="1" si="355"/>
        <v>10.303071194883881</v>
      </c>
      <c r="DQ280" s="111">
        <f t="shared" ca="1" si="355"/>
        <v>8.6308806550336108</v>
      </c>
      <c r="DR280" s="111">
        <f t="shared" ca="1" si="355"/>
        <v>8.1181206178570555</v>
      </c>
      <c r="DT280" s="14"/>
      <c r="DU280" s="111"/>
      <c r="DV280" s="111"/>
      <c r="DW280" s="111"/>
      <c r="DX280" s="111"/>
      <c r="DY280" s="111"/>
      <c r="DZ280" s="111"/>
      <c r="EA280" s="111"/>
      <c r="EB280" s="111"/>
      <c r="EC280" s="111"/>
      <c r="ED280" s="111"/>
      <c r="EE280" s="111"/>
      <c r="EF280" s="111"/>
      <c r="EG280" s="111"/>
      <c r="EI280" s="14"/>
      <c r="EJ280" s="111"/>
      <c r="EK280" s="111"/>
      <c r="EL280" s="111"/>
      <c r="EM280" s="111"/>
      <c r="EN280" s="111"/>
      <c r="EO280" s="111"/>
      <c r="EP280" s="111"/>
      <c r="EQ280" s="111"/>
      <c r="ER280" s="111"/>
      <c r="ES280" s="111"/>
      <c r="ET280" s="111"/>
      <c r="EU280" s="111"/>
      <c r="EV280" s="111"/>
    </row>
    <row r="281" spans="1:152">
      <c r="S281" s="14">
        <f t="shared" si="342"/>
        <v>60</v>
      </c>
      <c r="T281" s="87">
        <f t="shared" ca="1" si="343"/>
        <v>-7.0421729865476426</v>
      </c>
      <c r="U281" s="87">
        <f t="shared" ca="1" si="343"/>
        <v>-7.1097869334808035</v>
      </c>
      <c r="V281" s="87">
        <f t="shared" ca="1" si="343"/>
        <v>-7.2978204819421961</v>
      </c>
      <c r="W281" s="87">
        <f t="shared" ca="1" si="343"/>
        <v>-7.5415228171173183</v>
      </c>
      <c r="X281" s="87">
        <f t="shared" ca="1" si="343"/>
        <v>-7.6470636958961347</v>
      </c>
      <c r="Y281" s="87">
        <f t="shared" ca="1" si="343"/>
        <v>-7.1112883317606377</v>
      </c>
      <c r="Z281" s="87">
        <f t="shared" ca="1" si="343"/>
        <v>-4.9483895023187738</v>
      </c>
      <c r="AA281" s="87">
        <f t="shared" ca="1" si="343"/>
        <v>-0.40725876047460652</v>
      </c>
      <c r="AB281" s="87">
        <f t="shared" ca="1" si="343"/>
        <v>4.9853468726863417</v>
      </c>
      <c r="AC281" s="87">
        <f t="shared" ca="1" si="343"/>
        <v>8.6115175158639907</v>
      </c>
      <c r="AD281" s="87">
        <f t="shared" ca="1" si="343"/>
        <v>10.165558579356025</v>
      </c>
      <c r="AE281" s="87">
        <f t="shared" ca="1" si="343"/>
        <v>10.641384016289276</v>
      </c>
      <c r="AF281" s="87">
        <f t="shared" ca="1" si="343"/>
        <v>10.731712932651821</v>
      </c>
      <c r="AH281" s="14">
        <f t="shared" si="344"/>
        <v>60</v>
      </c>
      <c r="AI281" s="111">
        <f t="shared" ca="1" si="345"/>
        <v>-3.9197626450821259</v>
      </c>
      <c r="AJ281" s="111">
        <f t="shared" ca="1" si="345"/>
        <v>-3.9099800436755734</v>
      </c>
      <c r="AK281" s="111">
        <f t="shared" ca="1" si="345"/>
        <v>-3.8539724418808832</v>
      </c>
      <c r="AL281" s="111">
        <f t="shared" ca="1" si="345"/>
        <v>-3.6517242377154471</v>
      </c>
      <c r="AM281" s="111">
        <f t="shared" ca="1" si="345"/>
        <v>-3.0596139456790121</v>
      </c>
      <c r="AN281" s="111">
        <f t="shared" ca="1" si="345"/>
        <v>-1.566477721534123</v>
      </c>
      <c r="AO281" s="111">
        <f t="shared" ca="1" si="345"/>
        <v>1.5853641420168691</v>
      </c>
      <c r="AP281" s="111">
        <f t="shared" ca="1" si="345"/>
        <v>6.4492410388715253</v>
      </c>
      <c r="AQ281" s="111">
        <f t="shared" ca="1" si="345"/>
        <v>10.954600049774708</v>
      </c>
      <c r="AR281" s="111">
        <f t="shared" ca="1" si="345"/>
        <v>13.121187844193654</v>
      </c>
      <c r="AS281" s="111">
        <f t="shared" ca="1" si="345"/>
        <v>13.502316104144068</v>
      </c>
      <c r="AT281" s="111">
        <f t="shared" ca="1" si="345"/>
        <v>13.318349359141985</v>
      </c>
      <c r="AU281" s="111">
        <f t="shared" ca="1" si="345"/>
        <v>13.202526245570672</v>
      </c>
      <c r="AW281" s="14">
        <f t="shared" si="346"/>
        <v>60</v>
      </c>
      <c r="AX281" s="111">
        <f t="shared" ca="1" si="347"/>
        <v>-4.9605660922372978</v>
      </c>
      <c r="AY281" s="111">
        <f t="shared" ca="1" si="347"/>
        <v>-4.9765823402773179</v>
      </c>
      <c r="AZ281" s="111">
        <f t="shared" ca="1" si="347"/>
        <v>-5.0019217885679881</v>
      </c>
      <c r="BA281" s="111">
        <f t="shared" ca="1" si="347"/>
        <v>-4.9483237641827369</v>
      </c>
      <c r="BB281" s="111">
        <f t="shared" ca="1" si="347"/>
        <v>-4.5887638624180536</v>
      </c>
      <c r="BC281" s="111">
        <f t="shared" ca="1" si="347"/>
        <v>-3.4147479249429633</v>
      </c>
      <c r="BD281" s="111">
        <f t="shared" ca="1" si="347"/>
        <v>-0.59255373942834666</v>
      </c>
      <c r="BE281" s="111">
        <f t="shared" ca="1" si="347"/>
        <v>4.163741105756146</v>
      </c>
      <c r="BF281" s="111">
        <f t="shared" ca="1" si="347"/>
        <v>8.9648489907452493</v>
      </c>
      <c r="BG281" s="111">
        <f t="shared" ca="1" si="347"/>
        <v>11.617964401417096</v>
      </c>
      <c r="BH281" s="111">
        <f t="shared" ca="1" si="347"/>
        <v>12.390063595881387</v>
      </c>
      <c r="BI281" s="111">
        <f t="shared" ca="1" si="347"/>
        <v>12.426027578191082</v>
      </c>
      <c r="BJ281" s="111">
        <f t="shared" ca="1" si="347"/>
        <v>12.378921807931054</v>
      </c>
      <c r="BL281" s="14">
        <f t="shared" si="348"/>
        <v>60</v>
      </c>
      <c r="BM281" s="111">
        <f t="shared" ca="1" si="349"/>
        <v>-6.0013695393924706</v>
      </c>
      <c r="BN281" s="111">
        <f t="shared" ca="1" si="349"/>
        <v>-6.0431846368790616</v>
      </c>
      <c r="BO281" s="111">
        <f t="shared" ca="1" si="349"/>
        <v>-6.1498711352550925</v>
      </c>
      <c r="BP281" s="111">
        <f t="shared" ca="1" si="349"/>
        <v>-6.2449232906500276</v>
      </c>
      <c r="BQ281" s="111">
        <f t="shared" ca="1" si="349"/>
        <v>-6.1179137791570959</v>
      </c>
      <c r="BR281" s="111">
        <f t="shared" ca="1" si="349"/>
        <v>-5.2630181283518001</v>
      </c>
      <c r="BS281" s="111">
        <f t="shared" ca="1" si="349"/>
        <v>-2.7704716208735585</v>
      </c>
      <c r="BT281" s="111">
        <f t="shared" ca="1" si="349"/>
        <v>1.8782411726407697</v>
      </c>
      <c r="BU281" s="111">
        <f t="shared" ca="1" si="349"/>
        <v>6.9750979317157977</v>
      </c>
      <c r="BV281" s="111">
        <f t="shared" ca="1" si="349"/>
        <v>10.114740958640546</v>
      </c>
      <c r="BW281" s="111">
        <f t="shared" ca="1" si="349"/>
        <v>11.277811087618705</v>
      </c>
      <c r="BX281" s="111">
        <f t="shared" ca="1" si="349"/>
        <v>11.533705797240181</v>
      </c>
      <c r="BY281" s="111">
        <f t="shared" ca="1" si="349"/>
        <v>11.555317370291437</v>
      </c>
      <c r="CA281" s="14">
        <f t="shared" si="350"/>
        <v>60</v>
      </c>
      <c r="CB281" s="111">
        <f t="shared" ca="1" si="351"/>
        <v>-4.8363860856215055</v>
      </c>
      <c r="CC281" s="111">
        <f t="shared" ca="1" si="351"/>
        <v>-4.9776563929143034</v>
      </c>
      <c r="CD281" s="111">
        <f t="shared" ca="1" si="351"/>
        <v>-5.4281319837341853</v>
      </c>
      <c r="CE281" s="111">
        <f t="shared" ca="1" si="351"/>
        <v>-6.2712925953802809</v>
      </c>
      <c r="CF281" s="111">
        <f t="shared" ca="1" si="351"/>
        <v>-7.6454867612550217</v>
      </c>
      <c r="CG281" s="111">
        <f t="shared" ca="1" si="351"/>
        <v>-9.6673635541009002</v>
      </c>
      <c r="CH281" s="111">
        <f t="shared" ca="1" si="351"/>
        <v>-12.077829388207528</v>
      </c>
      <c r="CI281" s="111">
        <f t="shared" ca="1" si="351"/>
        <v>-13.631547846597339</v>
      </c>
      <c r="CJ281" s="111">
        <f t="shared" ca="1" si="351"/>
        <v>-12.935575728713999</v>
      </c>
      <c r="CK281" s="111">
        <f t="shared" ca="1" si="351"/>
        <v>-10.741644159832122</v>
      </c>
      <c r="CL281" s="111">
        <f t="shared" ca="1" si="351"/>
        <v>-8.7066267654472878</v>
      </c>
      <c r="CM281" s="111">
        <f t="shared" ca="1" si="351"/>
        <v>-7.4822074889632741</v>
      </c>
      <c r="CN281" s="111">
        <f t="shared" ca="1" si="351"/>
        <v>-7.0879692123680655</v>
      </c>
      <c r="CP281" s="14">
        <f t="shared" si="352"/>
        <v>60</v>
      </c>
      <c r="CQ281" s="111">
        <f t="shared" ca="1" si="353"/>
        <v>-2.8168691946190574</v>
      </c>
      <c r="CR281" s="111">
        <f t="shared" ref="CR281:CY281" ca="1" si="363">(CR221-CR236)/2</f>
        <v>-2.8439147733923225</v>
      </c>
      <c r="CS281" s="111">
        <f t="shared" ca="1" si="363"/>
        <v>-2.9191281927768786</v>
      </c>
      <c r="CT281" s="111">
        <f t="shared" ca="1" si="363"/>
        <v>-3.0166091268469275</v>
      </c>
      <c r="CU281" s="111">
        <f t="shared" ca="1" si="363"/>
        <v>-3.0588254783584548</v>
      </c>
      <c r="CV281" s="111">
        <f t="shared" ca="1" si="363"/>
        <v>-2.8445153327042552</v>
      </c>
      <c r="CW281" s="111">
        <f t="shared" ca="1" si="363"/>
        <v>-1.9793558009275101</v>
      </c>
      <c r="CX281" s="111">
        <f t="shared" ca="1" si="363"/>
        <v>-0.1629035041898419</v>
      </c>
      <c r="CY281" s="111">
        <f t="shared" ca="1" si="363"/>
        <v>1.9941387490745361</v>
      </c>
      <c r="CZ281" s="111">
        <f t="shared" ca="1" si="353"/>
        <v>3.444607006345596</v>
      </c>
      <c r="DA281" s="111">
        <f t="shared" ca="1" si="353"/>
        <v>4.0662234317424106</v>
      </c>
      <c r="DB281" s="111">
        <f t="shared" ca="1" si="353"/>
        <v>4.2565536065157108</v>
      </c>
      <c r="DC281" s="111">
        <f t="shared" ca="1" si="353"/>
        <v>4.2926851730607281</v>
      </c>
      <c r="DE281" s="14">
        <f t="shared" si="354"/>
        <v>60</v>
      </c>
      <c r="DF281" s="111">
        <f t="shared" ca="1" si="355"/>
        <v>6.9179929799318494</v>
      </c>
      <c r="DG281" s="111">
        <f t="shared" ca="1" si="355"/>
        <v>7.1108609861177907</v>
      </c>
      <c r="DH281" s="111">
        <f t="shared" ca="1" si="355"/>
        <v>7.7240306771083933</v>
      </c>
      <c r="DI281" s="111">
        <f t="shared" ca="1" si="355"/>
        <v>8.8644916483148606</v>
      </c>
      <c r="DJ281" s="111">
        <f t="shared" ca="1" si="355"/>
        <v>10.703786594733103</v>
      </c>
      <c r="DK281" s="111">
        <f t="shared" ca="1" si="355"/>
        <v>13.363903960918574</v>
      </c>
      <c r="DL281" s="111">
        <f t="shared" ca="1" si="355"/>
        <v>16.433665151097955</v>
      </c>
      <c r="DM281" s="111">
        <f t="shared" ca="1" si="355"/>
        <v>18.202547712828093</v>
      </c>
      <c r="DN281" s="111">
        <f t="shared" ca="1" si="355"/>
        <v>16.91507784677291</v>
      </c>
      <c r="DO281" s="111">
        <f t="shared" ca="1" si="355"/>
        <v>13.74809104538523</v>
      </c>
      <c r="DP281" s="111">
        <f t="shared" ca="1" si="355"/>
        <v>10.931131781972645</v>
      </c>
      <c r="DQ281" s="111">
        <f t="shared" ca="1" si="355"/>
        <v>9.2668510508650801</v>
      </c>
      <c r="DR281" s="111">
        <f t="shared" ca="1" si="355"/>
        <v>8.7351780876472986</v>
      </c>
      <c r="DT281" s="14"/>
      <c r="DU281" s="111"/>
      <c r="DV281" s="111"/>
      <c r="DW281" s="111"/>
      <c r="DX281" s="111"/>
      <c r="DY281" s="111"/>
      <c r="DZ281" s="111"/>
      <c r="EA281" s="111"/>
      <c r="EB281" s="111"/>
      <c r="EC281" s="111"/>
      <c r="ED281" s="111"/>
      <c r="EE281" s="111"/>
      <c r="EF281" s="111"/>
      <c r="EG281" s="111"/>
      <c r="EI281" s="14"/>
      <c r="EJ281" s="111"/>
      <c r="EK281" s="111"/>
      <c r="EL281" s="111"/>
      <c r="EM281" s="111"/>
      <c r="EN281" s="111"/>
      <c r="EO281" s="111"/>
      <c r="EP281" s="111"/>
      <c r="EQ281" s="111"/>
      <c r="ER281" s="111"/>
      <c r="ES281" s="111"/>
      <c r="ET281" s="111"/>
      <c r="EU281" s="111"/>
      <c r="EV281" s="111"/>
    </row>
    <row r="282" spans="1:152">
      <c r="O282" s="15"/>
      <c r="P282" s="15"/>
      <c r="S282" s="14">
        <f t="shared" si="342"/>
        <v>67.5</v>
      </c>
      <c r="T282" s="87">
        <f t="shared" ca="1" si="343"/>
        <v>-4.8190612219997115</v>
      </c>
      <c r="U282" s="87">
        <f t="shared" ca="1" si="343"/>
        <v>-4.8247209342512907</v>
      </c>
      <c r="V282" s="87">
        <f t="shared" ca="1" si="343"/>
        <v>-4.8209961059935473</v>
      </c>
      <c r="W282" s="87">
        <f t="shared" ca="1" si="343"/>
        <v>-4.7308669141228439</v>
      </c>
      <c r="X282" s="87">
        <f t="shared" ca="1" si="343"/>
        <v>-4.3685780138791355</v>
      </c>
      <c r="Y282" s="87">
        <f t="shared" ca="1" si="343"/>
        <v>-3.3383936757784882</v>
      </c>
      <c r="Z282" s="87">
        <f t="shared" ca="1" si="343"/>
        <v>-0.96206313028326651</v>
      </c>
      <c r="AA282" s="87">
        <f t="shared" ca="1" si="343"/>
        <v>3.3147166146017413</v>
      </c>
      <c r="AB282" s="87">
        <f t="shared" ca="1" si="343"/>
        <v>8.6115175158639907</v>
      </c>
      <c r="AC282" s="87">
        <f t="shared" ca="1" si="343"/>
        <v>12.670545112359239</v>
      </c>
      <c r="AD282" s="87">
        <f t="shared" ca="1" si="343"/>
        <v>14.597884180911942</v>
      </c>
      <c r="AE282" s="87">
        <f t="shared" ca="1" si="343"/>
        <v>15.193432663553439</v>
      </c>
      <c r="AF282" s="87">
        <f t="shared" ca="1" si="343"/>
        <v>15.29770540121064</v>
      </c>
      <c r="AH282" s="14">
        <f t="shared" si="344"/>
        <v>67.5</v>
      </c>
      <c r="AI282" s="111">
        <f t="shared" ca="1" si="345"/>
        <v>-2.4553700445663216</v>
      </c>
      <c r="AJ282" s="111">
        <f t="shared" ca="1" si="345"/>
        <v>-2.4121726820909792</v>
      </c>
      <c r="AK282" s="111">
        <f t="shared" ca="1" si="345"/>
        <v>-2.255997387995381</v>
      </c>
      <c r="AL282" s="111">
        <f t="shared" ca="1" si="345"/>
        <v>-1.8927450746165548</v>
      </c>
      <c r="AM282" s="111">
        <f t="shared" ca="1" si="345"/>
        <v>-1.1134543922293729</v>
      </c>
      <c r="AN282" s="111">
        <f t="shared" ca="1" si="345"/>
        <v>0.4823446997940195</v>
      </c>
      <c r="AO282" s="111">
        <f t="shared" ca="1" si="345"/>
        <v>3.4804662068816232</v>
      </c>
      <c r="AP282" s="111">
        <f t="shared" ca="1" si="345"/>
        <v>8.1208688942262572</v>
      </c>
      <c r="AQ282" s="111">
        <f t="shared" ca="1" si="345"/>
        <v>13.121187844193654</v>
      </c>
      <c r="AR282" s="111">
        <f t="shared" ca="1" si="345"/>
        <v>16.323161867405528</v>
      </c>
      <c r="AS282" s="111">
        <f t="shared" ca="1" si="345"/>
        <v>17.382239850778213</v>
      </c>
      <c r="AT282" s="111">
        <f t="shared" ca="1" si="345"/>
        <v>17.428907914544183</v>
      </c>
      <c r="AU282" s="111">
        <f t="shared" ca="1" si="345"/>
        <v>17.353589222389651</v>
      </c>
      <c r="AW282" s="14">
        <f t="shared" si="346"/>
        <v>67.5</v>
      </c>
      <c r="AX282" s="111">
        <f t="shared" ca="1" si="347"/>
        <v>-3.2432671037107852</v>
      </c>
      <c r="AY282" s="111">
        <f t="shared" ca="1" si="347"/>
        <v>-3.2163554328110835</v>
      </c>
      <c r="AZ282" s="111">
        <f t="shared" ca="1" si="347"/>
        <v>-3.1109969606614372</v>
      </c>
      <c r="BA282" s="111">
        <f t="shared" ca="1" si="347"/>
        <v>-2.8387856877853181</v>
      </c>
      <c r="BB282" s="111">
        <f t="shared" ca="1" si="347"/>
        <v>-2.1984955994459612</v>
      </c>
      <c r="BC282" s="111">
        <f t="shared" ca="1" si="347"/>
        <v>-0.79123475873015003</v>
      </c>
      <c r="BD282" s="111">
        <f t="shared" ca="1" si="347"/>
        <v>1.9996230944933249</v>
      </c>
      <c r="BE282" s="111">
        <f t="shared" ca="1" si="347"/>
        <v>6.5188181343514167</v>
      </c>
      <c r="BF282" s="111">
        <f t="shared" ca="1" si="347"/>
        <v>11.617964401417096</v>
      </c>
      <c r="BG282" s="111">
        <f t="shared" ca="1" si="347"/>
        <v>15.105622949056764</v>
      </c>
      <c r="BH282" s="111">
        <f t="shared" ca="1" si="347"/>
        <v>16.454121294156117</v>
      </c>
      <c r="BI282" s="111">
        <f t="shared" ca="1" si="347"/>
        <v>16.683749497547268</v>
      </c>
      <c r="BJ282" s="111">
        <f t="shared" ca="1" si="347"/>
        <v>16.66829461532998</v>
      </c>
      <c r="BL282" s="14">
        <f t="shared" si="348"/>
        <v>67.5</v>
      </c>
      <c r="BM282" s="111">
        <f t="shared" ca="1" si="349"/>
        <v>-4.0311641628552479</v>
      </c>
      <c r="BN282" s="111">
        <f t="shared" ca="1" si="349"/>
        <v>-4.0205381835311877</v>
      </c>
      <c r="BO282" s="111">
        <f t="shared" ca="1" si="349"/>
        <v>-3.965996533327492</v>
      </c>
      <c r="BP282" s="111">
        <f t="shared" ca="1" si="349"/>
        <v>-3.784826300954081</v>
      </c>
      <c r="BQ282" s="111">
        <f t="shared" ca="1" si="349"/>
        <v>-3.283536806662549</v>
      </c>
      <c r="BR282" s="111">
        <f t="shared" ca="1" si="349"/>
        <v>-2.0648142172543178</v>
      </c>
      <c r="BS282" s="111">
        <f t="shared" ca="1" si="349"/>
        <v>0.51877998210502918</v>
      </c>
      <c r="BT282" s="111">
        <f t="shared" ca="1" si="349"/>
        <v>4.9167673744765796</v>
      </c>
      <c r="BU282" s="111">
        <f t="shared" ca="1" si="349"/>
        <v>10.114740958640546</v>
      </c>
      <c r="BV282" s="111">
        <f t="shared" ca="1" si="349"/>
        <v>13.888084030707999</v>
      </c>
      <c r="BW282" s="111">
        <f t="shared" ca="1" si="349"/>
        <v>15.52600273753403</v>
      </c>
      <c r="BX282" s="111">
        <f t="shared" ca="1" si="349"/>
        <v>15.938591080550355</v>
      </c>
      <c r="BY282" s="111">
        <f t="shared" ca="1" si="349"/>
        <v>15.983000008270309</v>
      </c>
      <c r="CA282" s="14">
        <f t="shared" si="350"/>
        <v>67.5</v>
      </c>
      <c r="CB282" s="111">
        <f t="shared" ca="1" si="351"/>
        <v>-3.7635701104668384</v>
      </c>
      <c r="CC282" s="111">
        <f t="shared" ca="1" si="351"/>
        <v>-3.8601523174703654</v>
      </c>
      <c r="CD282" s="111">
        <f t="shared" ca="1" si="351"/>
        <v>-4.1657982147976229</v>
      </c>
      <c r="CE282" s="111">
        <f t="shared" ca="1" si="351"/>
        <v>-4.7300702961880079</v>
      </c>
      <c r="CF282" s="111">
        <f t="shared" ca="1" si="351"/>
        <v>-5.6365316405236978</v>
      </c>
      <c r="CG282" s="111">
        <f t="shared" ca="1" si="351"/>
        <v>-6.9737980159893151</v>
      </c>
      <c r="CH282" s="111">
        <f t="shared" ca="1" si="351"/>
        <v>-8.692646048273124</v>
      </c>
      <c r="CI282" s="111">
        <f t="shared" ca="1" si="351"/>
        <v>-10.275247882169378</v>
      </c>
      <c r="CJ282" s="111">
        <f t="shared" ca="1" si="351"/>
        <v>-10.741644159832122</v>
      </c>
      <c r="CK282" s="111">
        <f t="shared" ca="1" si="351"/>
        <v>-9.8393425325644248</v>
      </c>
      <c r="CL282" s="111">
        <f t="shared" ca="1" si="351"/>
        <v>-8.4882881759149331</v>
      </c>
      <c r="CM282" s="111">
        <f t="shared" ca="1" si="351"/>
        <v>-7.5096370346921804</v>
      </c>
      <c r="CN282" s="111">
        <f t="shared" ca="1" si="351"/>
        <v>-7.1713087226001537</v>
      </c>
      <c r="CP282" s="14">
        <f t="shared" si="352"/>
        <v>67.5</v>
      </c>
      <c r="CQ282" s="111">
        <f t="shared" ca="1" si="353"/>
        <v>-1.9276244887998846</v>
      </c>
      <c r="CR282" s="111">
        <f t="shared" ref="CR282:CY282" ca="1" si="364">(CR222-CR237)/2</f>
        <v>-1.9298883737005164</v>
      </c>
      <c r="CS282" s="111">
        <f t="shared" ca="1" si="364"/>
        <v>-1.928398442397419</v>
      </c>
      <c r="CT282" s="111">
        <f t="shared" ca="1" si="364"/>
        <v>-1.8923467656491375</v>
      </c>
      <c r="CU282" s="111">
        <f t="shared" ca="1" si="364"/>
        <v>-1.7474312055516545</v>
      </c>
      <c r="CV282" s="111">
        <f t="shared" ca="1" si="364"/>
        <v>-1.3353574703113953</v>
      </c>
      <c r="CW282" s="111">
        <f t="shared" ca="1" si="364"/>
        <v>-0.38482525211330665</v>
      </c>
      <c r="CX282" s="111">
        <f t="shared" ca="1" si="364"/>
        <v>1.3258866458406968</v>
      </c>
      <c r="CY282" s="111">
        <f t="shared" ca="1" si="364"/>
        <v>3.444607006345596</v>
      </c>
      <c r="CZ282" s="111">
        <f t="shared" ca="1" si="353"/>
        <v>5.0682180449436958</v>
      </c>
      <c r="DA282" s="111">
        <f t="shared" ca="1" si="353"/>
        <v>5.8391536723647759</v>
      </c>
      <c r="DB282" s="111">
        <f t="shared" ca="1" si="353"/>
        <v>6.0773730654213747</v>
      </c>
      <c r="DC282" s="111">
        <f t="shared" ca="1" si="353"/>
        <v>6.1190821604842567</v>
      </c>
      <c r="DE282" s="14">
        <f t="shared" si="354"/>
        <v>67.5</v>
      </c>
      <c r="DF282" s="111">
        <f t="shared" ca="1" si="355"/>
        <v>5.3393642287557643</v>
      </c>
      <c r="DG282" s="111">
        <f t="shared" ca="1" si="355"/>
        <v>5.4685178189105734</v>
      </c>
      <c r="DH282" s="111">
        <f t="shared" ca="1" si="355"/>
        <v>5.8757973601297326</v>
      </c>
      <c r="DI282" s="111">
        <f t="shared" ca="1" si="355"/>
        <v>6.6221515225255327</v>
      </c>
      <c r="DJ282" s="111">
        <f t="shared" ca="1" si="355"/>
        <v>7.8066140549568726</v>
      </c>
      <c r="DK282" s="111">
        <f t="shared" ca="1" si="355"/>
        <v>9.5209569330376524</v>
      </c>
      <c r="DL282" s="111">
        <f t="shared" ca="1" si="355"/>
        <v>11.654332273049716</v>
      </c>
      <c r="DM282" s="111">
        <f t="shared" ca="1" si="355"/>
        <v>13.479349401919054</v>
      </c>
      <c r="DN282" s="111">
        <f t="shared" ca="1" si="355"/>
        <v>13.74809104538523</v>
      </c>
      <c r="DO282" s="111">
        <f t="shared" ca="1" si="355"/>
        <v>12.274420369261948</v>
      </c>
      <c r="DP282" s="111">
        <f t="shared" ca="1" si="355"/>
        <v>10.344525289159114</v>
      </c>
      <c r="DQ282" s="111">
        <f t="shared" ca="1" si="355"/>
        <v>8.9999538686860117</v>
      </c>
      <c r="DR282" s="111">
        <f t="shared" ca="1" si="355"/>
        <v>8.5418979367194936</v>
      </c>
      <c r="DT282" s="14"/>
      <c r="DU282" s="111"/>
      <c r="DV282" s="111"/>
      <c r="DW282" s="111"/>
      <c r="DX282" s="111"/>
      <c r="DY282" s="111"/>
      <c r="DZ282" s="111"/>
      <c r="EA282" s="111"/>
      <c r="EB282" s="111"/>
      <c r="EC282" s="111"/>
      <c r="ED282" s="111"/>
      <c r="EE282" s="111"/>
      <c r="EF282" s="111"/>
      <c r="EG282" s="111"/>
      <c r="EI282" s="14"/>
      <c r="EJ282" s="111"/>
      <c r="EK282" s="111"/>
      <c r="EL282" s="111"/>
      <c r="EM282" s="111"/>
      <c r="EN282" s="111"/>
      <c r="EO282" s="111"/>
      <c r="EP282" s="111"/>
      <c r="EQ282" s="111"/>
      <c r="ER282" s="111"/>
      <c r="ES282" s="111"/>
      <c r="ET282" s="111"/>
      <c r="EU282" s="111"/>
      <c r="EV282" s="111"/>
    </row>
    <row r="283" spans="1:152">
      <c r="S283" s="14">
        <f t="shared" si="342"/>
        <v>75</v>
      </c>
      <c r="T283" s="87">
        <f t="shared" ca="1" si="343"/>
        <v>-3.5419006385516836</v>
      </c>
      <c r="U283" s="87">
        <f t="shared" ca="1" si="343"/>
        <v>-3.5180487656322512</v>
      </c>
      <c r="V283" s="87">
        <f t="shared" ca="1" si="343"/>
        <v>-3.4246204508935656</v>
      </c>
      <c r="W283" s="87">
        <f t="shared" ca="1" si="343"/>
        <v>-3.1842930106121159</v>
      </c>
      <c r="X283" s="87">
        <f t="shared" ca="1" si="343"/>
        <v>-2.6253956855931539</v>
      </c>
      <c r="Y283" s="87">
        <f t="shared" ca="1" si="343"/>
        <v>-1.4141951139988231</v>
      </c>
      <c r="Z283" s="87">
        <f t="shared" ca="1" si="343"/>
        <v>0.98164495207204006</v>
      </c>
      <c r="AA283" s="87">
        <f t="shared" ca="1" si="343"/>
        <v>5.0177732368273986</v>
      </c>
      <c r="AB283" s="87">
        <f t="shared" ca="1" si="343"/>
        <v>10.165558579356025</v>
      </c>
      <c r="AC283" s="87">
        <f t="shared" ca="1" si="343"/>
        <v>14.597884180911942</v>
      </c>
      <c r="AD283" s="87">
        <f t="shared" ca="1" si="343"/>
        <v>17.084181088862678</v>
      </c>
      <c r="AE283" s="87">
        <f t="shared" ca="1" si="343"/>
        <v>18.024665800170155</v>
      </c>
      <c r="AF283" s="87">
        <f t="shared" ca="1" si="343"/>
        <v>18.230862490391289</v>
      </c>
      <c r="AH283" s="14">
        <f t="shared" si="344"/>
        <v>75</v>
      </c>
      <c r="AI283" s="111">
        <f t="shared" ca="1" si="345"/>
        <v>-1.6251915697826349</v>
      </c>
      <c r="AJ283" s="111">
        <f t="shared" ca="1" si="345"/>
        <v>-1.5676358971360425</v>
      </c>
      <c r="AK283" s="111">
        <f t="shared" ca="1" si="345"/>
        <v>-1.3700520893900503</v>
      </c>
      <c r="AL283" s="111">
        <f t="shared" ca="1" si="345"/>
        <v>-0.94670866145922661</v>
      </c>
      <c r="AM283" s="111">
        <f t="shared" ca="1" si="345"/>
        <v>-0.11619972176119253</v>
      </c>
      <c r="AN283" s="111">
        <f t="shared" ca="1" si="345"/>
        <v>1.4514901857459441</v>
      </c>
      <c r="AO283" s="111">
        <f t="shared" ca="1" si="345"/>
        <v>4.2310875263524128</v>
      </c>
      <c r="AP283" s="111">
        <f t="shared" ca="1" si="345"/>
        <v>8.5050919421467999</v>
      </c>
      <c r="AQ283" s="111">
        <f t="shared" ca="1" si="345"/>
        <v>13.502316104144068</v>
      </c>
      <c r="AR283" s="111">
        <f t="shared" ca="1" si="345"/>
        <v>17.382239850778213</v>
      </c>
      <c r="AS283" s="111">
        <f t="shared" ca="1" si="345"/>
        <v>19.231296500863486</v>
      </c>
      <c r="AT283" s="111">
        <f t="shared" ca="1" si="345"/>
        <v>19.733647548525699</v>
      </c>
      <c r="AU283" s="111">
        <f t="shared" ca="1" si="345"/>
        <v>19.790903498002589</v>
      </c>
      <c r="AW283" s="14">
        <f t="shared" si="346"/>
        <v>75</v>
      </c>
      <c r="AX283" s="111">
        <f t="shared" ca="1" si="347"/>
        <v>-2.2640945927056513</v>
      </c>
      <c r="AY283" s="111">
        <f t="shared" ca="1" si="347"/>
        <v>-2.2177735199681128</v>
      </c>
      <c r="AZ283" s="111">
        <f t="shared" ca="1" si="347"/>
        <v>-2.0549082098912224</v>
      </c>
      <c r="BA283" s="111">
        <f t="shared" ca="1" si="347"/>
        <v>-1.692570111176857</v>
      </c>
      <c r="BB283" s="111">
        <f t="shared" ca="1" si="347"/>
        <v>-0.95259837637184663</v>
      </c>
      <c r="BC283" s="111">
        <f t="shared" ca="1" si="347"/>
        <v>0.49626175249768778</v>
      </c>
      <c r="BD283" s="111">
        <f t="shared" ca="1" si="347"/>
        <v>3.1479400015922878</v>
      </c>
      <c r="BE283" s="111">
        <f t="shared" ca="1" si="347"/>
        <v>7.3426523737069989</v>
      </c>
      <c r="BF283" s="111">
        <f t="shared" ca="1" si="347"/>
        <v>12.390063595881387</v>
      </c>
      <c r="BG283" s="111">
        <f t="shared" ca="1" si="347"/>
        <v>16.454121294156117</v>
      </c>
      <c r="BH283" s="111">
        <f t="shared" ca="1" si="347"/>
        <v>18.515591363529886</v>
      </c>
      <c r="BI283" s="111">
        <f t="shared" ca="1" si="347"/>
        <v>19.16398696574052</v>
      </c>
      <c r="BJ283" s="111">
        <f t="shared" ca="1" si="347"/>
        <v>19.270889828798822</v>
      </c>
      <c r="BL283" s="14">
        <f t="shared" si="348"/>
        <v>75</v>
      </c>
      <c r="BM283" s="111">
        <f t="shared" ca="1" si="349"/>
        <v>-2.9029976156286672</v>
      </c>
      <c r="BN283" s="111">
        <f t="shared" ca="1" si="349"/>
        <v>-2.8679111428001818</v>
      </c>
      <c r="BO283" s="111">
        <f t="shared" ca="1" si="349"/>
        <v>-2.739764330392394</v>
      </c>
      <c r="BP283" s="111">
        <f t="shared" ca="1" si="349"/>
        <v>-2.438431560894486</v>
      </c>
      <c r="BQ283" s="111">
        <f t="shared" ca="1" si="349"/>
        <v>-1.7889970309825003</v>
      </c>
      <c r="BR283" s="111">
        <f t="shared" ca="1" si="349"/>
        <v>-0.45896668075056768</v>
      </c>
      <c r="BS283" s="111">
        <f t="shared" ca="1" si="349"/>
        <v>2.0647924768321642</v>
      </c>
      <c r="BT283" s="111">
        <f t="shared" ca="1" si="349"/>
        <v>6.1802128052671987</v>
      </c>
      <c r="BU283" s="111">
        <f t="shared" ca="1" si="349"/>
        <v>11.277811087618705</v>
      </c>
      <c r="BV283" s="111">
        <f t="shared" ca="1" si="349"/>
        <v>15.52600273753403</v>
      </c>
      <c r="BW283" s="111">
        <f t="shared" ca="1" si="349"/>
        <v>17.799886226196286</v>
      </c>
      <c r="BX283" s="111">
        <f t="shared" ca="1" si="349"/>
        <v>18.594326382955337</v>
      </c>
      <c r="BY283" s="111">
        <f t="shared" ca="1" si="349"/>
        <v>18.750876159595052</v>
      </c>
      <c r="CA283" s="14">
        <f t="shared" si="350"/>
        <v>75</v>
      </c>
      <c r="CB283" s="111">
        <f t="shared" ca="1" si="351"/>
        <v>-3.1250380098277608</v>
      </c>
      <c r="CC283" s="111">
        <f t="shared" ca="1" si="351"/>
        <v>-3.1972159838659646</v>
      </c>
      <c r="CD283" s="111">
        <f t="shared" ca="1" si="351"/>
        <v>-3.4242126328283184</v>
      </c>
      <c r="CE283" s="111">
        <f t="shared" ca="1" si="351"/>
        <v>-3.8383100961833563</v>
      </c>
      <c r="CF283" s="111">
        <f t="shared" ca="1" si="351"/>
        <v>-4.4933127905452928</v>
      </c>
      <c r="CG283" s="111">
        <f t="shared" ca="1" si="351"/>
        <v>-5.4485315766897688</v>
      </c>
      <c r="CH283" s="111">
        <f t="shared" ca="1" si="351"/>
        <v>-6.6952141389751523</v>
      </c>
      <c r="CI283" s="111">
        <f t="shared" ca="1" si="351"/>
        <v>-7.9781920580042804</v>
      </c>
      <c r="CJ283" s="111">
        <f t="shared" ca="1" si="351"/>
        <v>-8.7066267654472878</v>
      </c>
      <c r="CK283" s="111">
        <f t="shared" ca="1" si="351"/>
        <v>-8.4882881759149331</v>
      </c>
      <c r="CL283" s="111">
        <f t="shared" ca="1" si="351"/>
        <v>-7.7110670417741485</v>
      </c>
      <c r="CM283" s="111">
        <f t="shared" ca="1" si="351"/>
        <v>-7.0228966567451208</v>
      </c>
      <c r="CN283" s="111">
        <f t="shared" ca="1" si="351"/>
        <v>-6.7662545133008614</v>
      </c>
      <c r="CP283" s="14">
        <f t="shared" si="352"/>
        <v>75</v>
      </c>
      <c r="CQ283" s="111">
        <f t="shared" ca="1" si="353"/>
        <v>-1.4167602554206735</v>
      </c>
      <c r="CR283" s="111">
        <f t="shared" ref="CR283:CY283" ca="1" si="365">(CR223-CR238)/2</f>
        <v>-1.4072195062529</v>
      </c>
      <c r="CS283" s="111">
        <f t="shared" ca="1" si="365"/>
        <v>-1.3698481803574261</v>
      </c>
      <c r="CT283" s="111">
        <f t="shared" ca="1" si="365"/>
        <v>-1.2737172042448464</v>
      </c>
      <c r="CU283" s="111">
        <f t="shared" ca="1" si="365"/>
        <v>-1.0501582742372617</v>
      </c>
      <c r="CV283" s="111">
        <f t="shared" ca="1" si="365"/>
        <v>-0.56567804559952917</v>
      </c>
      <c r="CW283" s="111">
        <f t="shared" ca="1" si="365"/>
        <v>0.39265798082881598</v>
      </c>
      <c r="CX283" s="111">
        <f t="shared" ca="1" si="365"/>
        <v>2.007109294730959</v>
      </c>
      <c r="CY283" s="111">
        <f t="shared" ca="1" si="365"/>
        <v>4.0662234317424106</v>
      </c>
      <c r="CZ283" s="111">
        <f t="shared" ca="1" si="353"/>
        <v>5.8391536723647759</v>
      </c>
      <c r="DA283" s="111">
        <f t="shared" ca="1" si="353"/>
        <v>6.8336724355450729</v>
      </c>
      <c r="DB283" s="111">
        <f t="shared" ca="1" si="353"/>
        <v>7.2098663200680608</v>
      </c>
      <c r="DC283" s="111">
        <f t="shared" ca="1" si="353"/>
        <v>7.2923449961565154</v>
      </c>
      <c r="DE283" s="14">
        <f t="shared" si="354"/>
        <v>75</v>
      </c>
      <c r="DF283" s="111">
        <f t="shared" ca="1" si="355"/>
        <v>4.4028440556737927</v>
      </c>
      <c r="DG283" s="111">
        <f t="shared" ca="1" si="355"/>
        <v>4.4974912295301017</v>
      </c>
      <c r="DH283" s="111">
        <f t="shared" ca="1" si="355"/>
        <v>4.7939248738306617</v>
      </c>
      <c r="DI283" s="111">
        <f t="shared" ca="1" si="355"/>
        <v>5.3300329956186161</v>
      </c>
      <c r="DJ283" s="111">
        <f t="shared" ca="1" si="355"/>
        <v>6.1661100997666001</v>
      </c>
      <c r="DK283" s="111">
        <f t="shared" ca="1" si="355"/>
        <v>7.3589884431862798</v>
      </c>
      <c r="DL283" s="111">
        <f t="shared" ca="1" si="355"/>
        <v>8.8615091884954005</v>
      </c>
      <c r="DM283" s="111">
        <f t="shared" ca="1" si="355"/>
        <v>10.303071194883881</v>
      </c>
      <c r="DN283" s="111">
        <f t="shared" ca="1" si="355"/>
        <v>10.931131781972645</v>
      </c>
      <c r="DO283" s="111">
        <f t="shared" ca="1" si="355"/>
        <v>10.344525289159114</v>
      </c>
      <c r="DP283" s="111">
        <f t="shared" ca="1" si="355"/>
        <v>9.1424773164413526</v>
      </c>
      <c r="DQ283" s="111">
        <f t="shared" ca="1" si="355"/>
        <v>8.1622178223154833</v>
      </c>
      <c r="DR283" s="111">
        <f t="shared" ca="1" si="355"/>
        <v>7.8062818517083947</v>
      </c>
      <c r="DT283" s="14"/>
      <c r="DU283" s="111"/>
      <c r="DV283" s="111"/>
      <c r="DW283" s="111"/>
      <c r="DX283" s="111"/>
      <c r="DY283" s="111"/>
      <c r="DZ283" s="111"/>
      <c r="EA283" s="111"/>
      <c r="EB283" s="111"/>
      <c r="EC283" s="111"/>
      <c r="ED283" s="111"/>
      <c r="EE283" s="111"/>
      <c r="EF283" s="111"/>
      <c r="EG283" s="111"/>
      <c r="EI283" s="14"/>
      <c r="EJ283" s="111"/>
      <c r="EK283" s="111"/>
      <c r="EL283" s="111"/>
      <c r="EM283" s="111"/>
      <c r="EN283" s="111"/>
      <c r="EO283" s="111"/>
      <c r="EP283" s="111"/>
      <c r="EQ283" s="111"/>
      <c r="ER283" s="111"/>
      <c r="ES283" s="111"/>
      <c r="ET283" s="111"/>
      <c r="EU283" s="111"/>
      <c r="EV283" s="111"/>
    </row>
    <row r="284" spans="1:152">
      <c r="S284" s="14">
        <f t="shared" si="342"/>
        <v>82.5</v>
      </c>
      <c r="T284" s="87">
        <f t="shared" ca="1" si="343"/>
        <v>-2.8853974862873186</v>
      </c>
      <c r="U284" s="87">
        <f t="shared" ca="1" si="343"/>
        <v>-2.8486065733411987</v>
      </c>
      <c r="V284" s="87">
        <f t="shared" ca="1" si="343"/>
        <v>-2.7165337008006962</v>
      </c>
      <c r="W284" s="87">
        <f t="shared" ca="1" si="343"/>
        <v>-2.4141031132434945</v>
      </c>
      <c r="X284" s="87">
        <f t="shared" ca="1" si="343"/>
        <v>-1.7807002239574183</v>
      </c>
      <c r="Y284" s="87">
        <f t="shared" ca="1" si="343"/>
        <v>-0.51746793746265274</v>
      </c>
      <c r="Z284" s="87">
        <f t="shared" ca="1" si="343"/>
        <v>1.8350290698826233</v>
      </c>
      <c r="AA284" s="87">
        <f t="shared" ca="1" si="343"/>
        <v>5.6779251919915286</v>
      </c>
      <c r="AB284" s="87">
        <f t="shared" ca="1" si="343"/>
        <v>10.641384016289276</v>
      </c>
      <c r="AC284" s="87">
        <f t="shared" ca="1" si="343"/>
        <v>15.193432663553439</v>
      </c>
      <c r="AD284" s="87">
        <f t="shared" ca="1" si="343"/>
        <v>18.024665800170155</v>
      </c>
      <c r="AE284" s="87">
        <f t="shared" ca="1" si="343"/>
        <v>19.242932644296285</v>
      </c>
      <c r="AF284" s="87">
        <f t="shared" ca="1" si="343"/>
        <v>19.544277992830342</v>
      </c>
      <c r="AH284" s="14">
        <f t="shared" si="344"/>
        <v>82.5</v>
      </c>
      <c r="AI284" s="111">
        <f t="shared" ca="1" si="345"/>
        <v>-1.2027068471067799</v>
      </c>
      <c r="AJ284" s="111">
        <f t="shared" ca="1" si="345"/>
        <v>-1.1395304531151891</v>
      </c>
      <c r="AK284" s="111">
        <f t="shared" ca="1" si="345"/>
        <v>-0.92648691700911545</v>
      </c>
      <c r="AL284" s="111">
        <f t="shared" ca="1" si="345"/>
        <v>-0.48382061362129303</v>
      </c>
      <c r="AM284" s="111">
        <f t="shared" ca="1" si="345"/>
        <v>0.35304082132000758</v>
      </c>
      <c r="AN284" s="111">
        <f t="shared" ca="1" si="345"/>
        <v>1.874988858280275</v>
      </c>
      <c r="AO284" s="111">
        <f t="shared" ca="1" si="345"/>
        <v>4.4943928834829521</v>
      </c>
      <c r="AP284" s="111">
        <f t="shared" ca="1" si="345"/>
        <v>8.4886610482297673</v>
      </c>
      <c r="AQ284" s="111">
        <f t="shared" ca="1" si="345"/>
        <v>13.318349359141985</v>
      </c>
      <c r="AR284" s="111">
        <f t="shared" ca="1" si="345"/>
        <v>17.428907914544183</v>
      </c>
      <c r="AS284" s="111">
        <f t="shared" ca="1" si="345"/>
        <v>19.733647548525699</v>
      </c>
      <c r="AT284" s="111">
        <f t="shared" ca="1" si="345"/>
        <v>20.576318949052112</v>
      </c>
      <c r="AU284" s="111">
        <f t="shared" ca="1" si="345"/>
        <v>20.747425097820095</v>
      </c>
      <c r="AW284" s="14">
        <f t="shared" si="346"/>
        <v>82.5</v>
      </c>
      <c r="AX284" s="111">
        <f t="shared" ca="1" si="347"/>
        <v>-1.7636037268336269</v>
      </c>
      <c r="AY284" s="111">
        <f t="shared" ca="1" si="347"/>
        <v>-1.7092224931905262</v>
      </c>
      <c r="AZ284" s="111">
        <f t="shared" ca="1" si="347"/>
        <v>-1.5231691782729757</v>
      </c>
      <c r="BA284" s="111">
        <f t="shared" ca="1" si="347"/>
        <v>-1.1272481134953605</v>
      </c>
      <c r="BB284" s="111">
        <f t="shared" ca="1" si="347"/>
        <v>-0.35820619377246876</v>
      </c>
      <c r="BC284" s="111">
        <f t="shared" ca="1" si="347"/>
        <v>1.0775032596992991</v>
      </c>
      <c r="BD284" s="111">
        <f t="shared" ca="1" si="347"/>
        <v>3.6079382789495082</v>
      </c>
      <c r="BE284" s="111">
        <f t="shared" ca="1" si="347"/>
        <v>7.5517490961503553</v>
      </c>
      <c r="BF284" s="111">
        <f t="shared" ca="1" si="347"/>
        <v>12.426027578191082</v>
      </c>
      <c r="BG284" s="111">
        <f t="shared" ca="1" si="347"/>
        <v>16.683749497547268</v>
      </c>
      <c r="BH284" s="111">
        <f t="shared" ca="1" si="347"/>
        <v>19.16398696574052</v>
      </c>
      <c r="BI284" s="111">
        <f t="shared" ca="1" si="347"/>
        <v>20.131856847466839</v>
      </c>
      <c r="BJ284" s="111">
        <f t="shared" ca="1" si="347"/>
        <v>20.346376062823513</v>
      </c>
      <c r="BL284" s="14">
        <f t="shared" si="348"/>
        <v>82.5</v>
      </c>
      <c r="BM284" s="111">
        <f t="shared" ca="1" si="349"/>
        <v>-2.3245006065604725</v>
      </c>
      <c r="BN284" s="111">
        <f t="shared" ca="1" si="349"/>
        <v>-2.2789145332658625</v>
      </c>
      <c r="BO284" s="111">
        <f t="shared" ca="1" si="349"/>
        <v>-2.119851439536836</v>
      </c>
      <c r="BP284" s="111">
        <f t="shared" ca="1" si="349"/>
        <v>-1.7706756133694279</v>
      </c>
      <c r="BQ284" s="111">
        <f t="shared" ca="1" si="349"/>
        <v>-1.0694532088649433</v>
      </c>
      <c r="BR284" s="111">
        <f t="shared" ca="1" si="349"/>
        <v>0.28001766111832271</v>
      </c>
      <c r="BS284" s="111">
        <f t="shared" ca="1" si="349"/>
        <v>2.7214836744160653</v>
      </c>
      <c r="BT284" s="111">
        <f t="shared" ca="1" si="349"/>
        <v>6.6148371440709415</v>
      </c>
      <c r="BU284" s="111">
        <f t="shared" ca="1" si="349"/>
        <v>11.533705797240181</v>
      </c>
      <c r="BV284" s="111">
        <f t="shared" ca="1" si="349"/>
        <v>15.938591080550355</v>
      </c>
      <c r="BW284" s="111">
        <f t="shared" ca="1" si="349"/>
        <v>18.594326382955337</v>
      </c>
      <c r="BX284" s="111">
        <f t="shared" ca="1" si="349"/>
        <v>19.687394745881566</v>
      </c>
      <c r="BY284" s="111">
        <f t="shared" ca="1" si="349"/>
        <v>19.945327027826927</v>
      </c>
      <c r="CA284" s="14">
        <f t="shared" si="350"/>
        <v>82.5</v>
      </c>
      <c r="CB284" s="111">
        <f t="shared" ca="1" si="351"/>
        <v>-2.7883017811036144</v>
      </c>
      <c r="CC284" s="111">
        <f t="shared" ca="1" si="351"/>
        <v>-2.848430925783779</v>
      </c>
      <c r="CD284" s="111">
        <f t="shared" ca="1" si="351"/>
        <v>-3.036786827423021</v>
      </c>
      <c r="CE284" s="111">
        <f t="shared" ca="1" si="351"/>
        <v>-3.3777443765957047</v>
      </c>
      <c r="CF284" s="111">
        <f t="shared" ca="1" si="351"/>
        <v>-3.9113420457633685</v>
      </c>
      <c r="CG284" s="111">
        <f t="shared" ca="1" si="351"/>
        <v>-4.6814200039933267</v>
      </c>
      <c r="CH284" s="111">
        <f t="shared" ca="1" si="351"/>
        <v>-5.6857334411771818</v>
      </c>
      <c r="CI284" s="111">
        <f t="shared" ca="1" si="351"/>
        <v>-6.757056750874785</v>
      </c>
      <c r="CJ284" s="111">
        <f t="shared" ca="1" si="351"/>
        <v>-7.4822074889632741</v>
      </c>
      <c r="CK284" s="111">
        <f t="shared" ca="1" si="351"/>
        <v>-7.5096370346921804</v>
      </c>
      <c r="CL284" s="111">
        <f t="shared" ca="1" si="351"/>
        <v>-7.0228966567451208</v>
      </c>
      <c r="CM284" s="111">
        <f t="shared" ca="1" si="351"/>
        <v>-6.5153591383709077</v>
      </c>
      <c r="CN284" s="111">
        <f t="shared" ca="1" si="351"/>
        <v>-6.3151498085455753</v>
      </c>
      <c r="CP284" s="14">
        <f t="shared" si="352"/>
        <v>82.5</v>
      </c>
      <c r="CQ284" s="111">
        <f t="shared" ca="1" si="353"/>
        <v>-1.154158994514928</v>
      </c>
      <c r="CR284" s="111">
        <f t="shared" ref="CR284:CY284" ca="1" si="366">(CR224-CR239)/2</f>
        <v>-1.1394426293364792</v>
      </c>
      <c r="CS284" s="111">
        <f t="shared" ca="1" si="366"/>
        <v>-1.0866134803202783</v>
      </c>
      <c r="CT284" s="111">
        <f t="shared" ca="1" si="366"/>
        <v>-0.96564124529739792</v>
      </c>
      <c r="CU284" s="111">
        <f t="shared" ca="1" si="366"/>
        <v>-0.71228008958296773</v>
      </c>
      <c r="CV284" s="111">
        <f t="shared" ca="1" si="366"/>
        <v>-0.20698717498506092</v>
      </c>
      <c r="CW284" s="111">
        <f t="shared" ca="1" si="366"/>
        <v>0.73401162795304931</v>
      </c>
      <c r="CX284" s="111">
        <f t="shared" ca="1" si="366"/>
        <v>2.2711700767966105</v>
      </c>
      <c r="CY284" s="111">
        <f t="shared" ca="1" si="366"/>
        <v>4.2565536065157108</v>
      </c>
      <c r="CZ284" s="111">
        <f t="shared" ca="1" si="353"/>
        <v>6.0773730654213747</v>
      </c>
      <c r="DA284" s="111">
        <f t="shared" ca="1" si="353"/>
        <v>7.2098663200680608</v>
      </c>
      <c r="DB284" s="111">
        <f t="shared" ca="1" si="353"/>
        <v>7.6971730577185156</v>
      </c>
      <c r="DC284" s="111">
        <f t="shared" ca="1" si="353"/>
        <v>7.8177111971321374</v>
      </c>
      <c r="DE284" s="14">
        <f t="shared" si="354"/>
        <v>82.5</v>
      </c>
      <c r="DF284" s="111">
        <f t="shared" ca="1" si="355"/>
        <v>3.9100955405573066</v>
      </c>
      <c r="DG284" s="111">
        <f t="shared" ca="1" si="355"/>
        <v>3.9878150059344515</v>
      </c>
      <c r="DH284" s="111">
        <f t="shared" ca="1" si="355"/>
        <v>4.2301513499507415</v>
      </c>
      <c r="DI284" s="111">
        <f t="shared" ca="1" si="355"/>
        <v>4.6645993763438387</v>
      </c>
      <c r="DJ284" s="111">
        <f t="shared" ca="1" si="355"/>
        <v>5.3338360759483185</v>
      </c>
      <c r="DK284" s="111">
        <f t="shared" ca="1" si="355"/>
        <v>6.2763912011552785</v>
      </c>
      <c r="DL284" s="111">
        <f t="shared" ca="1" si="355"/>
        <v>7.4586426502440668</v>
      </c>
      <c r="DM284" s="111">
        <f t="shared" ca="1" si="355"/>
        <v>8.6308806550336108</v>
      </c>
      <c r="DN284" s="111">
        <f t="shared" ca="1" si="355"/>
        <v>9.2668510508650801</v>
      </c>
      <c r="DO284" s="111">
        <f t="shared" ca="1" si="355"/>
        <v>8.9999538686860117</v>
      </c>
      <c r="DP284" s="111">
        <f t="shared" ca="1" si="355"/>
        <v>8.1622178223154833</v>
      </c>
      <c r="DQ284" s="111">
        <f t="shared" ca="1" si="355"/>
        <v>7.404283341541456</v>
      </c>
      <c r="DR284" s="111">
        <f t="shared" ca="1" si="355"/>
        <v>7.1172478785387439</v>
      </c>
      <c r="DT284" s="14"/>
      <c r="DU284" s="111"/>
      <c r="DV284" s="111"/>
      <c r="DW284" s="111"/>
      <c r="DX284" s="111"/>
      <c r="DY284" s="111"/>
      <c r="DZ284" s="111"/>
      <c r="EA284" s="111"/>
      <c r="EB284" s="111"/>
      <c r="EC284" s="111"/>
      <c r="ED284" s="111"/>
      <c r="EE284" s="111"/>
      <c r="EF284" s="111"/>
      <c r="EG284" s="111"/>
      <c r="EI284" s="14"/>
      <c r="EJ284" s="111"/>
      <c r="EK284" s="111"/>
      <c r="EL284" s="111"/>
      <c r="EM284" s="111"/>
      <c r="EN284" s="111"/>
      <c r="EO284" s="111"/>
      <c r="EP284" s="111"/>
      <c r="EQ284" s="111"/>
      <c r="ER284" s="111"/>
      <c r="ES284" s="111"/>
      <c r="ET284" s="111"/>
      <c r="EU284" s="111"/>
      <c r="EV284" s="111"/>
    </row>
    <row r="285" spans="1:152">
      <c r="S285" s="14">
        <f t="shared" si="342"/>
        <v>90</v>
      </c>
      <c r="T285" s="87">
        <f t="shared" ca="1" si="343"/>
        <v>-2.6831560337434088</v>
      </c>
      <c r="U285" s="87">
        <f t="shared" ca="1" si="343"/>
        <v>-2.6427329205531156</v>
      </c>
      <c r="V285" s="87">
        <f t="shared" ca="1" si="343"/>
        <v>-2.4999327170855419</v>
      </c>
      <c r="W285" s="87">
        <f t="shared" ca="1" si="343"/>
        <v>-2.1807319352772399</v>
      </c>
      <c r="X285" s="87">
        <f t="shared" ca="1" si="343"/>
        <v>-1.5285027595194398</v>
      </c>
      <c r="Y285" s="87">
        <f t="shared" ca="1" si="343"/>
        <v>-0.25567229089915955</v>
      </c>
      <c r="Z285" s="87">
        <f t="shared" ca="1" si="343"/>
        <v>2.0747070953837876</v>
      </c>
      <c r="AA285" s="87">
        <f t="shared" ca="1" si="343"/>
        <v>5.8458819681963217</v>
      </c>
      <c r="AB285" s="87">
        <f t="shared" ca="1" si="343"/>
        <v>10.731712932651821</v>
      </c>
      <c r="AC285" s="87">
        <f t="shared" ca="1" si="343"/>
        <v>15.29770540121064</v>
      </c>
      <c r="AD285" s="87">
        <f t="shared" ca="1" si="343"/>
        <v>18.230862490391289</v>
      </c>
      <c r="AE285" s="87">
        <f t="shared" ca="1" si="343"/>
        <v>19.544277992830342</v>
      </c>
      <c r="AF285" s="87">
        <f t="shared" ca="1" si="343"/>
        <v>19.880453867618563</v>
      </c>
      <c r="AH285" s="14">
        <f t="shared" si="344"/>
        <v>90</v>
      </c>
      <c r="AI285" s="111">
        <f t="shared" ca="1" si="345"/>
        <v>-1.0732624504660802</v>
      </c>
      <c r="AJ285" s="111">
        <f t="shared" ca="1" si="345"/>
        <v>-1.0086331153213113</v>
      </c>
      <c r="AK285" s="111">
        <f t="shared" ca="1" si="345"/>
        <v>-0.79174346215722036</v>
      </c>
      <c r="AL285" s="111">
        <f t="shared" ca="1" si="345"/>
        <v>-0.34492382001943289</v>
      </c>
      <c r="AM285" s="111">
        <f t="shared" ca="1" si="345"/>
        <v>0.49082831395350057</v>
      </c>
      <c r="AN285" s="111">
        <f t="shared" ca="1" si="345"/>
        <v>1.9939443027146839</v>
      </c>
      <c r="AO285" s="111">
        <f t="shared" ca="1" si="345"/>
        <v>4.5569051470372752</v>
      </c>
      <c r="AP285" s="111">
        <f t="shared" ca="1" si="345"/>
        <v>8.4517360522779938</v>
      </c>
      <c r="AQ285" s="111">
        <f t="shared" ca="1" si="345"/>
        <v>13.202526245570672</v>
      </c>
      <c r="AR285" s="111">
        <f t="shared" ca="1" si="345"/>
        <v>17.353589222389651</v>
      </c>
      <c r="AS285" s="111">
        <f t="shared" ca="1" si="345"/>
        <v>19.790903498002589</v>
      </c>
      <c r="AT285" s="111">
        <f t="shared" ca="1" si="345"/>
        <v>20.747425097820095</v>
      </c>
      <c r="AU285" s="111">
        <f t="shared" ca="1" si="345"/>
        <v>20.959157614681896</v>
      </c>
      <c r="AW285" s="14">
        <f t="shared" si="346"/>
        <v>90</v>
      </c>
      <c r="AX285" s="111">
        <f t="shared" ca="1" si="347"/>
        <v>-1.6098936448918577</v>
      </c>
      <c r="AY285" s="111">
        <f t="shared" ca="1" si="347"/>
        <v>-1.5533330503985798</v>
      </c>
      <c r="AZ285" s="111">
        <f t="shared" ca="1" si="347"/>
        <v>-1.3611398804666619</v>
      </c>
      <c r="BA285" s="111">
        <f t="shared" ca="1" si="347"/>
        <v>-0.95685985843870291</v>
      </c>
      <c r="BB285" s="111">
        <f t="shared" ca="1" si="347"/>
        <v>-0.18228204387081393</v>
      </c>
      <c r="BC285" s="111">
        <f t="shared" ca="1" si="347"/>
        <v>1.2440721048434016</v>
      </c>
      <c r="BD285" s="111">
        <f t="shared" ca="1" si="347"/>
        <v>3.7295057964861122</v>
      </c>
      <c r="BE285" s="111">
        <f t="shared" ca="1" si="347"/>
        <v>7.5831180242507674</v>
      </c>
      <c r="BF285" s="111">
        <f t="shared" ca="1" si="347"/>
        <v>12.378921807931054</v>
      </c>
      <c r="BG285" s="111">
        <f t="shared" ca="1" si="347"/>
        <v>16.66829461532998</v>
      </c>
      <c r="BH285" s="111">
        <f t="shared" ca="1" si="347"/>
        <v>19.270889828798822</v>
      </c>
      <c r="BI285" s="111">
        <f t="shared" ca="1" si="347"/>
        <v>20.346376062823513</v>
      </c>
      <c r="BJ285" s="111">
        <f t="shared" ca="1" si="347"/>
        <v>20.599589698994116</v>
      </c>
      <c r="BL285" s="14">
        <f t="shared" si="348"/>
        <v>90</v>
      </c>
      <c r="BM285" s="111">
        <f t="shared" ca="1" si="349"/>
        <v>-2.1465248393176339</v>
      </c>
      <c r="BN285" s="111">
        <f t="shared" ca="1" si="349"/>
        <v>-2.0980329854758484</v>
      </c>
      <c r="BO285" s="111">
        <f t="shared" ca="1" si="349"/>
        <v>-1.9305362987761026</v>
      </c>
      <c r="BP285" s="111">
        <f t="shared" ca="1" si="349"/>
        <v>-1.5687958968579712</v>
      </c>
      <c r="BQ285" s="111">
        <f t="shared" ca="1" si="349"/>
        <v>-0.85539240169512754</v>
      </c>
      <c r="BR285" s="111">
        <f t="shared" ca="1" si="349"/>
        <v>0.49419990697212146</v>
      </c>
      <c r="BS285" s="111">
        <f t="shared" ca="1" si="349"/>
        <v>2.9021064459349506</v>
      </c>
      <c r="BT285" s="111">
        <f t="shared" ca="1" si="349"/>
        <v>6.7144999962235463</v>
      </c>
      <c r="BU285" s="111">
        <f t="shared" ca="1" si="349"/>
        <v>11.555317370291437</v>
      </c>
      <c r="BV285" s="111">
        <f t="shared" ca="1" si="349"/>
        <v>15.983000008270309</v>
      </c>
      <c r="BW285" s="111">
        <f t="shared" ca="1" si="349"/>
        <v>18.750876159595052</v>
      </c>
      <c r="BX285" s="111">
        <f t="shared" ca="1" si="349"/>
        <v>19.945327027826927</v>
      </c>
      <c r="BY285" s="111">
        <f t="shared" ca="1" si="349"/>
        <v>20.240021783306343</v>
      </c>
      <c r="CA285" s="14">
        <f t="shared" si="350"/>
        <v>90</v>
      </c>
      <c r="CB285" s="111">
        <f t="shared" ca="1" si="351"/>
        <v>-2.6831559598059753</v>
      </c>
      <c r="CC285" s="111">
        <f t="shared" ca="1" si="351"/>
        <v>-2.739653026352987</v>
      </c>
      <c r="CD285" s="111">
        <f t="shared" ca="1" si="351"/>
        <v>-2.916391966439535</v>
      </c>
      <c r="CE285" s="111">
        <f t="shared" ca="1" si="351"/>
        <v>-3.2354698434601641</v>
      </c>
      <c r="CF285" s="111">
        <f t="shared" ca="1" si="351"/>
        <v>-3.732961595041993</v>
      </c>
      <c r="CG285" s="111">
        <f t="shared" ca="1" si="351"/>
        <v>-4.4480987290478549</v>
      </c>
      <c r="CH285" s="111">
        <f t="shared" ca="1" si="351"/>
        <v>-5.3793375223837305</v>
      </c>
      <c r="CI285" s="111">
        <f t="shared" ca="1" si="351"/>
        <v>-6.380884561802608</v>
      </c>
      <c r="CJ285" s="111">
        <f t="shared" ca="1" si="351"/>
        <v>-7.0879692123680655</v>
      </c>
      <c r="CK285" s="111">
        <f t="shared" ca="1" si="351"/>
        <v>-7.1713087226001537</v>
      </c>
      <c r="CL285" s="111">
        <f t="shared" ca="1" si="351"/>
        <v>-6.7662545133008614</v>
      </c>
      <c r="CM285" s="111">
        <f t="shared" ca="1" si="351"/>
        <v>-6.3151498085455753</v>
      </c>
      <c r="CN285" s="111">
        <f t="shared" ca="1" si="351"/>
        <v>-6.133498267650376</v>
      </c>
      <c r="CP285" s="14">
        <f t="shared" si="352"/>
        <v>90</v>
      </c>
      <c r="CQ285" s="111">
        <f t="shared" ca="1" si="353"/>
        <v>-1.0732624134973638</v>
      </c>
      <c r="CR285" s="111">
        <f t="shared" ref="CR285:CY285" ca="1" si="367">(CR225-CR240)/2</f>
        <v>-1.0570931682212468</v>
      </c>
      <c r="CS285" s="111">
        <f t="shared" ca="1" si="367"/>
        <v>-0.99997308683421726</v>
      </c>
      <c r="CT285" s="111">
        <f t="shared" ca="1" si="367"/>
        <v>-0.8722927741108959</v>
      </c>
      <c r="CU285" s="111">
        <f t="shared" ca="1" si="367"/>
        <v>-0.61140110380777624</v>
      </c>
      <c r="CV285" s="111">
        <f t="shared" ca="1" si="367"/>
        <v>-0.10226891635966373</v>
      </c>
      <c r="CW285" s="111">
        <f t="shared" ca="1" si="367"/>
        <v>0.82988283815351482</v>
      </c>
      <c r="CX285" s="111">
        <f t="shared" ca="1" si="367"/>
        <v>2.3383527872785281</v>
      </c>
      <c r="CY285" s="111">
        <f t="shared" ca="1" si="367"/>
        <v>4.2926851730607281</v>
      </c>
      <c r="CZ285" s="111">
        <f t="shared" ca="1" si="353"/>
        <v>6.1190821604842567</v>
      </c>
      <c r="DA285" s="111">
        <f t="shared" ca="1" si="353"/>
        <v>7.2923449961565154</v>
      </c>
      <c r="DB285" s="111">
        <f t="shared" ca="1" si="353"/>
        <v>7.8177111971321374</v>
      </c>
      <c r="DC285" s="111">
        <f t="shared" ca="1" si="353"/>
        <v>7.9521815470474255</v>
      </c>
      <c r="DE285" s="14">
        <f t="shared" si="354"/>
        <v>90</v>
      </c>
      <c r="DF285" s="111">
        <f t="shared" ca="1" si="355"/>
        <v>3.7564183486575273</v>
      </c>
      <c r="DG285" s="111">
        <f t="shared" ca="1" si="355"/>
        <v>3.8290528965075237</v>
      </c>
      <c r="DH285" s="111">
        <f t="shared" ca="1" si="355"/>
        <v>4.055184803058415</v>
      </c>
      <c r="DI285" s="111">
        <f t="shared" ca="1" si="355"/>
        <v>4.4593419202987006</v>
      </c>
      <c r="DJ285" s="111">
        <f t="shared" ca="1" si="355"/>
        <v>5.0791823106906193</v>
      </c>
      <c r="DK285" s="111">
        <f t="shared" ca="1" si="355"/>
        <v>5.9478431247904151</v>
      </c>
      <c r="DL285" s="111">
        <f t="shared" ca="1" si="355"/>
        <v>7.0341362234860547</v>
      </c>
      <c r="DM285" s="111">
        <f t="shared" ca="1" si="355"/>
        <v>8.1181206178570555</v>
      </c>
      <c r="DN285" s="111">
        <f t="shared" ca="1" si="355"/>
        <v>8.7351780876472986</v>
      </c>
      <c r="DO285" s="111">
        <f t="shared" ca="1" si="355"/>
        <v>8.5418979367194936</v>
      </c>
      <c r="DP285" s="111">
        <f t="shared" ca="1" si="355"/>
        <v>7.8062818517083947</v>
      </c>
      <c r="DQ285" s="111">
        <f t="shared" ca="1" si="355"/>
        <v>7.1172478785387439</v>
      </c>
      <c r="DR285" s="111">
        <f t="shared" ca="1" si="355"/>
        <v>6.8526340990259298</v>
      </c>
      <c r="DT285" s="14"/>
      <c r="DU285" s="111"/>
      <c r="DV285" s="111"/>
      <c r="DW285" s="111"/>
      <c r="DX285" s="111"/>
      <c r="DY285" s="111"/>
      <c r="DZ285" s="111"/>
      <c r="EA285" s="111"/>
      <c r="EB285" s="111"/>
      <c r="EC285" s="111"/>
      <c r="ED285" s="111"/>
      <c r="EE285" s="111"/>
      <c r="EF285" s="111"/>
      <c r="EG285" s="111"/>
      <c r="EI285" s="14"/>
      <c r="EJ285" s="111"/>
      <c r="EK285" s="111"/>
      <c r="EL285" s="111"/>
      <c r="EM285" s="111"/>
      <c r="EN285" s="111"/>
      <c r="EO285" s="111"/>
      <c r="EP285" s="111"/>
      <c r="EQ285" s="111"/>
      <c r="ER285" s="111"/>
      <c r="ES285" s="111"/>
      <c r="ET285" s="111"/>
      <c r="EU285" s="111"/>
      <c r="EV285" s="111"/>
    </row>
    <row r="286" spans="1:152"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</row>
    <row r="287" spans="1:152">
      <c r="S287" s="85" t="s">
        <v>92</v>
      </c>
      <c r="T287" s="86">
        <f t="shared" ref="T287:AF287" si="368">T272</f>
        <v>0</v>
      </c>
      <c r="U287" s="86">
        <f t="shared" si="368"/>
        <v>7.5</v>
      </c>
      <c r="V287" s="86">
        <f t="shared" si="368"/>
        <v>15</v>
      </c>
      <c r="W287" s="86">
        <f t="shared" si="368"/>
        <v>22.5</v>
      </c>
      <c r="X287" s="86">
        <f t="shared" si="368"/>
        <v>30</v>
      </c>
      <c r="Y287" s="86">
        <f t="shared" si="368"/>
        <v>37.5</v>
      </c>
      <c r="Z287" s="86">
        <f t="shared" si="368"/>
        <v>45</v>
      </c>
      <c r="AA287" s="86">
        <f t="shared" si="368"/>
        <v>52.5</v>
      </c>
      <c r="AB287" s="86">
        <f t="shared" si="368"/>
        <v>60</v>
      </c>
      <c r="AC287" s="86">
        <f t="shared" si="368"/>
        <v>67.5</v>
      </c>
      <c r="AD287" s="86">
        <f t="shared" si="368"/>
        <v>75</v>
      </c>
      <c r="AE287" s="86">
        <f t="shared" si="368"/>
        <v>82.5</v>
      </c>
      <c r="AF287" s="86">
        <f t="shared" si="368"/>
        <v>90</v>
      </c>
      <c r="AH287" s="85" t="s">
        <v>92</v>
      </c>
      <c r="AI287" s="14">
        <f t="shared" ref="AI287:AU287" si="369">AI272</f>
        <v>0</v>
      </c>
      <c r="AJ287" s="14">
        <f t="shared" si="369"/>
        <v>7.5</v>
      </c>
      <c r="AK287" s="14">
        <f t="shared" si="369"/>
        <v>15</v>
      </c>
      <c r="AL287" s="14">
        <f t="shared" si="369"/>
        <v>22.5</v>
      </c>
      <c r="AM287" s="14">
        <f t="shared" si="369"/>
        <v>30</v>
      </c>
      <c r="AN287" s="14">
        <f t="shared" si="369"/>
        <v>37.5</v>
      </c>
      <c r="AO287" s="14">
        <f t="shared" si="369"/>
        <v>45</v>
      </c>
      <c r="AP287" s="14">
        <f t="shared" si="369"/>
        <v>52.5</v>
      </c>
      <c r="AQ287" s="14">
        <f t="shared" si="369"/>
        <v>60</v>
      </c>
      <c r="AR287" s="14">
        <f t="shared" si="369"/>
        <v>67.5</v>
      </c>
      <c r="AS287" s="14">
        <f t="shared" si="369"/>
        <v>75</v>
      </c>
      <c r="AT287" s="14">
        <f t="shared" si="369"/>
        <v>82.5</v>
      </c>
      <c r="AU287" s="14">
        <f t="shared" si="369"/>
        <v>90</v>
      </c>
      <c r="AW287" s="85" t="s">
        <v>92</v>
      </c>
      <c r="AX287" s="14">
        <f t="shared" ref="AX287:BJ287" si="370">AX272</f>
        <v>0</v>
      </c>
      <c r="AY287" s="14">
        <f t="shared" si="370"/>
        <v>7.5</v>
      </c>
      <c r="AZ287" s="14">
        <f t="shared" si="370"/>
        <v>15</v>
      </c>
      <c r="BA287" s="14">
        <f t="shared" si="370"/>
        <v>22.5</v>
      </c>
      <c r="BB287" s="14">
        <f t="shared" si="370"/>
        <v>30</v>
      </c>
      <c r="BC287" s="14">
        <f t="shared" si="370"/>
        <v>37.5</v>
      </c>
      <c r="BD287" s="14">
        <f t="shared" si="370"/>
        <v>45</v>
      </c>
      <c r="BE287" s="14">
        <f t="shared" si="370"/>
        <v>52.5</v>
      </c>
      <c r="BF287" s="14">
        <f t="shared" si="370"/>
        <v>60</v>
      </c>
      <c r="BG287" s="14">
        <f t="shared" si="370"/>
        <v>67.5</v>
      </c>
      <c r="BH287" s="14">
        <f t="shared" si="370"/>
        <v>75</v>
      </c>
      <c r="BI287" s="14">
        <f t="shared" si="370"/>
        <v>82.5</v>
      </c>
      <c r="BJ287" s="14">
        <f t="shared" si="370"/>
        <v>90</v>
      </c>
      <c r="BL287" s="85" t="s">
        <v>92</v>
      </c>
      <c r="BM287" s="14">
        <f t="shared" ref="BM287:BY287" si="371">BM272</f>
        <v>0</v>
      </c>
      <c r="BN287" s="14">
        <f t="shared" si="371"/>
        <v>7.5</v>
      </c>
      <c r="BO287" s="14">
        <f t="shared" si="371"/>
        <v>15</v>
      </c>
      <c r="BP287" s="14">
        <f t="shared" si="371"/>
        <v>22.5</v>
      </c>
      <c r="BQ287" s="14">
        <f t="shared" si="371"/>
        <v>30</v>
      </c>
      <c r="BR287" s="14">
        <f t="shared" si="371"/>
        <v>37.5</v>
      </c>
      <c r="BS287" s="14">
        <f t="shared" si="371"/>
        <v>45</v>
      </c>
      <c r="BT287" s="14">
        <f t="shared" si="371"/>
        <v>52.5</v>
      </c>
      <c r="BU287" s="14">
        <f t="shared" si="371"/>
        <v>60</v>
      </c>
      <c r="BV287" s="14">
        <f t="shared" si="371"/>
        <v>67.5</v>
      </c>
      <c r="BW287" s="14">
        <f t="shared" si="371"/>
        <v>75</v>
      </c>
      <c r="BX287" s="14">
        <f t="shared" si="371"/>
        <v>82.5</v>
      </c>
      <c r="BY287" s="14">
        <f t="shared" si="371"/>
        <v>90</v>
      </c>
      <c r="CA287" s="85" t="s">
        <v>92</v>
      </c>
      <c r="CB287" s="14">
        <f t="shared" ref="CB287:CN287" si="372">CB272</f>
        <v>0</v>
      </c>
      <c r="CC287" s="14">
        <f t="shared" si="372"/>
        <v>7.5</v>
      </c>
      <c r="CD287" s="14">
        <f t="shared" si="372"/>
        <v>15</v>
      </c>
      <c r="CE287" s="14">
        <f t="shared" si="372"/>
        <v>22.5</v>
      </c>
      <c r="CF287" s="14">
        <f t="shared" si="372"/>
        <v>30</v>
      </c>
      <c r="CG287" s="14">
        <f t="shared" si="372"/>
        <v>37.5</v>
      </c>
      <c r="CH287" s="14">
        <f t="shared" si="372"/>
        <v>45</v>
      </c>
      <c r="CI287" s="14">
        <f t="shared" si="372"/>
        <v>52.5</v>
      </c>
      <c r="CJ287" s="14">
        <f t="shared" si="372"/>
        <v>60</v>
      </c>
      <c r="CK287" s="14">
        <f t="shared" si="372"/>
        <v>67.5</v>
      </c>
      <c r="CL287" s="14">
        <f t="shared" si="372"/>
        <v>75</v>
      </c>
      <c r="CM287" s="14">
        <f t="shared" si="372"/>
        <v>82.5</v>
      </c>
      <c r="CN287" s="14">
        <f t="shared" si="372"/>
        <v>90</v>
      </c>
      <c r="CP287" s="85" t="s">
        <v>92</v>
      </c>
      <c r="CQ287" s="14">
        <f t="shared" ref="CQ287:DC287" si="373">CQ272</f>
        <v>0</v>
      </c>
      <c r="CR287" s="14">
        <f t="shared" si="373"/>
        <v>7.5</v>
      </c>
      <c r="CS287" s="14">
        <f t="shared" ref="CS287" si="374">BO287</f>
        <v>15</v>
      </c>
      <c r="CT287" s="14">
        <f t="shared" ref="CT287" si="375">BP287</f>
        <v>22.5</v>
      </c>
      <c r="CU287" s="14">
        <f t="shared" ref="CU287" si="376">BQ287</f>
        <v>30</v>
      </c>
      <c r="CV287" s="14">
        <f t="shared" ref="CV287" si="377">BR287</f>
        <v>37.5</v>
      </c>
      <c r="CW287" s="14">
        <f t="shared" ref="CW287" si="378">BS287</f>
        <v>45</v>
      </c>
      <c r="CX287" s="14">
        <f t="shared" ref="CX287" si="379">BT287</f>
        <v>52.5</v>
      </c>
      <c r="CY287" s="14">
        <f t="shared" ref="CY287" si="380">BU287</f>
        <v>60</v>
      </c>
      <c r="CZ287" s="14">
        <f t="shared" si="373"/>
        <v>67.5</v>
      </c>
      <c r="DA287" s="14">
        <f t="shared" si="373"/>
        <v>75</v>
      </c>
      <c r="DB287" s="14">
        <f t="shared" si="373"/>
        <v>82.5</v>
      </c>
      <c r="DC287" s="14">
        <f t="shared" si="373"/>
        <v>90</v>
      </c>
      <c r="DE287" s="85" t="s">
        <v>92</v>
      </c>
      <c r="DF287" s="14">
        <f t="shared" ref="DF287:DR287" si="381">DF272</f>
        <v>0</v>
      </c>
      <c r="DG287" s="14">
        <f t="shared" si="381"/>
        <v>7.5</v>
      </c>
      <c r="DH287" s="14">
        <f t="shared" si="381"/>
        <v>15</v>
      </c>
      <c r="DI287" s="14">
        <f t="shared" si="381"/>
        <v>22.5</v>
      </c>
      <c r="DJ287" s="14">
        <f t="shared" si="381"/>
        <v>30</v>
      </c>
      <c r="DK287" s="14">
        <f t="shared" si="381"/>
        <v>37.5</v>
      </c>
      <c r="DL287" s="14">
        <f t="shared" si="381"/>
        <v>45</v>
      </c>
      <c r="DM287" s="14">
        <f t="shared" si="381"/>
        <v>52.5</v>
      </c>
      <c r="DN287" s="14">
        <f t="shared" si="381"/>
        <v>60</v>
      </c>
      <c r="DO287" s="14">
        <f t="shared" si="381"/>
        <v>67.5</v>
      </c>
      <c r="DP287" s="14">
        <f t="shared" si="381"/>
        <v>75</v>
      </c>
      <c r="DQ287" s="14">
        <f t="shared" si="381"/>
        <v>82.5</v>
      </c>
      <c r="DR287" s="14">
        <f t="shared" si="381"/>
        <v>90</v>
      </c>
      <c r="DT287" s="100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I287" s="100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</row>
    <row r="288" spans="1:152">
      <c r="S288" s="14">
        <f t="shared" ref="S288:S300" si="382">S273</f>
        <v>0</v>
      </c>
      <c r="T288" s="87">
        <f ca="1">(T273^2+(T243/2)^2)^0.5</f>
        <v>45.154426456708705</v>
      </c>
      <c r="U288" s="87">
        <f t="shared" ref="U288:AF288" ca="1" si="383">(U273^2+(U243/2)^2)^0.5</f>
        <v>45.104483807166943</v>
      </c>
      <c r="V288" s="87">
        <f t="shared" ca="1" si="383"/>
        <v>44.263507675078628</v>
      </c>
      <c r="W288" s="87">
        <f t="shared" ca="1" si="383"/>
        <v>40.879449046564204</v>
      </c>
      <c r="X288" s="87">
        <f t="shared" ca="1" si="383"/>
        <v>33.8250783131015</v>
      </c>
      <c r="Y288" s="87">
        <f t="shared" ca="1" si="383"/>
        <v>24.729032175999244</v>
      </c>
      <c r="Z288" s="87">
        <f t="shared" ca="1" si="383"/>
        <v>16.566635858315053</v>
      </c>
      <c r="AA288" s="87">
        <f t="shared" ca="1" si="383"/>
        <v>10.740855638419154</v>
      </c>
      <c r="AB288" s="87">
        <f t="shared" ca="1" si="383"/>
        <v>7.0421729865476426</v>
      </c>
      <c r="AC288" s="87">
        <f t="shared" ca="1" si="383"/>
        <v>4.8190612219997115</v>
      </c>
      <c r="AD288" s="87">
        <f t="shared" ca="1" si="383"/>
        <v>3.5419006385516836</v>
      </c>
      <c r="AE288" s="87">
        <f t="shared" ca="1" si="383"/>
        <v>2.8853974862873186</v>
      </c>
      <c r="AF288" s="87">
        <f t="shared" ca="1" si="383"/>
        <v>2.6831560337434088</v>
      </c>
      <c r="AH288" s="14">
        <f t="shared" ref="AH288:AH300" si="384">AH273</f>
        <v>0</v>
      </c>
      <c r="AI288" s="111">
        <f ca="1">(AI273^2+(AI243/2)^2)^0.5</f>
        <v>32.043094446079046</v>
      </c>
      <c r="AJ288" s="111">
        <f t="shared" ref="AJ288:AU288" ca="1" si="385">(AJ273^2+(AJ243/2)^2)^0.5</f>
        <v>31.640556610910828</v>
      </c>
      <c r="AK288" s="111">
        <f t="shared" ca="1" si="385"/>
        <v>30.520603858506988</v>
      </c>
      <c r="AL288" s="111">
        <f t="shared" ca="1" si="385"/>
        <v>27.754760022942836</v>
      </c>
      <c r="AM288" s="111">
        <f t="shared" ca="1" si="385"/>
        <v>22.562534686263465</v>
      </c>
      <c r="AN288" s="111">
        <f t="shared" ca="1" si="385"/>
        <v>16.130063900444256</v>
      </c>
      <c r="AO288" s="111">
        <f t="shared" ca="1" si="385"/>
        <v>10.525522609243101</v>
      </c>
      <c r="AP288" s="111">
        <f t="shared" ca="1" si="385"/>
        <v>6.6948433087699062</v>
      </c>
      <c r="AQ288" s="111">
        <f t="shared" ca="1" si="385"/>
        <v>4.557922571384978</v>
      </c>
      <c r="AR288" s="111">
        <f t="shared" ca="1" si="385"/>
        <v>3.9062075161540082</v>
      </c>
      <c r="AS288" s="111">
        <f t="shared" ca="1" si="385"/>
        <v>4.670648360225063</v>
      </c>
      <c r="AT288" s="111">
        <f t="shared" ca="1" si="385"/>
        <v>6.5803830564391665</v>
      </c>
      <c r="AU288" s="111">
        <f t="shared" ca="1" si="385"/>
        <v>7.9148435815672391</v>
      </c>
      <c r="AW288" s="14">
        <f t="shared" ref="AW288:AW300" si="386">AW273</f>
        <v>0</v>
      </c>
      <c r="AX288" s="111">
        <f ca="1">(AX273^2+(AX243/2)^2)^0.5</f>
        <v>36.613585794206578</v>
      </c>
      <c r="AY288" s="111">
        <f t="shared" ref="AY288:BJ288" ca="1" si="387">(AY273^2+(AY243/2)^2)^0.5</f>
        <v>36.264706370828847</v>
      </c>
      <c r="AZ288" s="111">
        <f t="shared" ca="1" si="387"/>
        <v>35.164811864611124</v>
      </c>
      <c r="BA288" s="111">
        <f t="shared" ca="1" si="387"/>
        <v>32.162300088688816</v>
      </c>
      <c r="BB288" s="111">
        <f t="shared" ca="1" si="387"/>
        <v>26.339483978248257</v>
      </c>
      <c r="BC288" s="111">
        <f t="shared" ca="1" si="387"/>
        <v>19.018535261462805</v>
      </c>
      <c r="BD288" s="111">
        <f t="shared" ca="1" si="387"/>
        <v>12.567930851783363</v>
      </c>
      <c r="BE288" s="111">
        <f t="shared" ca="1" si="387"/>
        <v>8.0901374361402087</v>
      </c>
      <c r="BF288" s="111">
        <f t="shared" ca="1" si="387"/>
        <v>5.4788078017406159</v>
      </c>
      <c r="BG288" s="111">
        <f t="shared" ca="1" si="387"/>
        <v>4.4439168094730341</v>
      </c>
      <c r="BH288" s="111">
        <f t="shared" ca="1" si="387"/>
        <v>4.9294860575012782</v>
      </c>
      <c r="BI288" s="111">
        <f t="shared" ca="1" si="387"/>
        <v>6.7056122401086977</v>
      </c>
      <c r="BJ288" s="111">
        <f t="shared" ca="1" si="387"/>
        <v>8.005286639525087</v>
      </c>
      <c r="BL288" s="14">
        <f t="shared" ref="BL288:BL300" si="388">BL273</f>
        <v>0</v>
      </c>
      <c r="BM288" s="111">
        <f ca="1">(BM273^2+(BM243/2)^2)^0.5</f>
        <v>41.212130894248595</v>
      </c>
      <c r="BN288" s="111">
        <f t="shared" ref="BN288:BY288" ca="1" si="389">(BN273^2+(BN243/2)^2)^0.5</f>
        <v>40.908665090403254</v>
      </c>
      <c r="BO288" s="111">
        <f t="shared" ca="1" si="389"/>
        <v>39.818882097221092</v>
      </c>
      <c r="BP288" s="111">
        <f t="shared" ca="1" si="389"/>
        <v>36.575393094715778</v>
      </c>
      <c r="BQ288" s="111">
        <f t="shared" ca="1" si="389"/>
        <v>30.120786581129529</v>
      </c>
      <c r="BR288" s="111">
        <f t="shared" ca="1" si="389"/>
        <v>21.91196473177482</v>
      </c>
      <c r="BS288" s="111">
        <f t="shared" ca="1" si="389"/>
        <v>14.618214702943227</v>
      </c>
      <c r="BT288" s="111">
        <f t="shared" ca="1" si="389"/>
        <v>9.5015396621426103</v>
      </c>
      <c r="BU288" s="111">
        <f t="shared" ca="1" si="389"/>
        <v>6.4363464264524497</v>
      </c>
      <c r="BV288" s="111">
        <f t="shared" ca="1" si="389"/>
        <v>5.0477618417862082</v>
      </c>
      <c r="BW288" s="111">
        <f t="shared" ca="1" si="389"/>
        <v>5.2536752490733818</v>
      </c>
      <c r="BX288" s="111">
        <f t="shared" ca="1" si="389"/>
        <v>6.8744629229703564</v>
      </c>
      <c r="BY288" s="111">
        <f t="shared" ca="1" si="389"/>
        <v>8.1302168186896004</v>
      </c>
      <c r="CA288" s="14">
        <f t="shared" ref="CA288:CA300" si="390">CA273</f>
        <v>0</v>
      </c>
      <c r="CB288" s="111">
        <f ca="1">(CB273^2+(CB243/2)^2)^0.5</f>
        <v>20.684550455462336</v>
      </c>
      <c r="CC288" s="111">
        <f t="shared" ref="CC288:CN288" ca="1" si="391">(CC273^2+(CC243/2)^2)^0.5</f>
        <v>20.303683308260752</v>
      </c>
      <c r="CD288" s="111">
        <f t="shared" ca="1" si="391"/>
        <v>19.756750556403464</v>
      </c>
      <c r="CE288" s="111">
        <f t="shared" ca="1" si="391"/>
        <v>18.656383915649972</v>
      </c>
      <c r="CF288" s="111">
        <f t="shared" ca="1" si="391"/>
        <v>16.168825085878037</v>
      </c>
      <c r="CG288" s="111">
        <f t="shared" ca="1" si="391"/>
        <v>12.654228600698866</v>
      </c>
      <c r="CH288" s="111">
        <f t="shared" ca="1" si="391"/>
        <v>9.3019141090853878</v>
      </c>
      <c r="CI288" s="111">
        <f t="shared" ca="1" si="391"/>
        <v>6.8406240863666277</v>
      </c>
      <c r="CJ288" s="111">
        <f t="shared" ca="1" si="391"/>
        <v>5.3666329613783663</v>
      </c>
      <c r="CK288" s="111">
        <f t="shared" ca="1" si="391"/>
        <v>4.8367421969652069</v>
      </c>
      <c r="CL288" s="111">
        <f t="shared" ca="1" si="391"/>
        <v>5.3795511921766099</v>
      </c>
      <c r="CM288" s="111">
        <f t="shared" ca="1" si="391"/>
        <v>7.0448253514121779</v>
      </c>
      <c r="CN288" s="111">
        <f t="shared" ca="1" si="391"/>
        <v>8.2880747183973913</v>
      </c>
      <c r="CP288" s="14">
        <f t="shared" ref="CP288:CP300" si="392">CP273</f>
        <v>0</v>
      </c>
      <c r="CQ288" s="111">
        <f ca="1">(CQ273^2+(CQ243/2)^2)^0.5</f>
        <v>29.659120918184538</v>
      </c>
      <c r="CR288" s="111">
        <f t="shared" ref="CR288:DC288" ca="1" si="393">(CR273^2+(CR243/2)^2)^0.5</f>
        <v>26.503363320500462</v>
      </c>
      <c r="CS288" s="111">
        <f t="shared" ca="1" si="393"/>
        <v>22.049191312110331</v>
      </c>
      <c r="CT288" s="111">
        <f t="shared" ca="1" si="393"/>
        <v>18.721493929428316</v>
      </c>
      <c r="CU288" s="111">
        <f t="shared" ca="1" si="393"/>
        <v>15.224031055687563</v>
      </c>
      <c r="CV288" s="111">
        <f t="shared" ca="1" si="393"/>
        <v>11.546699507703835</v>
      </c>
      <c r="CW288" s="111">
        <f t="shared" ca="1" si="393"/>
        <v>8.7105040711046353</v>
      </c>
      <c r="CX288" s="111">
        <f t="shared" ca="1" si="393"/>
        <v>7.3439941687002337</v>
      </c>
      <c r="CY288" s="111">
        <f t="shared" ca="1" si="393"/>
        <v>7.5250131439239771</v>
      </c>
      <c r="CZ288" s="111">
        <f t="shared" ca="1" si="393"/>
        <v>9.3157003011776318</v>
      </c>
      <c r="DA288" s="111">
        <f t="shared" ca="1" si="393"/>
        <v>13.212516256140024</v>
      </c>
      <c r="DB288" s="111">
        <f t="shared" ca="1" si="393"/>
        <v>19.442904095560593</v>
      </c>
      <c r="DC288" s="111">
        <f t="shared" ca="1" si="393"/>
        <v>23.549683690149365</v>
      </c>
      <c r="DE288" s="14">
        <f t="shared" ref="DE288:DE300" si="394">DE273</f>
        <v>0</v>
      </c>
      <c r="DF288" s="111">
        <f ca="1">(DF273^2+(DF243/2)^2)^0.5</f>
        <v>32.557415761357717</v>
      </c>
      <c r="DG288" s="111">
        <f t="shared" ref="DG288:DR288" ca="1" si="395">(DG273^2+(DG243/2)^2)^0.5</f>
        <v>31.453053275691268</v>
      </c>
      <c r="DH288" s="111">
        <f t="shared" ca="1" si="395"/>
        <v>29.947666403835047</v>
      </c>
      <c r="DI288" s="111">
        <f t="shared" ca="1" si="395"/>
        <v>27.937382471056733</v>
      </c>
      <c r="DJ288" s="111">
        <f t="shared" ca="1" si="395"/>
        <v>24.043610107995459</v>
      </c>
      <c r="DK288" s="111">
        <f t="shared" ca="1" si="395"/>
        <v>18.737554302262922</v>
      </c>
      <c r="DL288" s="111">
        <f t="shared" ca="1" si="395"/>
        <v>13.775422617403978</v>
      </c>
      <c r="DM288" s="111">
        <f t="shared" ca="1" si="395"/>
        <v>10.245075435376247</v>
      </c>
      <c r="DN288" s="111">
        <f t="shared" ca="1" si="395"/>
        <v>8.3366121873470913</v>
      </c>
      <c r="DO288" s="111">
        <f t="shared" ca="1" si="395"/>
        <v>8.0887125540060083</v>
      </c>
      <c r="DP288" s="111">
        <f t="shared" ca="1" si="395"/>
        <v>9.8020339544455855</v>
      </c>
      <c r="DQ288" s="111">
        <f t="shared" ca="1" si="395"/>
        <v>13.516974394214952</v>
      </c>
      <c r="DR288" s="111">
        <f t="shared" ca="1" si="395"/>
        <v>16.127061274222083</v>
      </c>
      <c r="DT288" s="14"/>
      <c r="DU288" s="111"/>
      <c r="DV288" s="111"/>
      <c r="DW288" s="111"/>
      <c r="DX288" s="111"/>
      <c r="DY288" s="111"/>
      <c r="DZ288" s="111"/>
      <c r="EA288" s="111"/>
      <c r="EB288" s="111"/>
      <c r="EC288" s="111"/>
      <c r="ED288" s="111"/>
      <c r="EE288" s="111"/>
      <c r="EF288" s="111"/>
      <c r="EG288" s="111"/>
      <c r="EI288" s="14"/>
      <c r="EJ288" s="111"/>
      <c r="EK288" s="111"/>
      <c r="EL288" s="111"/>
      <c r="EM288" s="111"/>
      <c r="EN288" s="111"/>
      <c r="EO288" s="111"/>
      <c r="EP288" s="111"/>
      <c r="EQ288" s="111"/>
      <c r="ER288" s="111"/>
      <c r="ES288" s="111"/>
      <c r="ET288" s="111"/>
      <c r="EU288" s="111"/>
      <c r="EV288" s="111"/>
    </row>
    <row r="289" spans="1:152">
      <c r="S289" s="14">
        <f t="shared" si="382"/>
        <v>7.5</v>
      </c>
      <c r="T289" s="87">
        <f t="shared" ref="T289:AF300" ca="1" si="396">(T274^2+(T244/2)^2)^0.5</f>
        <v>45.104483807166943</v>
      </c>
      <c r="U289" s="87">
        <f t="shared" ca="1" si="396"/>
        <v>45.152834304499578</v>
      </c>
      <c r="V289" s="87">
        <f t="shared" ca="1" si="396"/>
        <v>44.595016180540064</v>
      </c>
      <c r="W289" s="87">
        <f t="shared" ca="1" si="396"/>
        <v>41.567439945522231</v>
      </c>
      <c r="X289" s="87">
        <f t="shared" ca="1" si="396"/>
        <v>34.673714471991467</v>
      </c>
      <c r="Y289" s="87">
        <f t="shared" ca="1" si="396"/>
        <v>25.416545207928216</v>
      </c>
      <c r="Z289" s="87">
        <f t="shared" ca="1" si="396"/>
        <v>16.972619852663485</v>
      </c>
      <c r="AA289" s="87">
        <f t="shared" ca="1" si="396"/>
        <v>10.931274428538085</v>
      </c>
      <c r="AB289" s="87">
        <f t="shared" ca="1" si="396"/>
        <v>7.1097869334808035</v>
      </c>
      <c r="AC289" s="87">
        <f t="shared" ca="1" si="396"/>
        <v>4.8247209342512907</v>
      </c>
      <c r="AD289" s="87">
        <f t="shared" ca="1" si="396"/>
        <v>3.5180487656322512</v>
      </c>
      <c r="AE289" s="87">
        <f t="shared" ca="1" si="396"/>
        <v>2.8486065733411987</v>
      </c>
      <c r="AF289" s="87">
        <f t="shared" ca="1" si="396"/>
        <v>2.6427329205531156</v>
      </c>
      <c r="AH289" s="14">
        <f t="shared" si="384"/>
        <v>7.5</v>
      </c>
      <c r="AI289" s="111">
        <f t="shared" ref="AI289:AU300" ca="1" si="397">(AI274^2+(AI244/2)^2)^0.5</f>
        <v>31.640556610910828</v>
      </c>
      <c r="AJ289" s="111">
        <f t="shared" ca="1" si="397"/>
        <v>31.427114802976035</v>
      </c>
      <c r="AK289" s="111">
        <f t="shared" ca="1" si="397"/>
        <v>30.613989376050039</v>
      </c>
      <c r="AL289" s="111">
        <f t="shared" ca="1" si="397"/>
        <v>28.120459589760731</v>
      </c>
      <c r="AM289" s="111">
        <f t="shared" ca="1" si="397"/>
        <v>23.037663280507665</v>
      </c>
      <c r="AN289" s="111">
        <f t="shared" ca="1" si="397"/>
        <v>16.494394733610054</v>
      </c>
      <c r="AO289" s="111">
        <f t="shared" ca="1" si="397"/>
        <v>10.702503291577766</v>
      </c>
      <c r="AP289" s="111">
        <f t="shared" ca="1" si="397"/>
        <v>6.7250669060716453</v>
      </c>
      <c r="AQ289" s="111">
        <f t="shared" ca="1" si="397"/>
        <v>4.4807990200410925</v>
      </c>
      <c r="AR289" s="111">
        <f t="shared" ca="1" si="397"/>
        <v>3.7015967619271839</v>
      </c>
      <c r="AS289" s="111">
        <f t="shared" ca="1" si="397"/>
        <v>4.2179399762881973</v>
      </c>
      <c r="AT289" s="111">
        <f t="shared" ca="1" si="397"/>
        <v>5.6241206007577844</v>
      </c>
      <c r="AU289" s="111">
        <f t="shared" ca="1" si="397"/>
        <v>6.5496218323616189</v>
      </c>
      <c r="AW289" s="14">
        <f t="shared" si="386"/>
        <v>7.5</v>
      </c>
      <c r="AX289" s="111">
        <f t="shared" ref="AX289:BJ300" ca="1" si="398">(AX274^2+(AX244/2)^2)^0.5</f>
        <v>36.264706370828847</v>
      </c>
      <c r="AY289" s="111">
        <f t="shared" ca="1" si="398"/>
        <v>36.100754401388507</v>
      </c>
      <c r="AZ289" s="111">
        <f t="shared" ca="1" si="398"/>
        <v>35.324428730703126</v>
      </c>
      <c r="BA289" s="111">
        <f t="shared" ca="1" si="398"/>
        <v>32.630141888376293</v>
      </c>
      <c r="BB289" s="111">
        <f t="shared" ca="1" si="398"/>
        <v>26.935950349137585</v>
      </c>
      <c r="BC289" s="111">
        <f t="shared" ca="1" si="398"/>
        <v>19.487772328924461</v>
      </c>
      <c r="BD289" s="111">
        <f t="shared" ca="1" si="398"/>
        <v>12.817733547442376</v>
      </c>
      <c r="BE289" s="111">
        <f t="shared" ca="1" si="398"/>
        <v>8.1678767021173471</v>
      </c>
      <c r="BF289" s="111">
        <f t="shared" ca="1" si="398"/>
        <v>5.4365418885188443</v>
      </c>
      <c r="BG289" s="111">
        <f t="shared" ca="1" si="398"/>
        <v>4.2694477171944847</v>
      </c>
      <c r="BH289" s="111">
        <f t="shared" ca="1" si="398"/>
        <v>4.5002282968147629</v>
      </c>
      <c r="BI289" s="111">
        <f t="shared" ca="1" si="398"/>
        <v>5.7665972990594403</v>
      </c>
      <c r="BJ289" s="111">
        <f t="shared" ca="1" si="398"/>
        <v>6.6553023185341287</v>
      </c>
      <c r="BL289" s="14">
        <f t="shared" si="388"/>
        <v>7.5</v>
      </c>
      <c r="BM289" s="111">
        <f t="shared" ref="BM289:BY300" ca="1" si="399">(BM274^2+(BM244/2)^2)^0.5</f>
        <v>40.908665090403254</v>
      </c>
      <c r="BN289" s="111">
        <f t="shared" ca="1" si="399"/>
        <v>40.78911661851722</v>
      </c>
      <c r="BO289" s="111">
        <f t="shared" ca="1" si="399"/>
        <v>40.042844388948438</v>
      </c>
      <c r="BP289" s="111">
        <f t="shared" ca="1" si="399"/>
        <v>37.144571912597129</v>
      </c>
      <c r="BQ289" s="111">
        <f t="shared" ca="1" si="399"/>
        <v>30.838072353417996</v>
      </c>
      <c r="BR289" s="111">
        <f t="shared" ca="1" si="399"/>
        <v>22.48560268247817</v>
      </c>
      <c r="BS289" s="111">
        <f t="shared" ca="1" si="399"/>
        <v>14.940155263503506</v>
      </c>
      <c r="BT289" s="111">
        <f t="shared" ca="1" si="399"/>
        <v>9.6256549779137845</v>
      </c>
      <c r="BU289" s="111">
        <f t="shared" ca="1" si="399"/>
        <v>6.4272619731477478</v>
      </c>
      <c r="BV289" s="111">
        <f t="shared" ca="1" si="399"/>
        <v>4.9038728393909325</v>
      </c>
      <c r="BW289" s="111">
        <f t="shared" ca="1" si="399"/>
        <v>4.8537047356197913</v>
      </c>
      <c r="BX289" s="111">
        <f t="shared" ca="1" si="399"/>
        <v>5.9603401185017582</v>
      </c>
      <c r="BY289" s="111">
        <f t="shared" ca="1" si="399"/>
        <v>6.8030836973956079</v>
      </c>
      <c r="CA289" s="14">
        <f t="shared" si="390"/>
        <v>7.5</v>
      </c>
      <c r="CB289" s="111">
        <f t="shared" ref="CB289:CN300" ca="1" si="400">(CB274^2+(CB244/2)^2)^0.5</f>
        <v>20.303683308260752</v>
      </c>
      <c r="CC289" s="111">
        <f t="shared" ca="1" si="400"/>
        <v>20.161286346146866</v>
      </c>
      <c r="CD289" s="111">
        <f t="shared" ca="1" si="400"/>
        <v>19.934923801248942</v>
      </c>
      <c r="CE289" s="111">
        <f t="shared" ca="1" si="400"/>
        <v>19.0695994357202</v>
      </c>
      <c r="CF289" s="111">
        <f t="shared" ca="1" si="400"/>
        <v>16.689969471951233</v>
      </c>
      <c r="CG289" s="111">
        <f t="shared" ca="1" si="400"/>
        <v>13.113135011961548</v>
      </c>
      <c r="CH289" s="111">
        <f t="shared" ca="1" si="400"/>
        <v>9.6169623269976743</v>
      </c>
      <c r="CI289" s="111">
        <f t="shared" ca="1" si="400"/>
        <v>7.0224931194006972</v>
      </c>
      <c r="CJ289" s="111">
        <f t="shared" ca="1" si="400"/>
        <v>5.4375250879403403</v>
      </c>
      <c r="CK289" s="111">
        <f t="shared" ca="1" si="400"/>
        <v>4.7732606731411247</v>
      </c>
      <c r="CL289" s="111">
        <f t="shared" ca="1" si="400"/>
        <v>5.0552670933461625</v>
      </c>
      <c r="CM289" s="111">
        <f t="shared" ca="1" si="400"/>
        <v>6.2004646291429344</v>
      </c>
      <c r="CN289" s="111">
        <f t="shared" ca="1" si="400"/>
        <v>7.0275105186993692</v>
      </c>
      <c r="CP289" s="14">
        <f t="shared" si="392"/>
        <v>7.5</v>
      </c>
      <c r="CQ289" s="111">
        <f t="shared" ref="CQ289:DC300" ca="1" si="401">(CQ274^2+(CQ244/2)^2)^0.5</f>
        <v>26.503363320500462</v>
      </c>
      <c r="CR289" s="111">
        <f t="shared" ca="1" si="401"/>
        <v>24.481313892134338</v>
      </c>
      <c r="CS289" s="111">
        <f t="shared" ca="1" si="401"/>
        <v>21.360797144785909</v>
      </c>
      <c r="CT289" s="111">
        <f t="shared" ca="1" si="401"/>
        <v>18.639814486876723</v>
      </c>
      <c r="CU289" s="111">
        <f t="shared" ca="1" si="401"/>
        <v>15.345501797797628</v>
      </c>
      <c r="CV289" s="111">
        <f t="shared" ca="1" si="401"/>
        <v>11.632852861610006</v>
      </c>
      <c r="CW289" s="111">
        <f t="shared" ca="1" si="401"/>
        <v>8.6620714873932023</v>
      </c>
      <c r="CX289" s="111">
        <f t="shared" ca="1" si="401"/>
        <v>7.1467731333870574</v>
      </c>
      <c r="CY289" s="111">
        <f t="shared" ca="1" si="401"/>
        <v>7.1550258198596914</v>
      </c>
      <c r="CZ289" s="111">
        <f t="shared" ca="1" si="401"/>
        <v>8.6413912648426496</v>
      </c>
      <c r="DA289" s="111">
        <f t="shared" ca="1" si="401"/>
        <v>11.831402485631344</v>
      </c>
      <c r="DB289" s="111">
        <f t="shared" ca="1" si="401"/>
        <v>16.561647122498716</v>
      </c>
      <c r="DC289" s="111">
        <f t="shared" ca="1" si="401"/>
        <v>19.443232612837988</v>
      </c>
      <c r="DE289" s="14">
        <f t="shared" si="394"/>
        <v>7.5</v>
      </c>
      <c r="DF289" s="111">
        <f t="shared" ref="DF289:DR300" ca="1" si="402">(DF274^2+(DF244/2)^2)^0.5</f>
        <v>31.453053275691268</v>
      </c>
      <c r="DG289" s="111">
        <f t="shared" ca="1" si="402"/>
        <v>30.899948950758478</v>
      </c>
      <c r="DH289" s="111">
        <f t="shared" ca="1" si="402"/>
        <v>30.073060558384192</v>
      </c>
      <c r="DI289" s="111">
        <f t="shared" ca="1" si="402"/>
        <v>28.47943707564605</v>
      </c>
      <c r="DJ289" s="111">
        <f t="shared" ca="1" si="402"/>
        <v>24.762708439745154</v>
      </c>
      <c r="DK289" s="111">
        <f t="shared" ca="1" si="402"/>
        <v>19.367405342999632</v>
      </c>
      <c r="DL289" s="111">
        <f t="shared" ca="1" si="402"/>
        <v>14.189941168261228</v>
      </c>
      <c r="DM289" s="111">
        <f t="shared" ca="1" si="402"/>
        <v>10.451806104784115</v>
      </c>
      <c r="DN289" s="111">
        <f t="shared" ca="1" si="402"/>
        <v>8.3500184208259078</v>
      </c>
      <c r="DO289" s="111">
        <f t="shared" ca="1" si="402"/>
        <v>7.8382174819583668</v>
      </c>
      <c r="DP289" s="111">
        <f t="shared" ca="1" si="402"/>
        <v>9.0311443743316602</v>
      </c>
      <c r="DQ289" s="111">
        <f t="shared" ca="1" si="402"/>
        <v>11.714584074337456</v>
      </c>
      <c r="DR289" s="111">
        <f t="shared" ca="1" si="402"/>
        <v>13.497498569244357</v>
      </c>
      <c r="DT289" s="14"/>
      <c r="DU289" s="111"/>
      <c r="DV289" s="111"/>
      <c r="DW289" s="111"/>
      <c r="DX289" s="111"/>
      <c r="DY289" s="111"/>
      <c r="DZ289" s="111"/>
      <c r="EA289" s="111"/>
      <c r="EB289" s="111"/>
      <c r="EC289" s="111"/>
      <c r="ED289" s="111"/>
      <c r="EE289" s="111"/>
      <c r="EF289" s="111"/>
      <c r="EG289" s="111"/>
      <c r="EI289" s="14"/>
      <c r="EJ289" s="111"/>
      <c r="EK289" s="111"/>
      <c r="EL289" s="111"/>
      <c r="EM289" s="111"/>
      <c r="EN289" s="111"/>
      <c r="EO289" s="111"/>
      <c r="EP289" s="111"/>
      <c r="EQ289" s="111"/>
      <c r="ER289" s="111"/>
      <c r="ES289" s="111"/>
      <c r="ET289" s="111"/>
      <c r="EU289" s="111"/>
      <c r="EV289" s="111"/>
    </row>
    <row r="290" spans="1:152">
      <c r="S290" s="14">
        <f t="shared" si="382"/>
        <v>15</v>
      </c>
      <c r="T290" s="87">
        <f t="shared" ca="1" si="396"/>
        <v>44.263507675078628</v>
      </c>
      <c r="U290" s="87">
        <f t="shared" ca="1" si="396"/>
        <v>44.595016180540064</v>
      </c>
      <c r="V290" s="87">
        <f t="shared" ca="1" si="396"/>
        <v>44.904457414582623</v>
      </c>
      <c r="W290" s="87">
        <f t="shared" ca="1" si="396"/>
        <v>43.119516275032886</v>
      </c>
      <c r="X290" s="87">
        <f t="shared" ca="1" si="396"/>
        <v>37.019742982520235</v>
      </c>
      <c r="Y290" s="87">
        <f t="shared" ca="1" si="396"/>
        <v>27.478592642421276</v>
      </c>
      <c r="Z290" s="87">
        <f t="shared" ca="1" si="396"/>
        <v>18.216202211327914</v>
      </c>
      <c r="AA290" s="87">
        <f t="shared" ca="1" si="396"/>
        <v>11.504085441207488</v>
      </c>
      <c r="AB290" s="87">
        <f t="shared" ca="1" si="396"/>
        <v>7.2978204819421961</v>
      </c>
      <c r="AC290" s="87">
        <f t="shared" ca="1" si="396"/>
        <v>4.8209961059935473</v>
      </c>
      <c r="AD290" s="87">
        <f t="shared" ca="1" si="396"/>
        <v>3.4246204508935656</v>
      </c>
      <c r="AE290" s="87">
        <f t="shared" ca="1" si="396"/>
        <v>2.7165337008006962</v>
      </c>
      <c r="AF290" s="87">
        <f t="shared" ca="1" si="396"/>
        <v>2.4999327170855419</v>
      </c>
      <c r="AH290" s="14">
        <f t="shared" si="384"/>
        <v>15</v>
      </c>
      <c r="AI290" s="111">
        <f t="shared" ca="1" si="397"/>
        <v>30.520603858506988</v>
      </c>
      <c r="AJ290" s="111">
        <f t="shared" ca="1" si="397"/>
        <v>30.613989376050039</v>
      </c>
      <c r="AK290" s="111">
        <f t="shared" ca="1" si="397"/>
        <v>30.511776276628542</v>
      </c>
      <c r="AL290" s="111">
        <f t="shared" ca="1" si="397"/>
        <v>28.885936063809861</v>
      </c>
      <c r="AM290" s="111">
        <f t="shared" ca="1" si="397"/>
        <v>24.319147772643216</v>
      </c>
      <c r="AN290" s="111">
        <f t="shared" ca="1" si="397"/>
        <v>17.569822044788651</v>
      </c>
      <c r="AO290" s="111">
        <f t="shared" ca="1" si="397"/>
        <v>11.238980971243027</v>
      </c>
      <c r="AP290" s="111">
        <f t="shared" ca="1" si="397"/>
        <v>6.8237335454122832</v>
      </c>
      <c r="AQ290" s="111">
        <f t="shared" ca="1" si="397"/>
        <v>4.2899546809617091</v>
      </c>
      <c r="AR290" s="111">
        <f t="shared" ca="1" si="397"/>
        <v>3.2403050150195418</v>
      </c>
      <c r="AS290" s="111">
        <f t="shared" ca="1" si="397"/>
        <v>3.3328007222620402</v>
      </c>
      <c r="AT290" s="111">
        <f t="shared" ca="1" si="397"/>
        <v>4.0244270957737269</v>
      </c>
      <c r="AU290" s="111">
        <f t="shared" ca="1" si="397"/>
        <v>4.4513072534155498</v>
      </c>
      <c r="AW290" s="14">
        <f t="shared" si="386"/>
        <v>15</v>
      </c>
      <c r="AX290" s="111">
        <f t="shared" ca="1" si="398"/>
        <v>35.164811864611124</v>
      </c>
      <c r="AY290" s="111">
        <f t="shared" ca="1" si="398"/>
        <v>35.324428730703126</v>
      </c>
      <c r="AZ290" s="111">
        <f t="shared" ca="1" si="398"/>
        <v>35.339100451566338</v>
      </c>
      <c r="BA290" s="111">
        <f t="shared" ca="1" si="398"/>
        <v>33.648426136150711</v>
      </c>
      <c r="BB290" s="111">
        <f t="shared" ca="1" si="398"/>
        <v>28.566158362051478</v>
      </c>
      <c r="BC290" s="111">
        <f t="shared" ca="1" si="398"/>
        <v>20.886330375823292</v>
      </c>
      <c r="BD290" s="111">
        <f t="shared" ca="1" si="398"/>
        <v>13.582605290488161</v>
      </c>
      <c r="BE290" s="111">
        <f t="shared" ca="1" si="398"/>
        <v>8.4124067070426332</v>
      </c>
      <c r="BF290" s="111">
        <f t="shared" ca="1" si="398"/>
        <v>5.3450752249972275</v>
      </c>
      <c r="BG290" s="111">
        <f t="shared" ca="1" si="398"/>
        <v>3.884373110936115</v>
      </c>
      <c r="BH290" s="111">
        <f t="shared" ca="1" si="398"/>
        <v>3.6678557329517041</v>
      </c>
      <c r="BI290" s="111">
        <f t="shared" ca="1" si="398"/>
        <v>4.2021042094942702</v>
      </c>
      <c r="BJ290" s="111">
        <f t="shared" ca="1" si="398"/>
        <v>4.5869358321910259</v>
      </c>
      <c r="BL290" s="14">
        <f t="shared" si="388"/>
        <v>15</v>
      </c>
      <c r="BM290" s="111">
        <f t="shared" ca="1" si="399"/>
        <v>39.818882097221092</v>
      </c>
      <c r="BN290" s="111">
        <f t="shared" ca="1" si="399"/>
        <v>40.042844388948438</v>
      </c>
      <c r="BO290" s="111">
        <f t="shared" ca="1" si="399"/>
        <v>40.171436442166858</v>
      </c>
      <c r="BP290" s="111">
        <f t="shared" ca="1" si="399"/>
        <v>38.414222742221156</v>
      </c>
      <c r="BQ290" s="111">
        <f t="shared" ca="1" si="399"/>
        <v>32.815993669647781</v>
      </c>
      <c r="BR290" s="111">
        <f t="shared" ca="1" si="399"/>
        <v>24.206254217889363</v>
      </c>
      <c r="BS290" s="111">
        <f t="shared" ca="1" si="399"/>
        <v>15.931990446420905</v>
      </c>
      <c r="BT290" s="111">
        <f t="shared" ca="1" si="399"/>
        <v>10.0137141442654</v>
      </c>
      <c r="BU290" s="111">
        <f t="shared" ca="1" si="399"/>
        <v>6.4320698505358092</v>
      </c>
      <c r="BV290" s="111">
        <f t="shared" ca="1" si="399"/>
        <v>4.59773649506847</v>
      </c>
      <c r="BW290" s="111">
        <f t="shared" ca="1" si="399"/>
        <v>4.0910666717567459</v>
      </c>
      <c r="BX290" s="111">
        <f t="shared" ca="1" si="399"/>
        <v>4.4532466322353059</v>
      </c>
      <c r="BY290" s="111">
        <f t="shared" ca="1" si="399"/>
        <v>4.786883010408058</v>
      </c>
      <c r="CA290" s="14">
        <f t="shared" si="390"/>
        <v>15</v>
      </c>
      <c r="CB290" s="111">
        <f t="shared" ca="1" si="400"/>
        <v>19.756750556403464</v>
      </c>
      <c r="CC290" s="111">
        <f t="shared" ca="1" si="400"/>
        <v>19.934923801248942</v>
      </c>
      <c r="CD290" s="111">
        <f t="shared" ca="1" si="400"/>
        <v>20.336237777369806</v>
      </c>
      <c r="CE290" s="111">
        <f t="shared" ca="1" si="400"/>
        <v>20.165582004298486</v>
      </c>
      <c r="CF290" s="111">
        <f t="shared" ca="1" si="400"/>
        <v>18.241121788957564</v>
      </c>
      <c r="CG290" s="111">
        <f t="shared" ca="1" si="400"/>
        <v>14.572203937639081</v>
      </c>
      <c r="CH290" s="111">
        <f t="shared" ca="1" si="400"/>
        <v>10.653851941952476</v>
      </c>
      <c r="CI290" s="111">
        <f t="shared" ca="1" si="400"/>
        <v>7.6481391376295056</v>
      </c>
      <c r="CJ290" s="111">
        <f t="shared" ca="1" si="400"/>
        <v>5.7458876089570357</v>
      </c>
      <c r="CK290" s="111">
        <f t="shared" ca="1" si="400"/>
        <v>4.7711557449039406</v>
      </c>
      <c r="CL290" s="111">
        <f t="shared" ca="1" si="400"/>
        <v>4.5777450869930902</v>
      </c>
      <c r="CM290" s="111">
        <f t="shared" ca="1" si="400"/>
        <v>4.9557753860540004</v>
      </c>
      <c r="CN290" s="111">
        <f t="shared" ca="1" si="400"/>
        <v>5.2623778519177282</v>
      </c>
      <c r="CP290" s="14">
        <f t="shared" si="392"/>
        <v>15</v>
      </c>
      <c r="CQ290" s="111">
        <f t="shared" ca="1" si="401"/>
        <v>22.049191312110331</v>
      </c>
      <c r="CR290" s="111">
        <f t="shared" ca="1" si="401"/>
        <v>21.360797144785909</v>
      </c>
      <c r="CS290" s="111">
        <f t="shared" ca="1" si="401"/>
        <v>20.14301635196739</v>
      </c>
      <c r="CT290" s="111">
        <f t="shared" ca="1" si="401"/>
        <v>18.606408491075808</v>
      </c>
      <c r="CU290" s="111">
        <f t="shared" ca="1" si="401"/>
        <v>15.850521072697209</v>
      </c>
      <c r="CV290" s="111">
        <f t="shared" ca="1" si="401"/>
        <v>12.060206755537184</v>
      </c>
      <c r="CW290" s="111">
        <f t="shared" ca="1" si="401"/>
        <v>8.6986188558278652</v>
      </c>
      <c r="CX290" s="111">
        <f t="shared" ca="1" si="401"/>
        <v>6.7681706325770303</v>
      </c>
      <c r="CY290" s="111">
        <f t="shared" ca="1" si="401"/>
        <v>6.3621362484008959</v>
      </c>
      <c r="CZ290" s="111">
        <f t="shared" ca="1" si="401"/>
        <v>7.2394193091787473</v>
      </c>
      <c r="DA290" s="111">
        <f t="shared" ca="1" si="401"/>
        <v>9.2168945625543266</v>
      </c>
      <c r="DB290" s="111">
        <f t="shared" ca="1" si="401"/>
        <v>11.79912911328171</v>
      </c>
      <c r="DC290" s="111">
        <f t="shared" ca="1" si="401"/>
        <v>13.178977697999315</v>
      </c>
      <c r="DE290" s="14">
        <f t="shared" si="394"/>
        <v>15</v>
      </c>
      <c r="DF290" s="111">
        <f t="shared" ca="1" si="402"/>
        <v>29.947666403835047</v>
      </c>
      <c r="DG290" s="111">
        <f t="shared" ca="1" si="402"/>
        <v>30.073060558384192</v>
      </c>
      <c r="DH290" s="111">
        <f t="shared" ca="1" si="402"/>
        <v>30.41756295044857</v>
      </c>
      <c r="DI290" s="111">
        <f t="shared" ca="1" si="402"/>
        <v>29.946228747685993</v>
      </c>
      <c r="DJ290" s="111">
        <f t="shared" ca="1" si="402"/>
        <v>26.924456755005114</v>
      </c>
      <c r="DK290" s="111">
        <f t="shared" ca="1" si="402"/>
        <v>21.393333673225666</v>
      </c>
      <c r="DL290" s="111">
        <f t="shared" ca="1" si="402"/>
        <v>15.586943235385663</v>
      </c>
      <c r="DM290" s="111">
        <f t="shared" ca="1" si="402"/>
        <v>11.22190937024145</v>
      </c>
      <c r="DN290" s="111">
        <f t="shared" ca="1" si="402"/>
        <v>8.5943632823277518</v>
      </c>
      <c r="DO290" s="111">
        <f t="shared" ca="1" si="402"/>
        <v>7.4943448092667033</v>
      </c>
      <c r="DP290" s="111">
        <f t="shared" ca="1" si="402"/>
        <v>7.7397537042599529</v>
      </c>
      <c r="DQ290" s="111">
        <f t="shared" ca="1" si="402"/>
        <v>8.9019504722686964</v>
      </c>
      <c r="DR290" s="111">
        <f t="shared" ca="1" si="402"/>
        <v>9.6536852033159146</v>
      </c>
      <c r="DT290" s="14"/>
      <c r="DU290" s="111"/>
      <c r="DV290" s="111"/>
      <c r="DW290" s="111"/>
      <c r="DX290" s="111"/>
      <c r="DY290" s="111"/>
      <c r="DZ290" s="111"/>
      <c r="EA290" s="111"/>
      <c r="EB290" s="111"/>
      <c r="EC290" s="111"/>
      <c r="ED290" s="111"/>
      <c r="EE290" s="111"/>
      <c r="EF290" s="111"/>
      <c r="EG290" s="111"/>
      <c r="EI290" s="14"/>
      <c r="EJ290" s="111"/>
      <c r="EK290" s="111"/>
      <c r="EL290" s="111"/>
      <c r="EM290" s="111"/>
      <c r="EN290" s="111"/>
      <c r="EO290" s="111"/>
      <c r="EP290" s="111"/>
      <c r="EQ290" s="111"/>
      <c r="ER290" s="111"/>
      <c r="ES290" s="111"/>
      <c r="ET290" s="111"/>
      <c r="EU290" s="111"/>
      <c r="EV290" s="111"/>
    </row>
    <row r="291" spans="1:152">
      <c r="S291" s="14">
        <f t="shared" si="382"/>
        <v>22.5</v>
      </c>
      <c r="T291" s="87">
        <f t="shared" ca="1" si="396"/>
        <v>40.879449046564204</v>
      </c>
      <c r="U291" s="87">
        <f t="shared" ca="1" si="396"/>
        <v>41.567439945522231</v>
      </c>
      <c r="V291" s="87">
        <f t="shared" ca="1" si="396"/>
        <v>43.119516275032886</v>
      </c>
      <c r="W291" s="87">
        <f t="shared" ca="1" si="396"/>
        <v>43.60616887289904</v>
      </c>
      <c r="X291" s="87">
        <f t="shared" ca="1" si="396"/>
        <v>39.775503681771127</v>
      </c>
      <c r="Y291" s="87">
        <f t="shared" ca="1" si="396"/>
        <v>30.666550742137918</v>
      </c>
      <c r="Z291" s="87">
        <f t="shared" ca="1" si="396"/>
        <v>20.294715042648498</v>
      </c>
      <c r="AA291" s="87">
        <f t="shared" ca="1" si="396"/>
        <v>12.431498686196813</v>
      </c>
      <c r="AB291" s="87">
        <f t="shared" ca="1" si="396"/>
        <v>7.5415228171173183</v>
      </c>
      <c r="AC291" s="87">
        <f t="shared" ca="1" si="396"/>
        <v>4.7308669141228439</v>
      </c>
      <c r="AD291" s="87">
        <f t="shared" ca="1" si="396"/>
        <v>3.1842930106121159</v>
      </c>
      <c r="AE291" s="87">
        <f t="shared" ca="1" si="396"/>
        <v>2.4141031132434945</v>
      </c>
      <c r="AF291" s="87">
        <f t="shared" ca="1" si="396"/>
        <v>2.1807319352772399</v>
      </c>
      <c r="AH291" s="14">
        <f t="shared" si="384"/>
        <v>22.5</v>
      </c>
      <c r="AI291" s="111">
        <f t="shared" ca="1" si="397"/>
        <v>27.754760022942836</v>
      </c>
      <c r="AJ291" s="111">
        <f t="shared" ca="1" si="397"/>
        <v>28.120459589760731</v>
      </c>
      <c r="AK291" s="111">
        <f t="shared" ca="1" si="397"/>
        <v>28.885936063809861</v>
      </c>
      <c r="AL291" s="111">
        <f t="shared" ca="1" si="397"/>
        <v>28.760663668655649</v>
      </c>
      <c r="AM291" s="111">
        <f t="shared" ca="1" si="397"/>
        <v>25.637894282824671</v>
      </c>
      <c r="AN291" s="111">
        <f t="shared" ca="1" si="397"/>
        <v>19.116894631383559</v>
      </c>
      <c r="AO291" s="111">
        <f t="shared" ca="1" si="397"/>
        <v>12.063050628800008</v>
      </c>
      <c r="AP291" s="111">
        <f t="shared" ca="1" si="397"/>
        <v>6.9384102296622601</v>
      </c>
      <c r="AQ291" s="111">
        <f t="shared" ca="1" si="397"/>
        <v>3.9803102863053916</v>
      </c>
      <c r="AR291" s="111">
        <f t="shared" ca="1" si="397"/>
        <v>2.6707691448959325</v>
      </c>
      <c r="AS291" s="111">
        <f t="shared" ca="1" si="397"/>
        <v>2.511299271240985</v>
      </c>
      <c r="AT291" s="111">
        <f t="shared" ca="1" si="397"/>
        <v>2.8494540511340061</v>
      </c>
      <c r="AU291" s="111">
        <f t="shared" ca="1" si="397"/>
        <v>3.0584015310125352</v>
      </c>
      <c r="AW291" s="14">
        <f t="shared" si="386"/>
        <v>22.5</v>
      </c>
      <c r="AX291" s="111">
        <f t="shared" ca="1" si="398"/>
        <v>32.162300088688816</v>
      </c>
      <c r="AY291" s="111">
        <f t="shared" ca="1" si="398"/>
        <v>32.630141888376293</v>
      </c>
      <c r="AZ291" s="111">
        <f t="shared" ca="1" si="398"/>
        <v>33.648426136150711</v>
      </c>
      <c r="BA291" s="111">
        <f t="shared" ca="1" si="398"/>
        <v>33.720662238014818</v>
      </c>
      <c r="BB291" s="111">
        <f t="shared" ca="1" si="398"/>
        <v>30.359126738171014</v>
      </c>
      <c r="BC291" s="111">
        <f t="shared" ca="1" si="398"/>
        <v>22.97547225513139</v>
      </c>
      <c r="BD291" s="111">
        <f t="shared" ca="1" si="398"/>
        <v>14.818302411944819</v>
      </c>
      <c r="BE291" s="111">
        <f t="shared" ca="1" si="398"/>
        <v>8.7869800892359873</v>
      </c>
      <c r="BF291" s="111">
        <f t="shared" ca="1" si="398"/>
        <v>5.195545028399394</v>
      </c>
      <c r="BG291" s="111">
        <f t="shared" ca="1" si="398"/>
        <v>3.4072317339766727</v>
      </c>
      <c r="BH291" s="111">
        <f t="shared" ca="1" si="398"/>
        <v>2.8766578387606021</v>
      </c>
      <c r="BI291" s="111">
        <f t="shared" ca="1" si="398"/>
        <v>3.0258873595588391</v>
      </c>
      <c r="BJ291" s="111">
        <f t="shared" ca="1" si="398"/>
        <v>3.1859736772255913</v>
      </c>
      <c r="BL291" s="14">
        <f t="shared" si="388"/>
        <v>22.5</v>
      </c>
      <c r="BM291" s="111">
        <f t="shared" ca="1" si="399"/>
        <v>36.575393094715778</v>
      </c>
      <c r="BN291" s="111">
        <f t="shared" ca="1" si="399"/>
        <v>37.144571912597129</v>
      </c>
      <c r="BO291" s="111">
        <f t="shared" ca="1" si="399"/>
        <v>38.414222742221156</v>
      </c>
      <c r="BP291" s="111">
        <f t="shared" ca="1" si="399"/>
        <v>38.682998620589572</v>
      </c>
      <c r="BQ291" s="111">
        <f t="shared" ca="1" si="399"/>
        <v>35.08241354589326</v>
      </c>
      <c r="BR291" s="111">
        <f t="shared" ca="1" si="399"/>
        <v>26.836601853970869</v>
      </c>
      <c r="BS291" s="111">
        <f t="shared" ca="1" si="399"/>
        <v>17.578109229390893</v>
      </c>
      <c r="BT291" s="111">
        <f t="shared" ca="1" si="399"/>
        <v>10.646507431329621</v>
      </c>
      <c r="BU291" s="111">
        <f t="shared" ca="1" si="399"/>
        <v>6.4425807696181208</v>
      </c>
      <c r="BV291" s="111">
        <f t="shared" ca="1" si="399"/>
        <v>4.2279349612117585</v>
      </c>
      <c r="BW291" s="111">
        <f t="shared" ca="1" si="399"/>
        <v>3.3699132358593302</v>
      </c>
      <c r="BX291" s="111">
        <f t="shared" ca="1" si="399"/>
        <v>3.3197286231167022</v>
      </c>
      <c r="BY291" s="111">
        <f t="shared" ca="1" si="399"/>
        <v>3.4199368487270969</v>
      </c>
      <c r="CA291" s="14">
        <f t="shared" si="390"/>
        <v>22.5</v>
      </c>
      <c r="CB291" s="111">
        <f t="shared" ca="1" si="400"/>
        <v>18.656383915649972</v>
      </c>
      <c r="CC291" s="111">
        <f t="shared" ca="1" si="400"/>
        <v>19.0695994357202</v>
      </c>
      <c r="CD291" s="111">
        <f t="shared" ca="1" si="400"/>
        <v>20.165582004298486</v>
      </c>
      <c r="CE291" s="111">
        <f t="shared" ca="1" si="400"/>
        <v>21.177427782039146</v>
      </c>
      <c r="CF291" s="111">
        <f t="shared" ca="1" si="400"/>
        <v>20.479386433574494</v>
      </c>
      <c r="CG291" s="111">
        <f t="shared" ca="1" si="400"/>
        <v>17.130136406999597</v>
      </c>
      <c r="CH291" s="111">
        <f t="shared" ca="1" si="400"/>
        <v>12.633547219587546</v>
      </c>
      <c r="CI291" s="111">
        <f t="shared" ca="1" si="400"/>
        <v>8.9063612526766835</v>
      </c>
      <c r="CJ291" s="111">
        <f t="shared" ca="1" si="400"/>
        <v>6.4681443153211715</v>
      </c>
      <c r="CK291" s="111">
        <f t="shared" ca="1" si="400"/>
        <v>5.0915703780585249</v>
      </c>
      <c r="CL291" s="111">
        <f t="shared" ca="1" si="400"/>
        <v>4.4880943767390482</v>
      </c>
      <c r="CM291" s="111">
        <f t="shared" ca="1" si="400"/>
        <v>4.3925463090311316</v>
      </c>
      <c r="CN291" s="111">
        <f t="shared" ca="1" si="400"/>
        <v>4.4388188283847718</v>
      </c>
      <c r="CP291" s="14">
        <f t="shared" si="392"/>
        <v>22.5</v>
      </c>
      <c r="CQ291" s="111">
        <f t="shared" ca="1" si="401"/>
        <v>18.721493929428316</v>
      </c>
      <c r="CR291" s="111">
        <f t="shared" ca="1" si="401"/>
        <v>18.639814486876723</v>
      </c>
      <c r="CS291" s="111">
        <f t="shared" ca="1" si="401"/>
        <v>18.606408491075808</v>
      </c>
      <c r="CT291" s="111">
        <f t="shared" ca="1" si="401"/>
        <v>18.335910830609741</v>
      </c>
      <c r="CU291" s="111">
        <f t="shared" ca="1" si="401"/>
        <v>16.604526710829148</v>
      </c>
      <c r="CV291" s="111">
        <f t="shared" ca="1" si="401"/>
        <v>12.983393137136154</v>
      </c>
      <c r="CW291" s="111">
        <f t="shared" ca="1" si="401"/>
        <v>9.0932545226093424</v>
      </c>
      <c r="CX291" s="111">
        <f t="shared" ca="1" si="401"/>
        <v>6.5439189799949968</v>
      </c>
      <c r="CY291" s="111">
        <f t="shared" ca="1" si="401"/>
        <v>5.6276061719639365</v>
      </c>
      <c r="CZ291" s="111">
        <f t="shared" ca="1" si="401"/>
        <v>5.9611820515774427</v>
      </c>
      <c r="DA291" s="111">
        <f t="shared" ca="1" si="401"/>
        <v>7.0933529573024572</v>
      </c>
      <c r="DB291" s="111">
        <f t="shared" ca="1" si="401"/>
        <v>8.4793995686517505</v>
      </c>
      <c r="DC291" s="111">
        <f t="shared" ca="1" si="401"/>
        <v>9.1583034473265421</v>
      </c>
      <c r="DE291" s="14">
        <f t="shared" si="394"/>
        <v>22.5</v>
      </c>
      <c r="DF291" s="111">
        <f t="shared" ca="1" si="402"/>
        <v>27.937382471056733</v>
      </c>
      <c r="DG291" s="111">
        <f t="shared" ca="1" si="402"/>
        <v>28.47943707564605</v>
      </c>
      <c r="DH291" s="111">
        <f t="shared" ca="1" si="402"/>
        <v>29.946228747685993</v>
      </c>
      <c r="DI291" s="111">
        <f t="shared" ca="1" si="402"/>
        <v>31.259691042956582</v>
      </c>
      <c r="DJ291" s="111">
        <f t="shared" ca="1" si="402"/>
        <v>30.043223762404363</v>
      </c>
      <c r="DK291" s="111">
        <f t="shared" ca="1" si="402"/>
        <v>24.967828540112997</v>
      </c>
      <c r="DL291" s="111">
        <f t="shared" ca="1" si="402"/>
        <v>18.303948626593485</v>
      </c>
      <c r="DM291" s="111">
        <f t="shared" ca="1" si="402"/>
        <v>12.868821461040813</v>
      </c>
      <c r="DN291" s="111">
        <f t="shared" ca="1" si="402"/>
        <v>9.4133061381665524</v>
      </c>
      <c r="DO291" s="111">
        <f t="shared" ca="1" si="402"/>
        <v>7.619382285898177</v>
      </c>
      <c r="DP291" s="111">
        <f t="shared" ca="1" si="402"/>
        <v>7.0746532561389524</v>
      </c>
      <c r="DQ291" s="111">
        <f t="shared" ca="1" si="402"/>
        <v>7.3006651310153776</v>
      </c>
      <c r="DR291" s="111">
        <f t="shared" ca="1" si="402"/>
        <v>7.5382438468959991</v>
      </c>
      <c r="DT291" s="14"/>
      <c r="DU291" s="111"/>
      <c r="DV291" s="111"/>
      <c r="DW291" s="111"/>
      <c r="DX291" s="111"/>
      <c r="DY291" s="111"/>
      <c r="DZ291" s="111"/>
      <c r="EA291" s="111"/>
      <c r="EB291" s="111"/>
      <c r="EC291" s="111"/>
      <c r="ED291" s="111"/>
      <c r="EE291" s="111"/>
      <c r="EF291" s="111"/>
      <c r="EG291" s="111"/>
      <c r="EI291" s="14"/>
      <c r="EJ291" s="111"/>
      <c r="EK291" s="111"/>
      <c r="EL291" s="111"/>
      <c r="EM291" s="111"/>
      <c r="EN291" s="111"/>
      <c r="EO291" s="111"/>
      <c r="EP291" s="111"/>
      <c r="EQ291" s="111"/>
      <c r="ER291" s="111"/>
      <c r="ES291" s="111"/>
      <c r="ET291" s="111"/>
      <c r="EU291" s="111"/>
      <c r="EV291" s="111"/>
    </row>
    <row r="292" spans="1:152">
      <c r="S292" s="14">
        <f t="shared" si="382"/>
        <v>30</v>
      </c>
      <c r="T292" s="87">
        <f t="shared" ca="1" si="396"/>
        <v>33.8250783131015</v>
      </c>
      <c r="U292" s="87">
        <f t="shared" ca="1" si="396"/>
        <v>34.673714471991467</v>
      </c>
      <c r="V292" s="87">
        <f t="shared" ca="1" si="396"/>
        <v>37.019742982520235</v>
      </c>
      <c r="W292" s="87">
        <f t="shared" ca="1" si="396"/>
        <v>39.775503681771127</v>
      </c>
      <c r="X292" s="87">
        <f t="shared" ca="1" si="396"/>
        <v>39.821917607822328</v>
      </c>
      <c r="Y292" s="87">
        <f t="shared" ca="1" si="396"/>
        <v>33.475089485918446</v>
      </c>
      <c r="Z292" s="87">
        <f t="shared" ca="1" si="396"/>
        <v>22.77949174532613</v>
      </c>
      <c r="AA292" s="87">
        <f t="shared" ca="1" si="396"/>
        <v>13.507285264865077</v>
      </c>
      <c r="AB292" s="87">
        <f t="shared" ca="1" si="396"/>
        <v>7.6470636958961347</v>
      </c>
      <c r="AC292" s="87">
        <f t="shared" ca="1" si="396"/>
        <v>4.3685780138791355</v>
      </c>
      <c r="AD292" s="87">
        <f t="shared" ca="1" si="396"/>
        <v>2.6253956855931539</v>
      </c>
      <c r="AE292" s="87">
        <f t="shared" ca="1" si="396"/>
        <v>1.7807002239574183</v>
      </c>
      <c r="AF292" s="87">
        <f t="shared" ca="1" si="396"/>
        <v>1.5285027595194398</v>
      </c>
      <c r="AH292" s="14">
        <f t="shared" si="384"/>
        <v>30</v>
      </c>
      <c r="AI292" s="111">
        <f t="shared" ca="1" si="397"/>
        <v>22.562534686263465</v>
      </c>
      <c r="AJ292" s="111">
        <f t="shared" ca="1" si="397"/>
        <v>23.037663280507665</v>
      </c>
      <c r="AK292" s="111">
        <f t="shared" ca="1" si="397"/>
        <v>24.319147772643216</v>
      </c>
      <c r="AL292" s="111">
        <f t="shared" ca="1" si="397"/>
        <v>25.637894282824671</v>
      </c>
      <c r="AM292" s="111">
        <f t="shared" ca="1" si="397"/>
        <v>24.92935705014267</v>
      </c>
      <c r="AN292" s="111">
        <f t="shared" ca="1" si="397"/>
        <v>20.043894069089184</v>
      </c>
      <c r="AO292" s="111">
        <f t="shared" ca="1" si="397"/>
        <v>12.7362707791729</v>
      </c>
      <c r="AP292" s="111">
        <f t="shared" ca="1" si="397"/>
        <v>6.7974039749555777</v>
      </c>
      <c r="AQ292" s="111">
        <f t="shared" ca="1" si="397"/>
        <v>3.3505561395579746</v>
      </c>
      <c r="AR292" s="111">
        <f t="shared" ca="1" si="397"/>
        <v>1.9358361138907949</v>
      </c>
      <c r="AS292" s="111">
        <f t="shared" ca="1" si="397"/>
        <v>1.8878850104963809</v>
      </c>
      <c r="AT292" s="111">
        <f t="shared" ca="1" si="397"/>
        <v>2.2169729887352596</v>
      </c>
      <c r="AU292" s="111">
        <f t="shared" ca="1" si="397"/>
        <v>2.3776174099869101</v>
      </c>
      <c r="AW292" s="14">
        <f t="shared" si="386"/>
        <v>30</v>
      </c>
      <c r="AX292" s="111">
        <f t="shared" ca="1" si="398"/>
        <v>26.339483978248257</v>
      </c>
      <c r="AY292" s="111">
        <f t="shared" ca="1" si="398"/>
        <v>26.935950349137585</v>
      </c>
      <c r="AZ292" s="111">
        <f t="shared" ca="1" si="398"/>
        <v>28.566158362051478</v>
      </c>
      <c r="BA292" s="111">
        <f t="shared" ca="1" si="398"/>
        <v>30.359126738171014</v>
      </c>
      <c r="BB292" s="111">
        <f t="shared" ca="1" si="398"/>
        <v>29.899793164187624</v>
      </c>
      <c r="BC292" s="111">
        <f t="shared" ca="1" si="398"/>
        <v>24.526736625297659</v>
      </c>
      <c r="BD292" s="111">
        <f t="shared" ca="1" si="398"/>
        <v>16.091053072641039</v>
      </c>
      <c r="BE292" s="111">
        <f t="shared" ca="1" si="398"/>
        <v>9.0434173518054539</v>
      </c>
      <c r="BF292" s="111">
        <f t="shared" ca="1" si="398"/>
        <v>4.7876656872394499</v>
      </c>
      <c r="BG292" s="111">
        <f t="shared" ca="1" si="398"/>
        <v>2.7094397348994845</v>
      </c>
      <c r="BH292" s="111">
        <f t="shared" ca="1" si="398"/>
        <v>2.1114097433198085</v>
      </c>
      <c r="BI292" s="111">
        <f t="shared" ca="1" si="398"/>
        <v>2.2178014087199971</v>
      </c>
      <c r="BJ292" s="111">
        <f t="shared" ca="1" si="398"/>
        <v>2.3335335562215831</v>
      </c>
      <c r="BL292" s="14">
        <f t="shared" si="388"/>
        <v>30</v>
      </c>
      <c r="BM292" s="111">
        <f t="shared" ca="1" si="399"/>
        <v>30.120786581129529</v>
      </c>
      <c r="BN292" s="111">
        <f t="shared" ca="1" si="399"/>
        <v>30.838072353417996</v>
      </c>
      <c r="BO292" s="111">
        <f t="shared" ca="1" si="399"/>
        <v>32.815993669647781</v>
      </c>
      <c r="BP292" s="111">
        <f t="shared" ca="1" si="399"/>
        <v>35.08241354589326</v>
      </c>
      <c r="BQ292" s="111">
        <f t="shared" ca="1" si="399"/>
        <v>34.872006793061516</v>
      </c>
      <c r="BR292" s="111">
        <f t="shared" ca="1" si="399"/>
        <v>29.011755269951298</v>
      </c>
      <c r="BS292" s="111">
        <f t="shared" ca="1" si="399"/>
        <v>19.449934227384876</v>
      </c>
      <c r="BT292" s="111">
        <f t="shared" ca="1" si="399"/>
        <v>11.300907705441471</v>
      </c>
      <c r="BU292" s="111">
        <f t="shared" ca="1" si="399"/>
        <v>6.2684813118439147</v>
      </c>
      <c r="BV292" s="111">
        <f t="shared" ca="1" si="399"/>
        <v>3.6454484959983486</v>
      </c>
      <c r="BW292" s="111">
        <f t="shared" ca="1" si="399"/>
        <v>2.5982913259262794</v>
      </c>
      <c r="BX292" s="111">
        <f t="shared" ca="1" si="399"/>
        <v>2.4359929345576865</v>
      </c>
      <c r="BY292" s="111">
        <f t="shared" ca="1" si="399"/>
        <v>2.4786787358131317</v>
      </c>
      <c r="CA292" s="14">
        <f t="shared" si="390"/>
        <v>30</v>
      </c>
      <c r="CB292" s="111">
        <f t="shared" ca="1" si="400"/>
        <v>16.168825085878037</v>
      </c>
      <c r="CC292" s="111">
        <f t="shared" ca="1" si="400"/>
        <v>16.689969471951233</v>
      </c>
      <c r="CD292" s="111">
        <f t="shared" ca="1" si="400"/>
        <v>18.241121788957564</v>
      </c>
      <c r="CE292" s="111">
        <f t="shared" ca="1" si="400"/>
        <v>20.479386433574494</v>
      </c>
      <c r="CF292" s="111">
        <f t="shared" ca="1" si="400"/>
        <v>21.93817750391732</v>
      </c>
      <c r="CG292" s="111">
        <f t="shared" ca="1" si="400"/>
        <v>20.282238828117737</v>
      </c>
      <c r="CH292" s="111">
        <f t="shared" ca="1" si="400"/>
        <v>15.689948825393754</v>
      </c>
      <c r="CI292" s="111">
        <f t="shared" ca="1" si="400"/>
        <v>11.016762096082546</v>
      </c>
      <c r="CJ292" s="111">
        <f t="shared" ca="1" si="400"/>
        <v>7.7664957840883391</v>
      </c>
      <c r="CK292" s="111">
        <f t="shared" ca="1" si="400"/>
        <v>5.8547561615231851</v>
      </c>
      <c r="CL292" s="111">
        <f t="shared" ca="1" si="400"/>
        <v>4.8724190369053302</v>
      </c>
      <c r="CM292" s="111">
        <f t="shared" ca="1" si="400"/>
        <v>4.4820673812672451</v>
      </c>
      <c r="CN292" s="111">
        <f t="shared" ca="1" si="400"/>
        <v>4.3985400287541871</v>
      </c>
      <c r="CP292" s="14">
        <f t="shared" si="392"/>
        <v>30</v>
      </c>
      <c r="CQ292" s="111">
        <f t="shared" ca="1" si="401"/>
        <v>15.224031055687563</v>
      </c>
      <c r="CR292" s="111">
        <f t="shared" ca="1" si="401"/>
        <v>15.345501797797628</v>
      </c>
      <c r="CS292" s="111">
        <f t="shared" ca="1" si="401"/>
        <v>15.850521072697209</v>
      </c>
      <c r="CT292" s="111">
        <f t="shared" ca="1" si="401"/>
        <v>16.604526710829148</v>
      </c>
      <c r="CU292" s="111">
        <f t="shared" ca="1" si="401"/>
        <v>16.447316623677004</v>
      </c>
      <c r="CV292" s="111">
        <f t="shared" ca="1" si="401"/>
        <v>13.897782070259096</v>
      </c>
      <c r="CW292" s="111">
        <f t="shared" ca="1" si="401"/>
        <v>9.7977394451793725</v>
      </c>
      <c r="CX292" s="111">
        <f t="shared" ca="1" si="401"/>
        <v>6.5608814439933694</v>
      </c>
      <c r="CY292" s="111">
        <f t="shared" ca="1" si="401"/>
        <v>5.1128576976755493</v>
      </c>
      <c r="CZ292" s="111">
        <f t="shared" ca="1" si="401"/>
        <v>5.0618813503040636</v>
      </c>
      <c r="DA292" s="111">
        <f t="shared" ca="1" si="401"/>
        <v>5.7496347134948369</v>
      </c>
      <c r="DB292" s="111">
        <f t="shared" ca="1" si="401"/>
        <v>6.6045685421068434</v>
      </c>
      <c r="DC292" s="111">
        <f t="shared" ca="1" si="401"/>
        <v>7.0059389335182756</v>
      </c>
      <c r="DE292" s="14">
        <f t="shared" si="394"/>
        <v>30</v>
      </c>
      <c r="DF292" s="111">
        <f t="shared" ca="1" si="402"/>
        <v>24.043610107995459</v>
      </c>
      <c r="DG292" s="111">
        <f t="shared" ca="1" si="402"/>
        <v>24.762708439745154</v>
      </c>
      <c r="DH292" s="111">
        <f t="shared" ca="1" si="402"/>
        <v>26.924456755005114</v>
      </c>
      <c r="DI292" s="111">
        <f t="shared" ca="1" si="402"/>
        <v>30.043223762404363</v>
      </c>
      <c r="DJ292" s="111">
        <f t="shared" ca="1" si="402"/>
        <v>31.965882043530307</v>
      </c>
      <c r="DK292" s="111">
        <f t="shared" ca="1" si="402"/>
        <v>29.329176247643549</v>
      </c>
      <c r="DL292" s="111">
        <f t="shared" ca="1" si="402"/>
        <v>22.505679160944496</v>
      </c>
      <c r="DM292" s="111">
        <f t="shared" ca="1" si="402"/>
        <v>15.693467935779227</v>
      </c>
      <c r="DN292" s="111">
        <f t="shared" ca="1" si="402"/>
        <v>11.046764379515508</v>
      </c>
      <c r="DO292" s="111">
        <f t="shared" ca="1" si="402"/>
        <v>8.4246036172704244</v>
      </c>
      <c r="DP292" s="111">
        <f t="shared" ca="1" si="402"/>
        <v>7.2265720443735866</v>
      </c>
      <c r="DQ292" s="111">
        <f t="shared" ca="1" si="402"/>
        <v>6.9000820958986813</v>
      </c>
      <c r="DR292" s="111">
        <f t="shared" ca="1" si="402"/>
        <v>6.8881566041438251</v>
      </c>
      <c r="DT292" s="14"/>
      <c r="DU292" s="111"/>
      <c r="DV292" s="111"/>
      <c r="DW292" s="111"/>
      <c r="DX292" s="111"/>
      <c r="DY292" s="111"/>
      <c r="DZ292" s="111"/>
      <c r="EA292" s="111"/>
      <c r="EB292" s="111"/>
      <c r="EC292" s="111"/>
      <c r="ED292" s="111"/>
      <c r="EE292" s="111"/>
      <c r="EF292" s="111"/>
      <c r="EG292" s="111"/>
      <c r="EI292" s="14"/>
      <c r="EJ292" s="111"/>
      <c r="EK292" s="111"/>
      <c r="EL292" s="111"/>
      <c r="EM292" s="111"/>
      <c r="EN292" s="111"/>
      <c r="EO292" s="111"/>
      <c r="EP292" s="111"/>
      <c r="EQ292" s="111"/>
      <c r="ER292" s="111"/>
      <c r="ES292" s="111"/>
      <c r="ET292" s="111"/>
      <c r="EU292" s="111"/>
      <c r="EV292" s="111"/>
    </row>
    <row r="293" spans="1:152">
      <c r="S293" s="14">
        <f t="shared" si="382"/>
        <v>37.5</v>
      </c>
      <c r="T293" s="87">
        <f t="shared" ca="1" si="396"/>
        <v>24.729032175999244</v>
      </c>
      <c r="U293" s="87">
        <f t="shared" ca="1" si="396"/>
        <v>25.416545207928216</v>
      </c>
      <c r="V293" s="87">
        <f t="shared" ca="1" si="396"/>
        <v>27.478592642421276</v>
      </c>
      <c r="W293" s="87">
        <f t="shared" ca="1" si="396"/>
        <v>30.666550742137918</v>
      </c>
      <c r="X293" s="87">
        <f t="shared" ca="1" si="396"/>
        <v>33.475089485918446</v>
      </c>
      <c r="Y293" s="87">
        <f t="shared" ca="1" si="396"/>
        <v>31.964971224781202</v>
      </c>
      <c r="Z293" s="87">
        <f t="shared" ca="1" si="396"/>
        <v>23.777740807015206</v>
      </c>
      <c r="AA293" s="87">
        <f t="shared" ca="1" si="396"/>
        <v>13.934052857292556</v>
      </c>
      <c r="AB293" s="87">
        <f t="shared" ca="1" si="396"/>
        <v>7.1112883317606377</v>
      </c>
      <c r="AC293" s="87">
        <f t="shared" ca="1" si="396"/>
        <v>3.3383936757784882</v>
      </c>
      <c r="AD293" s="87">
        <f t="shared" ca="1" si="396"/>
        <v>1.4141951139988231</v>
      </c>
      <c r="AE293" s="87">
        <f t="shared" ca="1" si="396"/>
        <v>0.51746793746265274</v>
      </c>
      <c r="AF293" s="87">
        <f t="shared" ca="1" si="396"/>
        <v>0.25567229089915955</v>
      </c>
      <c r="AH293" s="14">
        <f t="shared" si="384"/>
        <v>37.5</v>
      </c>
      <c r="AI293" s="111">
        <f t="shared" ca="1" si="397"/>
        <v>16.130063900444256</v>
      </c>
      <c r="AJ293" s="111">
        <f t="shared" ca="1" si="397"/>
        <v>16.494394733610054</v>
      </c>
      <c r="AK293" s="111">
        <f t="shared" ca="1" si="397"/>
        <v>17.569822044788651</v>
      </c>
      <c r="AL293" s="111">
        <f t="shared" ca="1" si="397"/>
        <v>19.116894631383559</v>
      </c>
      <c r="AM293" s="111">
        <f t="shared" ca="1" si="397"/>
        <v>20.043894069089184</v>
      </c>
      <c r="AN293" s="111">
        <f t="shared" ca="1" si="397"/>
        <v>17.934439593213007</v>
      </c>
      <c r="AO293" s="111">
        <f t="shared" ca="1" si="397"/>
        <v>11.939544002933109</v>
      </c>
      <c r="AP293" s="111">
        <f t="shared" ca="1" si="397"/>
        <v>5.6899074298473611</v>
      </c>
      <c r="AQ293" s="111">
        <f t="shared" ca="1" si="397"/>
        <v>1.9982543184266826</v>
      </c>
      <c r="AR293" s="111">
        <f t="shared" ca="1" si="397"/>
        <v>1.4976887438110433</v>
      </c>
      <c r="AS293" s="111">
        <f t="shared" ca="1" si="397"/>
        <v>2.2008010379717082</v>
      </c>
      <c r="AT293" s="111">
        <f t="shared" ca="1" si="397"/>
        <v>2.6582736928667261</v>
      </c>
      <c r="AU293" s="111">
        <f t="shared" ca="1" si="397"/>
        <v>2.8139451594349776</v>
      </c>
      <c r="AW293" s="14">
        <f t="shared" si="386"/>
        <v>37.5</v>
      </c>
      <c r="AX293" s="111">
        <f t="shared" ca="1" si="398"/>
        <v>19.018535261462805</v>
      </c>
      <c r="AY293" s="111">
        <f t="shared" ca="1" si="398"/>
        <v>19.487772328924461</v>
      </c>
      <c r="AZ293" s="111">
        <f t="shared" ca="1" si="398"/>
        <v>20.886330375823292</v>
      </c>
      <c r="BA293" s="111">
        <f t="shared" ca="1" si="398"/>
        <v>22.97547225513139</v>
      </c>
      <c r="BB293" s="111">
        <f t="shared" ca="1" si="398"/>
        <v>24.526736625297659</v>
      </c>
      <c r="BC293" s="111">
        <f t="shared" ca="1" si="398"/>
        <v>22.615828278852369</v>
      </c>
      <c r="BD293" s="111">
        <f t="shared" ca="1" si="398"/>
        <v>15.889898267435836</v>
      </c>
      <c r="BE293" s="111">
        <f t="shared" ca="1" si="398"/>
        <v>8.4384009705501377</v>
      </c>
      <c r="BF293" s="111">
        <f t="shared" ca="1" si="398"/>
        <v>3.6331351832749661</v>
      </c>
      <c r="BG293" s="111">
        <f t="shared" ca="1" si="398"/>
        <v>1.6237202983708976</v>
      </c>
      <c r="BH293" s="111">
        <f t="shared" ca="1" si="398"/>
        <v>1.7271297508909482</v>
      </c>
      <c r="BI293" s="111">
        <f t="shared" ca="1" si="398"/>
        <v>2.1706794056642145</v>
      </c>
      <c r="BJ293" s="111">
        <f t="shared" ca="1" si="398"/>
        <v>2.343115208441251</v>
      </c>
      <c r="BL293" s="14">
        <f t="shared" si="388"/>
        <v>37.5</v>
      </c>
      <c r="BM293" s="111">
        <f t="shared" ca="1" si="399"/>
        <v>21.91196473177482</v>
      </c>
      <c r="BN293" s="111">
        <f t="shared" ca="1" si="399"/>
        <v>22.48560268247817</v>
      </c>
      <c r="BO293" s="111">
        <f t="shared" ca="1" si="399"/>
        <v>24.206254217889363</v>
      </c>
      <c r="BP293" s="111">
        <f t="shared" ca="1" si="399"/>
        <v>26.836601853970869</v>
      </c>
      <c r="BQ293" s="111">
        <f t="shared" ca="1" si="399"/>
        <v>29.011755269951298</v>
      </c>
      <c r="BR293" s="111">
        <f t="shared" ca="1" si="399"/>
        <v>27.299782627746602</v>
      </c>
      <c r="BS293" s="111">
        <f t="shared" ca="1" si="399"/>
        <v>19.845327301114533</v>
      </c>
      <c r="BT293" s="111">
        <f t="shared" ca="1" si="399"/>
        <v>11.205572196848063</v>
      </c>
      <c r="BU293" s="111">
        <f t="shared" ca="1" si="399"/>
        <v>5.4072661935961532</v>
      </c>
      <c r="BV293" s="111">
        <f t="shared" ca="1" si="399"/>
        <v>2.5047700324968916</v>
      </c>
      <c r="BW293" s="111">
        <f t="shared" ca="1" si="399"/>
        <v>1.716785328298138</v>
      </c>
      <c r="BX293" s="111">
        <f t="shared" ca="1" si="399"/>
        <v>1.9050579251167947</v>
      </c>
      <c r="BY293" s="111">
        <f t="shared" ca="1" si="399"/>
        <v>2.0461444294160778</v>
      </c>
      <c r="CA293" s="14">
        <f t="shared" si="390"/>
        <v>37.5</v>
      </c>
      <c r="CB293" s="111">
        <f t="shared" ca="1" si="400"/>
        <v>12.654228600698866</v>
      </c>
      <c r="CC293" s="111">
        <f t="shared" ca="1" si="400"/>
        <v>13.113135011961548</v>
      </c>
      <c r="CD293" s="111">
        <f t="shared" ca="1" si="400"/>
        <v>14.572203937639081</v>
      </c>
      <c r="CE293" s="111">
        <f t="shared" ca="1" si="400"/>
        <v>17.130136406999597</v>
      </c>
      <c r="CF293" s="111">
        <f t="shared" ca="1" si="400"/>
        <v>20.282238828117737</v>
      </c>
      <c r="CG293" s="111">
        <f t="shared" ca="1" si="400"/>
        <v>21.769881192731582</v>
      </c>
      <c r="CH293" s="111">
        <f t="shared" ca="1" si="400"/>
        <v>19.054866630705774</v>
      </c>
      <c r="CI293" s="111">
        <f t="shared" ca="1" si="400"/>
        <v>13.977140604743743</v>
      </c>
      <c r="CJ293" s="111">
        <f t="shared" ca="1" si="400"/>
        <v>9.7466448563701409</v>
      </c>
      <c r="CK293" s="111">
        <f t="shared" ca="1" si="400"/>
        <v>7.1164790403496188</v>
      </c>
      <c r="CL293" s="111">
        <f t="shared" ca="1" si="400"/>
        <v>5.6941371419738438</v>
      </c>
      <c r="CM293" s="111">
        <f t="shared" ca="1" si="400"/>
        <v>5.0464372641796524</v>
      </c>
      <c r="CN293" s="111">
        <f t="shared" ca="1" si="400"/>
        <v>4.8711452227721912</v>
      </c>
      <c r="CP293" s="14">
        <f t="shared" si="392"/>
        <v>37.5</v>
      </c>
      <c r="CQ293" s="111">
        <f t="shared" ca="1" si="401"/>
        <v>11.546699507703835</v>
      </c>
      <c r="CR293" s="111">
        <f t="shared" ca="1" si="401"/>
        <v>11.632852861610006</v>
      </c>
      <c r="CS293" s="111">
        <f t="shared" ca="1" si="401"/>
        <v>12.060206755537184</v>
      </c>
      <c r="CT293" s="111">
        <f t="shared" ca="1" si="401"/>
        <v>12.983393137136154</v>
      </c>
      <c r="CU293" s="111">
        <f t="shared" ca="1" si="401"/>
        <v>13.897782070259096</v>
      </c>
      <c r="CV293" s="111">
        <f t="shared" ca="1" si="401"/>
        <v>13.232917286717216</v>
      </c>
      <c r="CW293" s="111">
        <f t="shared" ca="1" si="401"/>
        <v>10.070091718720967</v>
      </c>
      <c r="CX293" s="111">
        <f t="shared" ca="1" si="401"/>
        <v>6.5339588329942151</v>
      </c>
      <c r="CY293" s="111">
        <f t="shared" ca="1" si="401"/>
        <v>4.6844186725166805</v>
      </c>
      <c r="CZ293" s="111">
        <f t="shared" ca="1" si="401"/>
        <v>4.4583535132138978</v>
      </c>
      <c r="DA293" s="111">
        <f t="shared" ca="1" si="401"/>
        <v>4.9950279975249661</v>
      </c>
      <c r="DB293" s="111">
        <f t="shared" ca="1" si="401"/>
        <v>5.6568865958420513</v>
      </c>
      <c r="DC293" s="111">
        <f t="shared" ca="1" si="401"/>
        <v>5.9575767081143072</v>
      </c>
      <c r="DE293" s="14">
        <f t="shared" si="394"/>
        <v>37.5</v>
      </c>
      <c r="DF293" s="111">
        <f t="shared" ca="1" si="402"/>
        <v>18.737554302262922</v>
      </c>
      <c r="DG293" s="111">
        <f t="shared" ca="1" si="402"/>
        <v>19.367405342999632</v>
      </c>
      <c r="DH293" s="111">
        <f t="shared" ca="1" si="402"/>
        <v>21.393333673225666</v>
      </c>
      <c r="DI293" s="111">
        <f t="shared" ca="1" si="402"/>
        <v>24.967828540112997</v>
      </c>
      <c r="DJ293" s="111">
        <f t="shared" ca="1" si="402"/>
        <v>29.329176247643549</v>
      </c>
      <c r="DK293" s="111">
        <f t="shared" ca="1" si="402"/>
        <v>31.20084468179672</v>
      </c>
      <c r="DL293" s="111">
        <f t="shared" ca="1" si="402"/>
        <v>27.039193482000645</v>
      </c>
      <c r="DM293" s="111">
        <f t="shared" ca="1" si="402"/>
        <v>19.635436598351657</v>
      </c>
      <c r="DN293" s="111">
        <f t="shared" ca="1" si="402"/>
        <v>13.592299310743851</v>
      </c>
      <c r="DO293" s="111">
        <f t="shared" ca="1" si="402"/>
        <v>9.934298242776558</v>
      </c>
      <c r="DP293" s="111">
        <f t="shared" ca="1" si="402"/>
        <v>8.0685510907864639</v>
      </c>
      <c r="DQ293" s="111">
        <f t="shared" ca="1" si="402"/>
        <v>7.3209582528510522</v>
      </c>
      <c r="DR293" s="111">
        <f t="shared" ca="1" si="402"/>
        <v>7.1516943271530691</v>
      </c>
      <c r="DT293" s="14"/>
      <c r="DU293" s="111"/>
      <c r="DV293" s="111"/>
      <c r="DW293" s="111"/>
      <c r="DX293" s="111"/>
      <c r="DY293" s="111"/>
      <c r="DZ293" s="111"/>
      <c r="EA293" s="111"/>
      <c r="EB293" s="111"/>
      <c r="EC293" s="111"/>
      <c r="ED293" s="111"/>
      <c r="EE293" s="111"/>
      <c r="EF293" s="111"/>
      <c r="EG293" s="111"/>
      <c r="EI293" s="14"/>
      <c r="EJ293" s="111"/>
      <c r="EK293" s="111"/>
      <c r="EL293" s="111"/>
      <c r="EM293" s="111"/>
      <c r="EN293" s="111"/>
      <c r="EO293" s="111"/>
      <c r="EP293" s="111"/>
      <c r="EQ293" s="111"/>
      <c r="ER293" s="111"/>
      <c r="ES293" s="111"/>
      <c r="ET293" s="111"/>
      <c r="EU293" s="111"/>
      <c r="EV293" s="111"/>
    </row>
    <row r="294" spans="1:152">
      <c r="S294" s="14">
        <f t="shared" si="382"/>
        <v>45</v>
      </c>
      <c r="T294" s="87">
        <f t="shared" ca="1" si="396"/>
        <v>16.566635858315053</v>
      </c>
      <c r="U294" s="87">
        <f t="shared" ca="1" si="396"/>
        <v>16.972619852663485</v>
      </c>
      <c r="V294" s="87">
        <f t="shared" ca="1" si="396"/>
        <v>18.216202211327914</v>
      </c>
      <c r="W294" s="87">
        <f t="shared" ca="1" si="396"/>
        <v>20.294715042648498</v>
      </c>
      <c r="X294" s="87">
        <f t="shared" ca="1" si="396"/>
        <v>22.77949174532613</v>
      </c>
      <c r="Y294" s="87">
        <f t="shared" ca="1" si="396"/>
        <v>23.777740807015206</v>
      </c>
      <c r="Z294" s="87">
        <f t="shared" ca="1" si="396"/>
        <v>19.9316633993535</v>
      </c>
      <c r="AA294" s="87">
        <f t="shared" ca="1" si="396"/>
        <v>11.901435695868486</v>
      </c>
      <c r="AB294" s="87">
        <f t="shared" ca="1" si="396"/>
        <v>4.9483895023187738</v>
      </c>
      <c r="AC294" s="87">
        <f t="shared" ca="1" si="396"/>
        <v>0.96206313028326651</v>
      </c>
      <c r="AD294" s="87">
        <f t="shared" ca="1" si="396"/>
        <v>0.98164495207204006</v>
      </c>
      <c r="AE294" s="87">
        <f t="shared" ca="1" si="396"/>
        <v>1.8350290698826233</v>
      </c>
      <c r="AF294" s="87">
        <f t="shared" ca="1" si="396"/>
        <v>2.0747070953837876</v>
      </c>
      <c r="AH294" s="14">
        <f t="shared" si="384"/>
        <v>45</v>
      </c>
      <c r="AI294" s="111">
        <f t="shared" ca="1" si="397"/>
        <v>10.525522609243101</v>
      </c>
      <c r="AJ294" s="111">
        <f t="shared" ca="1" si="397"/>
        <v>10.702503291577766</v>
      </c>
      <c r="AK294" s="111">
        <f t="shared" ca="1" si="397"/>
        <v>11.238980971243027</v>
      </c>
      <c r="AL294" s="111">
        <f t="shared" ca="1" si="397"/>
        <v>12.063050628800008</v>
      </c>
      <c r="AM294" s="111">
        <f t="shared" ca="1" si="397"/>
        <v>12.7362707791729</v>
      </c>
      <c r="AN294" s="111">
        <f t="shared" ca="1" si="397"/>
        <v>11.939544002933109</v>
      </c>
      <c r="AO294" s="111">
        <f t="shared" ca="1" si="397"/>
        <v>8.0466178066771743</v>
      </c>
      <c r="AP294" s="111">
        <f t="shared" ca="1" si="397"/>
        <v>2.6296769116052743</v>
      </c>
      <c r="AQ294" s="111">
        <f t="shared" ca="1" si="397"/>
        <v>1.9885438239845505</v>
      </c>
      <c r="AR294" s="111">
        <f t="shared" ca="1" si="397"/>
        <v>3.7387718265378718</v>
      </c>
      <c r="AS294" s="111">
        <f t="shared" ca="1" si="397"/>
        <v>4.5176973691275633</v>
      </c>
      <c r="AT294" s="111">
        <f t="shared" ca="1" si="397"/>
        <v>4.8388655112742605</v>
      </c>
      <c r="AU294" s="111">
        <f t="shared" ca="1" si="397"/>
        <v>4.9311796138735966</v>
      </c>
      <c r="AW294" s="14">
        <f t="shared" si="386"/>
        <v>45</v>
      </c>
      <c r="AX294" s="111">
        <f t="shared" ca="1" si="398"/>
        <v>12.567930851783363</v>
      </c>
      <c r="AY294" s="111">
        <f t="shared" ca="1" si="398"/>
        <v>12.817733547442376</v>
      </c>
      <c r="AZ294" s="111">
        <f t="shared" ca="1" si="398"/>
        <v>13.582605290488161</v>
      </c>
      <c r="BA294" s="111">
        <f t="shared" ca="1" si="398"/>
        <v>14.818302411944819</v>
      </c>
      <c r="BB294" s="111">
        <f t="shared" ca="1" si="398"/>
        <v>16.091053072641039</v>
      </c>
      <c r="BC294" s="111">
        <f t="shared" ca="1" si="398"/>
        <v>15.889898267435836</v>
      </c>
      <c r="BD294" s="111">
        <f t="shared" ca="1" si="398"/>
        <v>12.008426048890986</v>
      </c>
      <c r="BE294" s="111">
        <f t="shared" ca="1" si="398"/>
        <v>5.6669979192290452</v>
      </c>
      <c r="BF294" s="111">
        <f t="shared" ca="1" si="398"/>
        <v>1.3386736014520988</v>
      </c>
      <c r="BG294" s="111">
        <f t="shared" ca="1" si="398"/>
        <v>2.4214174100512782</v>
      </c>
      <c r="BH294" s="111">
        <f t="shared" ca="1" si="398"/>
        <v>3.5237783864755148</v>
      </c>
      <c r="BI294" s="111">
        <f t="shared" ca="1" si="398"/>
        <v>4.028929221245571</v>
      </c>
      <c r="BJ294" s="111">
        <f t="shared" ca="1" si="398"/>
        <v>4.1785597221065593</v>
      </c>
      <c r="BL294" s="14">
        <f t="shared" si="388"/>
        <v>45</v>
      </c>
      <c r="BM294" s="111">
        <f t="shared" ca="1" si="399"/>
        <v>14.618214702943227</v>
      </c>
      <c r="BN294" s="111">
        <f t="shared" ca="1" si="399"/>
        <v>14.940155263503506</v>
      </c>
      <c r="BO294" s="111">
        <f t="shared" ca="1" si="399"/>
        <v>15.931990446420905</v>
      </c>
      <c r="BP294" s="111">
        <f t="shared" ca="1" si="399"/>
        <v>17.578109229390893</v>
      </c>
      <c r="BQ294" s="111">
        <f t="shared" ca="1" si="399"/>
        <v>19.449934227384876</v>
      </c>
      <c r="BR294" s="111">
        <f t="shared" ca="1" si="399"/>
        <v>19.845327301114533</v>
      </c>
      <c r="BS294" s="111">
        <f t="shared" ca="1" si="399"/>
        <v>15.982040540656739</v>
      </c>
      <c r="BT294" s="111">
        <f t="shared" ca="1" si="399"/>
        <v>8.7994250085450396</v>
      </c>
      <c r="BU294" s="111">
        <f t="shared" ca="1" si="399"/>
        <v>3.0193443127904409</v>
      </c>
      <c r="BV294" s="111">
        <f t="shared" ca="1" si="399"/>
        <v>1.4607882883913308</v>
      </c>
      <c r="BW294" s="111">
        <f t="shared" ca="1" si="399"/>
        <v>2.6020868232535657</v>
      </c>
      <c r="BX294" s="111">
        <f t="shared" ca="1" si="399"/>
        <v>3.2590681851121914</v>
      </c>
      <c r="BY294" s="111">
        <f t="shared" ca="1" si="399"/>
        <v>3.4602557259146223</v>
      </c>
      <c r="CA294" s="14">
        <f t="shared" si="390"/>
        <v>45</v>
      </c>
      <c r="CB294" s="111">
        <f t="shared" ca="1" si="400"/>
        <v>9.3019141090853878</v>
      </c>
      <c r="CC294" s="111">
        <f t="shared" ca="1" si="400"/>
        <v>9.6169623269976743</v>
      </c>
      <c r="CD294" s="111">
        <f t="shared" ca="1" si="400"/>
        <v>10.653851941952476</v>
      </c>
      <c r="CE294" s="111">
        <f t="shared" ca="1" si="400"/>
        <v>12.633547219587546</v>
      </c>
      <c r="CF294" s="111">
        <f t="shared" ca="1" si="400"/>
        <v>15.689948825393754</v>
      </c>
      <c r="CG294" s="111">
        <f t="shared" ca="1" si="400"/>
        <v>19.054866630705774</v>
      </c>
      <c r="CH294" s="111">
        <f t="shared" ca="1" si="400"/>
        <v>19.955672633495706</v>
      </c>
      <c r="CI294" s="111">
        <f t="shared" ca="1" si="400"/>
        <v>16.684498733749038</v>
      </c>
      <c r="CJ294" s="111">
        <f t="shared" ca="1" si="400"/>
        <v>12.137334542961385</v>
      </c>
      <c r="CK294" s="111">
        <f t="shared" ca="1" si="400"/>
        <v>8.7992536657506779</v>
      </c>
      <c r="CL294" s="111">
        <f t="shared" ca="1" si="400"/>
        <v>6.8799258884162349</v>
      </c>
      <c r="CM294" s="111">
        <f t="shared" ca="1" si="400"/>
        <v>5.9617628944145222</v>
      </c>
      <c r="CN294" s="111">
        <f t="shared" ca="1" si="400"/>
        <v>5.6998614057635884</v>
      </c>
      <c r="CP294" s="14">
        <f t="shared" si="392"/>
        <v>45</v>
      </c>
      <c r="CQ294" s="111">
        <f t="shared" ca="1" si="401"/>
        <v>8.7105040711046353</v>
      </c>
      <c r="CR294" s="111">
        <f t="shared" ca="1" si="401"/>
        <v>8.6620714873932023</v>
      </c>
      <c r="CS294" s="111">
        <f t="shared" ca="1" si="401"/>
        <v>8.6986188558278652</v>
      </c>
      <c r="CT294" s="111">
        <f t="shared" ca="1" si="401"/>
        <v>9.0932545226093424</v>
      </c>
      <c r="CU294" s="111">
        <f t="shared" ca="1" si="401"/>
        <v>9.7977394451793725</v>
      </c>
      <c r="CV294" s="111">
        <f t="shared" ca="1" si="401"/>
        <v>10.070091718720967</v>
      </c>
      <c r="CW294" s="111">
        <f t="shared" ca="1" si="401"/>
        <v>8.5956269360473563</v>
      </c>
      <c r="CX294" s="111">
        <f t="shared" ca="1" si="401"/>
        <v>5.7972179128405426</v>
      </c>
      <c r="CY294" s="111">
        <f t="shared" ca="1" si="401"/>
        <v>4.109281333845777</v>
      </c>
      <c r="CZ294" s="111">
        <f t="shared" ca="1" si="401"/>
        <v>4.1147318573242995</v>
      </c>
      <c r="DA294" s="111">
        <f t="shared" ca="1" si="401"/>
        <v>4.7667149128317643</v>
      </c>
      <c r="DB294" s="111">
        <f t="shared" ca="1" si="401"/>
        <v>5.4290184633915208</v>
      </c>
      <c r="DC294" s="111">
        <f t="shared" ca="1" si="401"/>
        <v>5.7139335235677509</v>
      </c>
      <c r="DE294" s="14">
        <f t="shared" si="394"/>
        <v>45</v>
      </c>
      <c r="DF294" s="111">
        <f t="shared" ca="1" si="402"/>
        <v>13.775422617403978</v>
      </c>
      <c r="DG294" s="111">
        <f t="shared" ca="1" si="402"/>
        <v>14.189941168261228</v>
      </c>
      <c r="DH294" s="111">
        <f t="shared" ca="1" si="402"/>
        <v>15.586943235385663</v>
      </c>
      <c r="DI294" s="111">
        <f t="shared" ca="1" si="402"/>
        <v>18.303948626593485</v>
      </c>
      <c r="DJ294" s="111">
        <f t="shared" ca="1" si="402"/>
        <v>22.505679160944496</v>
      </c>
      <c r="DK294" s="111">
        <f t="shared" ca="1" si="402"/>
        <v>27.039193482000645</v>
      </c>
      <c r="DL294" s="111">
        <f t="shared" ca="1" si="402"/>
        <v>27.980095746995087</v>
      </c>
      <c r="DM294" s="111">
        <f t="shared" ca="1" si="402"/>
        <v>23.096328902638994</v>
      </c>
      <c r="DN294" s="111">
        <f t="shared" ca="1" si="402"/>
        <v>16.608102197628369</v>
      </c>
      <c r="DO294" s="111">
        <f t="shared" ca="1" si="402"/>
        <v>11.970068493760664</v>
      </c>
      <c r="DP294" s="111">
        <f t="shared" ca="1" si="402"/>
        <v>9.4104355133679611</v>
      </c>
      <c r="DQ294" s="111">
        <f t="shared" ca="1" si="402"/>
        <v>8.2759626850553794</v>
      </c>
      <c r="DR294" s="111">
        <f t="shared" ca="1" si="402"/>
        <v>7.9802045005945565</v>
      </c>
      <c r="DT294" s="14"/>
      <c r="DU294" s="111"/>
      <c r="DV294" s="111"/>
      <c r="DW294" s="111"/>
      <c r="DX294" s="111"/>
      <c r="DY294" s="111"/>
      <c r="DZ294" s="111"/>
      <c r="EA294" s="111"/>
      <c r="EB294" s="111"/>
      <c r="EC294" s="111"/>
      <c r="ED294" s="111"/>
      <c r="EE294" s="111"/>
      <c r="EF294" s="111"/>
      <c r="EG294" s="111"/>
      <c r="EI294" s="14"/>
      <c r="EJ294" s="111"/>
      <c r="EK294" s="111"/>
      <c r="EL294" s="111"/>
      <c r="EM294" s="111"/>
      <c r="EN294" s="111"/>
      <c r="EO294" s="111"/>
      <c r="EP294" s="111"/>
      <c r="EQ294" s="111"/>
      <c r="ER294" s="111"/>
      <c r="ES294" s="111"/>
      <c r="ET294" s="111"/>
      <c r="EU294" s="111"/>
      <c r="EV294" s="111"/>
    </row>
    <row r="295" spans="1:152">
      <c r="S295" s="14">
        <f t="shared" si="382"/>
        <v>52.5</v>
      </c>
      <c r="T295" s="87">
        <f t="shared" ca="1" si="396"/>
        <v>10.740855638419154</v>
      </c>
      <c r="U295" s="87">
        <f t="shared" ca="1" si="396"/>
        <v>10.931274428538085</v>
      </c>
      <c r="V295" s="87">
        <f t="shared" ca="1" si="396"/>
        <v>11.504085441207488</v>
      </c>
      <c r="W295" s="87">
        <f t="shared" ca="1" si="396"/>
        <v>12.431498686196813</v>
      </c>
      <c r="X295" s="87">
        <f t="shared" ca="1" si="396"/>
        <v>13.507285264865077</v>
      </c>
      <c r="Y295" s="87">
        <f t="shared" ca="1" si="396"/>
        <v>13.934052857292556</v>
      </c>
      <c r="Z295" s="87">
        <f t="shared" ca="1" si="396"/>
        <v>11.901435695868486</v>
      </c>
      <c r="AA295" s="87">
        <f t="shared" ca="1" si="396"/>
        <v>6.4144522794653964</v>
      </c>
      <c r="AB295" s="87">
        <f t="shared" ca="1" si="396"/>
        <v>0.40725876047460652</v>
      </c>
      <c r="AC295" s="87">
        <f t="shared" ca="1" si="396"/>
        <v>3.3147166146017413</v>
      </c>
      <c r="AD295" s="87">
        <f t="shared" ca="1" si="396"/>
        <v>5.0177732368273986</v>
      </c>
      <c r="AE295" s="87">
        <f t="shared" ca="1" si="396"/>
        <v>5.6779251919915286</v>
      </c>
      <c r="AF295" s="87">
        <f t="shared" ca="1" si="396"/>
        <v>5.8458819681963217</v>
      </c>
      <c r="AH295" s="14">
        <f t="shared" si="384"/>
        <v>52.5</v>
      </c>
      <c r="AI295" s="111">
        <f t="shared" ca="1" si="397"/>
        <v>6.6948433087699062</v>
      </c>
      <c r="AJ295" s="111">
        <f t="shared" ca="1" si="397"/>
        <v>6.7250669060716453</v>
      </c>
      <c r="AK295" s="111">
        <f t="shared" ca="1" si="397"/>
        <v>6.8237335454122832</v>
      </c>
      <c r="AL295" s="111">
        <f t="shared" ca="1" si="397"/>
        <v>6.9384102296622601</v>
      </c>
      <c r="AM295" s="111">
        <f t="shared" ca="1" si="397"/>
        <v>6.7974039749555777</v>
      </c>
      <c r="AN295" s="111">
        <f t="shared" ca="1" si="397"/>
        <v>5.6899074298473611</v>
      </c>
      <c r="AO295" s="111">
        <f t="shared" ca="1" si="397"/>
        <v>2.6296769116052743</v>
      </c>
      <c r="AP295" s="111">
        <f t="shared" ca="1" si="397"/>
        <v>2.7850017700069722</v>
      </c>
      <c r="AQ295" s="111">
        <f t="shared" ca="1" si="397"/>
        <v>6.5674728581985873</v>
      </c>
      <c r="AR295" s="111">
        <f t="shared" ca="1" si="397"/>
        <v>8.2437043186287529</v>
      </c>
      <c r="AS295" s="111">
        <f t="shared" ca="1" si="397"/>
        <v>8.6644600606075208</v>
      </c>
      <c r="AT295" s="111">
        <f t="shared" ca="1" si="397"/>
        <v>8.6952618217751603</v>
      </c>
      <c r="AU295" s="111">
        <f t="shared" ca="1" si="397"/>
        <v>8.6817962248625093</v>
      </c>
      <c r="AW295" s="14">
        <f t="shared" si="386"/>
        <v>52.5</v>
      </c>
      <c r="AX295" s="111">
        <f t="shared" ca="1" si="398"/>
        <v>8.0901374361402087</v>
      </c>
      <c r="AY295" s="111">
        <f t="shared" ca="1" si="398"/>
        <v>8.1678767021173471</v>
      </c>
      <c r="AZ295" s="111">
        <f t="shared" ca="1" si="398"/>
        <v>8.4124067070426332</v>
      </c>
      <c r="BA295" s="111">
        <f t="shared" ca="1" si="398"/>
        <v>8.7869800892359873</v>
      </c>
      <c r="BB295" s="111">
        <f t="shared" ca="1" si="398"/>
        <v>9.0434173518054539</v>
      </c>
      <c r="BC295" s="111">
        <f t="shared" ca="1" si="398"/>
        <v>8.4384009705501377</v>
      </c>
      <c r="BD295" s="111">
        <f t="shared" ca="1" si="398"/>
        <v>5.6669979192290452</v>
      </c>
      <c r="BE295" s="111">
        <f t="shared" ca="1" si="398"/>
        <v>1.2199013515547412</v>
      </c>
      <c r="BF295" s="111">
        <f t="shared" ca="1" si="398"/>
        <v>4.3446207845419451</v>
      </c>
      <c r="BG295" s="111">
        <f t="shared" ca="1" si="398"/>
        <v>6.6712172176084668</v>
      </c>
      <c r="BH295" s="111">
        <f t="shared" ca="1" si="398"/>
        <v>7.5266741047156733</v>
      </c>
      <c r="BI295" s="111">
        <f t="shared" ca="1" si="398"/>
        <v>7.7832593538115562</v>
      </c>
      <c r="BJ295" s="111">
        <f t="shared" ca="1" si="398"/>
        <v>7.8387130552392454</v>
      </c>
      <c r="BL295" s="14">
        <f t="shared" si="388"/>
        <v>52.5</v>
      </c>
      <c r="BM295" s="111">
        <f t="shared" ca="1" si="399"/>
        <v>9.5015396621426103</v>
      </c>
      <c r="BN295" s="111">
        <f t="shared" ca="1" si="399"/>
        <v>9.6256549779137845</v>
      </c>
      <c r="BO295" s="111">
        <f t="shared" ca="1" si="399"/>
        <v>10.0137141442654</v>
      </c>
      <c r="BP295" s="111">
        <f t="shared" ca="1" si="399"/>
        <v>10.646507431329621</v>
      </c>
      <c r="BQ295" s="111">
        <f t="shared" ca="1" si="399"/>
        <v>11.300907705441471</v>
      </c>
      <c r="BR295" s="111">
        <f t="shared" ca="1" si="399"/>
        <v>11.205572196848063</v>
      </c>
      <c r="BS295" s="111">
        <f t="shared" ca="1" si="399"/>
        <v>8.7994250085450396</v>
      </c>
      <c r="BT295" s="111">
        <f t="shared" ca="1" si="399"/>
        <v>3.6122584640445488</v>
      </c>
      <c r="BU295" s="111">
        <f t="shared" ca="1" si="399"/>
        <v>2.2509508364940864</v>
      </c>
      <c r="BV295" s="111">
        <f t="shared" ca="1" si="399"/>
        <v>5.1171037424000003</v>
      </c>
      <c r="BW295" s="111">
        <f t="shared" ca="1" si="399"/>
        <v>6.3977581632850988</v>
      </c>
      <c r="BX295" s="111">
        <f t="shared" ca="1" si="399"/>
        <v>6.877956251683198</v>
      </c>
      <c r="BY295" s="111">
        <f t="shared" ca="1" si="399"/>
        <v>7.0018750054501346</v>
      </c>
      <c r="CA295" s="14">
        <f t="shared" si="390"/>
        <v>52.5</v>
      </c>
      <c r="CB295" s="111">
        <f t="shared" ca="1" si="400"/>
        <v>6.8406240863666277</v>
      </c>
      <c r="CC295" s="111">
        <f t="shared" ca="1" si="400"/>
        <v>7.0224931194006972</v>
      </c>
      <c r="CD295" s="111">
        <f t="shared" ca="1" si="400"/>
        <v>7.6481391376295056</v>
      </c>
      <c r="CE295" s="111">
        <f t="shared" ca="1" si="400"/>
        <v>8.9063612526766835</v>
      </c>
      <c r="CF295" s="111">
        <f t="shared" ca="1" si="400"/>
        <v>11.016762096082546</v>
      </c>
      <c r="CG295" s="111">
        <f t="shared" ca="1" si="400"/>
        <v>13.977140604743743</v>
      </c>
      <c r="CH295" s="111">
        <f t="shared" ca="1" si="400"/>
        <v>16.684498733749038</v>
      </c>
      <c r="CI295" s="111">
        <f t="shared" ca="1" si="400"/>
        <v>16.669859115536436</v>
      </c>
      <c r="CJ295" s="111">
        <f t="shared" ca="1" si="400"/>
        <v>13.687881006926638</v>
      </c>
      <c r="CK295" s="111">
        <f t="shared" ca="1" si="400"/>
        <v>10.372601811300434</v>
      </c>
      <c r="CL295" s="111">
        <f t="shared" ca="1" si="400"/>
        <v>8.1478725880989966</v>
      </c>
      <c r="CM295" s="111">
        <f t="shared" ca="1" si="400"/>
        <v>7.0148433832858936</v>
      </c>
      <c r="CN295" s="111">
        <f t="shared" ca="1" si="400"/>
        <v>6.6826215801668871</v>
      </c>
      <c r="CP295" s="14">
        <f t="shared" si="392"/>
        <v>52.5</v>
      </c>
      <c r="CQ295" s="111">
        <f t="shared" ca="1" si="401"/>
        <v>7.3439941687002337</v>
      </c>
      <c r="CR295" s="111">
        <f t="shared" ca="1" si="401"/>
        <v>7.1467731333870574</v>
      </c>
      <c r="CS295" s="111">
        <f t="shared" ca="1" si="401"/>
        <v>6.7681706325770303</v>
      </c>
      <c r="CT295" s="111">
        <f t="shared" ca="1" si="401"/>
        <v>6.5439189799949968</v>
      </c>
      <c r="CU295" s="111">
        <f t="shared" ca="1" si="401"/>
        <v>6.5608814439933694</v>
      </c>
      <c r="CV295" s="111">
        <f t="shared" ca="1" si="401"/>
        <v>6.5339588329942151</v>
      </c>
      <c r="CW295" s="111">
        <f t="shared" ca="1" si="401"/>
        <v>5.7972179128405426</v>
      </c>
      <c r="CX295" s="111">
        <f t="shared" ca="1" si="401"/>
        <v>4.2672431854063593</v>
      </c>
      <c r="CY295" s="111">
        <f t="shared" ca="1" si="401"/>
        <v>3.7252443467605469</v>
      </c>
      <c r="CZ295" s="111">
        <f t="shared" ca="1" si="401"/>
        <v>4.4552574627645969</v>
      </c>
      <c r="DA295" s="111">
        <f t="shared" ca="1" si="401"/>
        <v>5.3530365680076866</v>
      </c>
      <c r="DB295" s="111">
        <f t="shared" ca="1" si="401"/>
        <v>6.0918075589370613</v>
      </c>
      <c r="DC295" s="111">
        <f t="shared" ca="1" si="401"/>
        <v>6.3987173942693518</v>
      </c>
      <c r="DE295" s="14">
        <f t="shared" si="394"/>
        <v>52.5</v>
      </c>
      <c r="DF295" s="111">
        <f t="shared" ca="1" si="402"/>
        <v>10.245075435376247</v>
      </c>
      <c r="DG295" s="111">
        <f t="shared" ca="1" si="402"/>
        <v>10.451806104784115</v>
      </c>
      <c r="DH295" s="111">
        <f t="shared" ca="1" si="402"/>
        <v>11.22190937024145</v>
      </c>
      <c r="DI295" s="111">
        <f t="shared" ca="1" si="402"/>
        <v>12.868821461040813</v>
      </c>
      <c r="DJ295" s="111">
        <f t="shared" ca="1" si="402"/>
        <v>15.693467935779227</v>
      </c>
      <c r="DK295" s="111">
        <f t="shared" ca="1" si="402"/>
        <v>19.635436598351657</v>
      </c>
      <c r="DL295" s="111">
        <f t="shared" ca="1" si="402"/>
        <v>23.096328902638994</v>
      </c>
      <c r="DM295" s="111">
        <f t="shared" ca="1" si="402"/>
        <v>22.716405253446887</v>
      </c>
      <c r="DN295" s="111">
        <f t="shared" ca="1" si="402"/>
        <v>18.37086558387016</v>
      </c>
      <c r="DO295" s="111">
        <f t="shared" ca="1" si="402"/>
        <v>13.77437684550857</v>
      </c>
      <c r="DP295" s="111">
        <f t="shared" ca="1" si="402"/>
        <v>10.821201081063775</v>
      </c>
      <c r="DQ295" s="111">
        <f t="shared" ca="1" si="402"/>
        <v>9.4176933434563974</v>
      </c>
      <c r="DR295" s="111">
        <f t="shared" ca="1" si="402"/>
        <v>9.0371929235089983</v>
      </c>
      <c r="DT295" s="14"/>
      <c r="DU295" s="111"/>
      <c r="DV295" s="111"/>
      <c r="DW295" s="111"/>
      <c r="DX295" s="111"/>
      <c r="DY295" s="111"/>
      <c r="DZ295" s="111"/>
      <c r="EA295" s="111"/>
      <c r="EB295" s="111"/>
      <c r="EC295" s="111"/>
      <c r="ED295" s="111"/>
      <c r="EE295" s="111"/>
      <c r="EF295" s="111"/>
      <c r="EG295" s="111"/>
      <c r="EI295" s="14"/>
      <c r="EJ295" s="111"/>
      <c r="EK295" s="111"/>
      <c r="EL295" s="111"/>
      <c r="EM295" s="111"/>
      <c r="EN295" s="111"/>
      <c r="EO295" s="111"/>
      <c r="EP295" s="111"/>
      <c r="EQ295" s="111"/>
      <c r="ER295" s="111"/>
      <c r="ES295" s="111"/>
      <c r="ET295" s="111"/>
      <c r="EU295" s="111"/>
      <c r="EV295" s="111"/>
    </row>
    <row r="296" spans="1:152">
      <c r="S296" s="14">
        <f t="shared" si="382"/>
        <v>60</v>
      </c>
      <c r="T296" s="87">
        <f t="shared" ca="1" si="396"/>
        <v>7.0421729865476426</v>
      </c>
      <c r="U296" s="87">
        <f t="shared" ca="1" si="396"/>
        <v>7.1097869334808035</v>
      </c>
      <c r="V296" s="87">
        <f t="shared" ca="1" si="396"/>
        <v>7.2978204819421961</v>
      </c>
      <c r="W296" s="87">
        <f t="shared" ca="1" si="396"/>
        <v>7.5415228171173183</v>
      </c>
      <c r="X296" s="87">
        <f t="shared" ca="1" si="396"/>
        <v>7.6470636958961347</v>
      </c>
      <c r="Y296" s="87">
        <f t="shared" ca="1" si="396"/>
        <v>7.1112883317606377</v>
      </c>
      <c r="Z296" s="87">
        <f t="shared" ca="1" si="396"/>
        <v>4.9483895023187738</v>
      </c>
      <c r="AA296" s="87">
        <f t="shared" ca="1" si="396"/>
        <v>0.40725876047460652</v>
      </c>
      <c r="AB296" s="87">
        <f t="shared" ca="1" si="396"/>
        <v>4.9853468726863417</v>
      </c>
      <c r="AC296" s="87">
        <f t="shared" ca="1" si="396"/>
        <v>8.6115175158639907</v>
      </c>
      <c r="AD296" s="87">
        <f t="shared" ca="1" si="396"/>
        <v>10.165558579356025</v>
      </c>
      <c r="AE296" s="87">
        <f t="shared" ca="1" si="396"/>
        <v>10.641384016289276</v>
      </c>
      <c r="AF296" s="87">
        <f t="shared" ca="1" si="396"/>
        <v>10.731712932651821</v>
      </c>
      <c r="AH296" s="14">
        <f t="shared" si="384"/>
        <v>60</v>
      </c>
      <c r="AI296" s="111">
        <f t="shared" ca="1" si="397"/>
        <v>4.557922571384978</v>
      </c>
      <c r="AJ296" s="111">
        <f t="shared" ca="1" si="397"/>
        <v>4.4807990200410925</v>
      </c>
      <c r="AK296" s="111">
        <f t="shared" ca="1" si="397"/>
        <v>4.2899546809617091</v>
      </c>
      <c r="AL296" s="111">
        <f t="shared" ca="1" si="397"/>
        <v>3.9803102863053916</v>
      </c>
      <c r="AM296" s="111">
        <f t="shared" ca="1" si="397"/>
        <v>3.3505561395579746</v>
      </c>
      <c r="AN296" s="111">
        <f t="shared" ca="1" si="397"/>
        <v>1.9982543184266826</v>
      </c>
      <c r="AO296" s="111">
        <f t="shared" ca="1" si="397"/>
        <v>1.9885438239845505</v>
      </c>
      <c r="AP296" s="111">
        <f t="shared" ca="1" si="397"/>
        <v>6.5674728581985873</v>
      </c>
      <c r="AQ296" s="111">
        <f t="shared" ca="1" si="397"/>
        <v>11.039376783609498</v>
      </c>
      <c r="AR296" s="111">
        <f t="shared" ca="1" si="397"/>
        <v>13.21637657413096</v>
      </c>
      <c r="AS296" s="111">
        <f t="shared" ca="1" si="397"/>
        <v>13.633123886765219</v>
      </c>
      <c r="AT296" s="111">
        <f t="shared" ca="1" si="397"/>
        <v>13.496928078906748</v>
      </c>
      <c r="AU296" s="111">
        <f t="shared" ca="1" si="397"/>
        <v>13.405850129502484</v>
      </c>
      <c r="AW296" s="14">
        <f t="shared" si="386"/>
        <v>60</v>
      </c>
      <c r="AX296" s="111">
        <f t="shared" ca="1" si="398"/>
        <v>5.4788078017406159</v>
      </c>
      <c r="AY296" s="111">
        <f t="shared" ca="1" si="398"/>
        <v>5.4365418885188443</v>
      </c>
      <c r="AZ296" s="111">
        <f t="shared" ca="1" si="398"/>
        <v>5.3450752249972275</v>
      </c>
      <c r="BA296" s="111">
        <f t="shared" ca="1" si="398"/>
        <v>5.195545028399394</v>
      </c>
      <c r="BB296" s="111">
        <f t="shared" ca="1" si="398"/>
        <v>4.7876656872394499</v>
      </c>
      <c r="BC296" s="111">
        <f t="shared" ca="1" si="398"/>
        <v>3.6331351832749661</v>
      </c>
      <c r="BD296" s="111">
        <f t="shared" ca="1" si="398"/>
        <v>1.3386736014520988</v>
      </c>
      <c r="BE296" s="111">
        <f t="shared" ca="1" si="398"/>
        <v>4.3446207845419451</v>
      </c>
      <c r="BF296" s="111">
        <f t="shared" ca="1" si="398"/>
        <v>9.0682465199639601</v>
      </c>
      <c r="BG296" s="111">
        <f t="shared" ca="1" si="398"/>
        <v>11.725362942750095</v>
      </c>
      <c r="BH296" s="111">
        <f t="shared" ca="1" si="398"/>
        <v>12.532485892497359</v>
      </c>
      <c r="BI296" s="111">
        <f t="shared" ca="1" si="398"/>
        <v>12.61724214275802</v>
      </c>
      <c r="BJ296" s="111">
        <f t="shared" ca="1" si="398"/>
        <v>12.595547767229911</v>
      </c>
      <c r="BL296" s="14">
        <f t="shared" si="388"/>
        <v>60</v>
      </c>
      <c r="BM296" s="111">
        <f t="shared" ca="1" si="399"/>
        <v>6.4363464264524497</v>
      </c>
      <c r="BN296" s="111">
        <f t="shared" ca="1" si="399"/>
        <v>6.4272619731477478</v>
      </c>
      <c r="BO296" s="111">
        <f t="shared" ca="1" si="399"/>
        <v>6.4320698505358092</v>
      </c>
      <c r="BP296" s="111">
        <f t="shared" ca="1" si="399"/>
        <v>6.4425807696181208</v>
      </c>
      <c r="BQ296" s="111">
        <f t="shared" ca="1" si="399"/>
        <v>6.2684813118439147</v>
      </c>
      <c r="BR296" s="111">
        <f t="shared" ca="1" si="399"/>
        <v>5.4072661935961532</v>
      </c>
      <c r="BS296" s="111">
        <f t="shared" ca="1" si="399"/>
        <v>3.0193443127904409</v>
      </c>
      <c r="BT296" s="111">
        <f t="shared" ca="1" si="399"/>
        <v>2.2509508364940864</v>
      </c>
      <c r="BU296" s="111">
        <f t="shared" ca="1" si="399"/>
        <v>7.1075008742172052</v>
      </c>
      <c r="BV296" s="111">
        <f t="shared" ca="1" si="399"/>
        <v>10.237920881068723</v>
      </c>
      <c r="BW296" s="111">
        <f t="shared" ca="1" si="399"/>
        <v>11.434095926817982</v>
      </c>
      <c r="BX296" s="111">
        <f t="shared" ca="1" si="399"/>
        <v>11.739463673111963</v>
      </c>
      <c r="BY296" s="111">
        <f t="shared" ca="1" si="399"/>
        <v>11.787089460840551</v>
      </c>
      <c r="CA296" s="14">
        <f t="shared" si="390"/>
        <v>60</v>
      </c>
      <c r="CB296" s="111">
        <f t="shared" ca="1" si="400"/>
        <v>5.3666329613783663</v>
      </c>
      <c r="CC296" s="111">
        <f t="shared" ca="1" si="400"/>
        <v>5.4375250879403403</v>
      </c>
      <c r="CD296" s="111">
        <f t="shared" ca="1" si="400"/>
        <v>5.7458876089570357</v>
      </c>
      <c r="CE296" s="111">
        <f t="shared" ca="1" si="400"/>
        <v>6.4681443153211715</v>
      </c>
      <c r="CF296" s="111">
        <f t="shared" ca="1" si="400"/>
        <v>7.7664957840883391</v>
      </c>
      <c r="CG296" s="111">
        <f t="shared" ca="1" si="400"/>
        <v>9.7466448563701409</v>
      </c>
      <c r="CH296" s="111">
        <f t="shared" ca="1" si="400"/>
        <v>12.137334542961385</v>
      </c>
      <c r="CI296" s="111">
        <f t="shared" ca="1" si="400"/>
        <v>13.687881006926638</v>
      </c>
      <c r="CJ296" s="111">
        <f t="shared" ca="1" si="400"/>
        <v>13.007447749395999</v>
      </c>
      <c r="CK296" s="111">
        <f t="shared" ca="1" si="400"/>
        <v>10.857714242098925</v>
      </c>
      <c r="CL296" s="111">
        <f t="shared" ca="1" si="400"/>
        <v>8.9081354035770719</v>
      </c>
      <c r="CM296" s="111">
        <f t="shared" ca="1" si="400"/>
        <v>7.7956440928842916</v>
      </c>
      <c r="CN296" s="111">
        <f t="shared" ca="1" si="400"/>
        <v>7.4598542871276612</v>
      </c>
      <c r="CP296" s="14">
        <f t="shared" si="392"/>
        <v>60</v>
      </c>
      <c r="CQ296" s="111">
        <f t="shared" ca="1" si="401"/>
        <v>7.5250131439239771</v>
      </c>
      <c r="CR296" s="111">
        <f t="shared" ca="1" si="401"/>
        <v>7.1550258198596914</v>
      </c>
      <c r="CS296" s="111">
        <f t="shared" ca="1" si="401"/>
        <v>6.3621362484008959</v>
      </c>
      <c r="CT296" s="111">
        <f t="shared" ca="1" si="401"/>
        <v>5.6276061719639365</v>
      </c>
      <c r="CU296" s="111">
        <f t="shared" ca="1" si="401"/>
        <v>5.1128576976755493</v>
      </c>
      <c r="CV296" s="111">
        <f t="shared" ca="1" si="401"/>
        <v>4.6844186725166805</v>
      </c>
      <c r="CW296" s="111">
        <f t="shared" ca="1" si="401"/>
        <v>4.109281333845777</v>
      </c>
      <c r="CX296" s="111">
        <f t="shared" ca="1" si="401"/>
        <v>3.7252443467605469</v>
      </c>
      <c r="CY296" s="111">
        <f t="shared" ca="1" si="401"/>
        <v>4.556071447015686</v>
      </c>
      <c r="CZ296" s="111">
        <f t="shared" ca="1" si="401"/>
        <v>5.8675950088401532</v>
      </c>
      <c r="DA296" s="111">
        <f t="shared" ca="1" si="401"/>
        <v>6.9627518710487042</v>
      </c>
      <c r="DB296" s="111">
        <f t="shared" ca="1" si="401"/>
        <v>7.8240647901429581</v>
      </c>
      <c r="DC296" s="111">
        <f t="shared" ca="1" si="401"/>
        <v>8.1925705283695756</v>
      </c>
      <c r="DE296" s="14">
        <f t="shared" si="394"/>
        <v>60</v>
      </c>
      <c r="DF296" s="111">
        <f t="shared" ca="1" si="402"/>
        <v>8.3366121873470913</v>
      </c>
      <c r="DG296" s="111">
        <f t="shared" ca="1" si="402"/>
        <v>8.3500184208259078</v>
      </c>
      <c r="DH296" s="111">
        <f t="shared" ca="1" si="402"/>
        <v>8.5943632823277518</v>
      </c>
      <c r="DI296" s="111">
        <f t="shared" ca="1" si="402"/>
        <v>9.4133061381665524</v>
      </c>
      <c r="DJ296" s="111">
        <f t="shared" ca="1" si="402"/>
        <v>11.046764379515508</v>
      </c>
      <c r="DK296" s="111">
        <f t="shared" ca="1" si="402"/>
        <v>13.592299310743851</v>
      </c>
      <c r="DL296" s="111">
        <f t="shared" ca="1" si="402"/>
        <v>16.608102197628369</v>
      </c>
      <c r="DM296" s="111">
        <f t="shared" ca="1" si="402"/>
        <v>18.37086558387016</v>
      </c>
      <c r="DN296" s="111">
        <f t="shared" ca="1" si="402"/>
        <v>17.134122931807074</v>
      </c>
      <c r="DO296" s="111">
        <f t="shared" ca="1" si="402"/>
        <v>14.1080886238601</v>
      </c>
      <c r="DP296" s="111">
        <f t="shared" ca="1" si="402"/>
        <v>11.562341846593752</v>
      </c>
      <c r="DQ296" s="111">
        <f t="shared" ca="1" si="402"/>
        <v>10.248369629312451</v>
      </c>
      <c r="DR296" s="111">
        <f t="shared" ca="1" si="402"/>
        <v>9.8966565031686837</v>
      </c>
      <c r="DT296" s="14"/>
      <c r="DU296" s="111"/>
      <c r="DV296" s="111"/>
      <c r="DW296" s="111"/>
      <c r="DX296" s="111"/>
      <c r="DY296" s="111"/>
      <c r="DZ296" s="111"/>
      <c r="EA296" s="111"/>
      <c r="EB296" s="111"/>
      <c r="EC296" s="111"/>
      <c r="ED296" s="111"/>
      <c r="EE296" s="111"/>
      <c r="EF296" s="111"/>
      <c r="EG296" s="111"/>
      <c r="EI296" s="14"/>
      <c r="EJ296" s="111"/>
      <c r="EK296" s="111"/>
      <c r="EL296" s="111"/>
      <c r="EM296" s="111"/>
      <c r="EN296" s="111"/>
      <c r="EO296" s="111"/>
      <c r="EP296" s="111"/>
      <c r="EQ296" s="111"/>
      <c r="ER296" s="111"/>
      <c r="ES296" s="111"/>
      <c r="ET296" s="111"/>
      <c r="EU296" s="111"/>
      <c r="EV296" s="111"/>
    </row>
    <row r="297" spans="1:152">
      <c r="S297" s="14">
        <f t="shared" si="382"/>
        <v>67.5</v>
      </c>
      <c r="T297" s="87">
        <f t="shared" ca="1" si="396"/>
        <v>4.8190612219997115</v>
      </c>
      <c r="U297" s="87">
        <f t="shared" ca="1" si="396"/>
        <v>4.8247209342512907</v>
      </c>
      <c r="V297" s="87">
        <f t="shared" ca="1" si="396"/>
        <v>4.8209961059935473</v>
      </c>
      <c r="W297" s="87">
        <f t="shared" ca="1" si="396"/>
        <v>4.7308669141228439</v>
      </c>
      <c r="X297" s="87">
        <f t="shared" ca="1" si="396"/>
        <v>4.3685780138791355</v>
      </c>
      <c r="Y297" s="87">
        <f t="shared" ca="1" si="396"/>
        <v>3.3383936757784882</v>
      </c>
      <c r="Z297" s="87">
        <f t="shared" ca="1" si="396"/>
        <v>0.96206313028326651</v>
      </c>
      <c r="AA297" s="87">
        <f t="shared" ca="1" si="396"/>
        <v>3.3147166146017413</v>
      </c>
      <c r="AB297" s="87">
        <f t="shared" ca="1" si="396"/>
        <v>8.6115175158639907</v>
      </c>
      <c r="AC297" s="87">
        <f t="shared" ca="1" si="396"/>
        <v>12.670545112359239</v>
      </c>
      <c r="AD297" s="87">
        <f t="shared" ca="1" si="396"/>
        <v>14.597884180911942</v>
      </c>
      <c r="AE297" s="87">
        <f t="shared" ca="1" si="396"/>
        <v>15.193432663553439</v>
      </c>
      <c r="AF297" s="87">
        <f t="shared" ca="1" si="396"/>
        <v>15.29770540121064</v>
      </c>
      <c r="AH297" s="14">
        <f t="shared" si="384"/>
        <v>67.5</v>
      </c>
      <c r="AI297" s="111">
        <f t="shared" ca="1" si="397"/>
        <v>3.9062075161540082</v>
      </c>
      <c r="AJ297" s="111">
        <f t="shared" ca="1" si="397"/>
        <v>3.7015967619271839</v>
      </c>
      <c r="AK297" s="111">
        <f t="shared" ca="1" si="397"/>
        <v>3.2403050150195418</v>
      </c>
      <c r="AL297" s="111">
        <f t="shared" ca="1" si="397"/>
        <v>2.6707691448959325</v>
      </c>
      <c r="AM297" s="111">
        <f t="shared" ca="1" si="397"/>
        <v>1.9358361138907949</v>
      </c>
      <c r="AN297" s="111">
        <f t="shared" ca="1" si="397"/>
        <v>1.4976887438110433</v>
      </c>
      <c r="AO297" s="111">
        <f t="shared" ca="1" si="397"/>
        <v>3.7387718265378718</v>
      </c>
      <c r="AP297" s="111">
        <f t="shared" ca="1" si="397"/>
        <v>8.2437043186287529</v>
      </c>
      <c r="AQ297" s="111">
        <f t="shared" ca="1" si="397"/>
        <v>13.21637657413096</v>
      </c>
      <c r="AR297" s="111">
        <f t="shared" ca="1" si="397"/>
        <v>16.431521213901501</v>
      </c>
      <c r="AS297" s="111">
        <f t="shared" ca="1" si="397"/>
        <v>17.537111558997719</v>
      </c>
      <c r="AT297" s="111">
        <f t="shared" ca="1" si="397"/>
        <v>17.653555098100849</v>
      </c>
      <c r="AU297" s="111">
        <f t="shared" ca="1" si="397"/>
        <v>17.617510402790174</v>
      </c>
      <c r="AW297" s="14">
        <f t="shared" si="386"/>
        <v>67.5</v>
      </c>
      <c r="AX297" s="111">
        <f t="shared" ca="1" si="398"/>
        <v>4.4439168094730341</v>
      </c>
      <c r="AY297" s="111">
        <f t="shared" ca="1" si="398"/>
        <v>4.2694477171944847</v>
      </c>
      <c r="AZ297" s="111">
        <f t="shared" ca="1" si="398"/>
        <v>3.884373110936115</v>
      </c>
      <c r="BA297" s="111">
        <f t="shared" ca="1" si="398"/>
        <v>3.4072317339766727</v>
      </c>
      <c r="BB297" s="111">
        <f t="shared" ca="1" si="398"/>
        <v>2.7094397348994845</v>
      </c>
      <c r="BC297" s="111">
        <f t="shared" ca="1" si="398"/>
        <v>1.6237202983708976</v>
      </c>
      <c r="BD297" s="111">
        <f t="shared" ca="1" si="398"/>
        <v>2.4214174100512782</v>
      </c>
      <c r="BE297" s="111">
        <f t="shared" ca="1" si="398"/>
        <v>6.6712172176084668</v>
      </c>
      <c r="BF297" s="111">
        <f t="shared" ca="1" si="398"/>
        <v>11.725362942750095</v>
      </c>
      <c r="BG297" s="111">
        <f t="shared" ca="1" si="398"/>
        <v>15.222651567070812</v>
      </c>
      <c r="BH297" s="111">
        <f t="shared" ca="1" si="398"/>
        <v>16.617645054746806</v>
      </c>
      <c r="BI297" s="111">
        <f t="shared" ca="1" si="398"/>
        <v>16.918294057171671</v>
      </c>
      <c r="BJ297" s="111">
        <f t="shared" ca="1" si="398"/>
        <v>16.942894064368701</v>
      </c>
      <c r="BL297" s="14">
        <f t="shared" si="388"/>
        <v>67.5</v>
      </c>
      <c r="BM297" s="111">
        <f t="shared" ca="1" si="399"/>
        <v>5.0477618417862082</v>
      </c>
      <c r="BN297" s="111">
        <f t="shared" ca="1" si="399"/>
        <v>4.9038728393909325</v>
      </c>
      <c r="BO297" s="111">
        <f t="shared" ca="1" si="399"/>
        <v>4.59773649506847</v>
      </c>
      <c r="BP297" s="111">
        <f t="shared" ca="1" si="399"/>
        <v>4.2279349612117585</v>
      </c>
      <c r="BQ297" s="111">
        <f t="shared" ca="1" si="399"/>
        <v>3.6454484959983486</v>
      </c>
      <c r="BR297" s="111">
        <f t="shared" ca="1" si="399"/>
        <v>2.5047700324968916</v>
      </c>
      <c r="BS297" s="111">
        <f t="shared" ca="1" si="399"/>
        <v>1.4607882883913308</v>
      </c>
      <c r="BT297" s="111">
        <f t="shared" ca="1" si="399"/>
        <v>5.1171037424000003</v>
      </c>
      <c r="BU297" s="111">
        <f t="shared" ca="1" si="399"/>
        <v>10.237920881068723</v>
      </c>
      <c r="BV297" s="111">
        <f t="shared" ca="1" si="399"/>
        <v>14.015282876109907</v>
      </c>
      <c r="BW297" s="111">
        <f t="shared" ca="1" si="399"/>
        <v>15.699196814125983</v>
      </c>
      <c r="BX297" s="111">
        <f t="shared" ca="1" si="399"/>
        <v>16.183938400186182</v>
      </c>
      <c r="BY297" s="111">
        <f t="shared" ca="1" si="399"/>
        <v>16.269170327873223</v>
      </c>
      <c r="CA297" s="14">
        <f t="shared" si="390"/>
        <v>67.5</v>
      </c>
      <c r="CB297" s="111">
        <f t="shared" ca="1" si="400"/>
        <v>4.8367421969652069</v>
      </c>
      <c r="CC297" s="111">
        <f t="shared" ca="1" si="400"/>
        <v>4.7732606731411247</v>
      </c>
      <c r="CD297" s="111">
        <f t="shared" ca="1" si="400"/>
        <v>4.7711557449039406</v>
      </c>
      <c r="CE297" s="111">
        <f t="shared" ca="1" si="400"/>
        <v>5.0915703780585249</v>
      </c>
      <c r="CF297" s="111">
        <f t="shared" ca="1" si="400"/>
        <v>5.8547561615231851</v>
      </c>
      <c r="CG297" s="111">
        <f t="shared" ca="1" si="400"/>
        <v>7.1164790403496188</v>
      </c>
      <c r="CH297" s="111">
        <f t="shared" ca="1" si="400"/>
        <v>8.7992536657506779</v>
      </c>
      <c r="CI297" s="111">
        <f t="shared" ca="1" si="400"/>
        <v>10.372601811300434</v>
      </c>
      <c r="CJ297" s="111">
        <f t="shared" ca="1" si="400"/>
        <v>10.857714242098925</v>
      </c>
      <c r="CK297" s="111">
        <f t="shared" ca="1" si="400"/>
        <v>10.018080531045076</v>
      </c>
      <c r="CL297" s="111">
        <f t="shared" ca="1" si="400"/>
        <v>8.8010826470455594</v>
      </c>
      <c r="CM297" s="111">
        <f t="shared" ca="1" si="400"/>
        <v>8.0172205221536696</v>
      </c>
      <c r="CN297" s="111">
        <f t="shared" ca="1" si="400"/>
        <v>7.7882785445708631</v>
      </c>
      <c r="CP297" s="14">
        <f t="shared" si="392"/>
        <v>67.5</v>
      </c>
      <c r="CQ297" s="111">
        <f t="shared" ca="1" si="401"/>
        <v>9.3157003011776318</v>
      </c>
      <c r="CR297" s="111">
        <f t="shared" ca="1" si="401"/>
        <v>8.6413912648426496</v>
      </c>
      <c r="CS297" s="111">
        <f t="shared" ca="1" si="401"/>
        <v>7.2394193091787473</v>
      </c>
      <c r="CT297" s="111">
        <f t="shared" ca="1" si="401"/>
        <v>5.9611820515774427</v>
      </c>
      <c r="CU297" s="111">
        <f t="shared" ca="1" si="401"/>
        <v>5.0618813503040636</v>
      </c>
      <c r="CV297" s="111">
        <f t="shared" ca="1" si="401"/>
        <v>4.4583535132138978</v>
      </c>
      <c r="CW297" s="111">
        <f t="shared" ca="1" si="401"/>
        <v>4.1147318573242995</v>
      </c>
      <c r="CX297" s="111">
        <f t="shared" ca="1" si="401"/>
        <v>4.4552574627645969</v>
      </c>
      <c r="CY297" s="111">
        <f t="shared" ca="1" si="401"/>
        <v>5.8675950088401532</v>
      </c>
      <c r="CZ297" s="111">
        <f t="shared" ca="1" si="401"/>
        <v>7.5914635368583943</v>
      </c>
      <c r="DA297" s="111">
        <f t="shared" ca="1" si="401"/>
        <v>9.0976860813194662</v>
      </c>
      <c r="DB297" s="111">
        <f t="shared" ca="1" si="401"/>
        <v>10.385810124805067</v>
      </c>
      <c r="DC297" s="111">
        <f t="shared" ca="1" si="401"/>
        <v>10.977690627977854</v>
      </c>
      <c r="DE297" s="14">
        <f t="shared" si="394"/>
        <v>67.5</v>
      </c>
      <c r="DF297" s="111">
        <f t="shared" ca="1" si="402"/>
        <v>8.0887125540060083</v>
      </c>
      <c r="DG297" s="111">
        <f t="shared" ca="1" si="402"/>
        <v>7.8382174819583668</v>
      </c>
      <c r="DH297" s="111">
        <f t="shared" ca="1" si="402"/>
        <v>7.4943448092667033</v>
      </c>
      <c r="DI297" s="111">
        <f t="shared" ca="1" si="402"/>
        <v>7.619382285898177</v>
      </c>
      <c r="DJ297" s="111">
        <f t="shared" ca="1" si="402"/>
        <v>8.4246036172704244</v>
      </c>
      <c r="DK297" s="111">
        <f t="shared" ca="1" si="402"/>
        <v>9.934298242776558</v>
      </c>
      <c r="DL297" s="111">
        <f t="shared" ca="1" si="402"/>
        <v>11.970068493760664</v>
      </c>
      <c r="DM297" s="111">
        <f t="shared" ca="1" si="402"/>
        <v>13.77437684550857</v>
      </c>
      <c r="DN297" s="111">
        <f t="shared" ca="1" si="402"/>
        <v>14.1080886238601</v>
      </c>
      <c r="DO297" s="111">
        <f t="shared" ca="1" si="402"/>
        <v>12.839723502273907</v>
      </c>
      <c r="DP297" s="111">
        <f t="shared" ca="1" si="402"/>
        <v>11.342014012910109</v>
      </c>
      <c r="DQ297" s="111">
        <f t="shared" ca="1" si="402"/>
        <v>10.607727167992334</v>
      </c>
      <c r="DR297" s="111">
        <f t="shared" ca="1" si="402"/>
        <v>10.482484244360204</v>
      </c>
      <c r="DT297" s="14"/>
      <c r="DU297" s="111"/>
      <c r="DV297" s="111"/>
      <c r="DW297" s="111"/>
      <c r="DX297" s="111"/>
      <c r="DY297" s="111"/>
      <c r="DZ297" s="111"/>
      <c r="EA297" s="111"/>
      <c r="EB297" s="111"/>
      <c r="EC297" s="111"/>
      <c r="ED297" s="111"/>
      <c r="EE297" s="111"/>
      <c r="EF297" s="111"/>
      <c r="EG297" s="111"/>
      <c r="EI297" s="14"/>
      <c r="EJ297" s="111"/>
      <c r="EK297" s="111"/>
      <c r="EL297" s="111"/>
      <c r="EM297" s="111"/>
      <c r="EN297" s="111"/>
      <c r="EO297" s="111"/>
      <c r="EP297" s="111"/>
      <c r="EQ297" s="111"/>
      <c r="ER297" s="111"/>
      <c r="ES297" s="111"/>
      <c r="ET297" s="111"/>
      <c r="EU297" s="111"/>
      <c r="EV297" s="111"/>
    </row>
    <row r="298" spans="1:152">
      <c r="S298" s="14">
        <f t="shared" si="382"/>
        <v>75</v>
      </c>
      <c r="T298" s="87">
        <f t="shared" ca="1" si="396"/>
        <v>3.5419006385516836</v>
      </c>
      <c r="U298" s="87">
        <f t="shared" ca="1" si="396"/>
        <v>3.5180487656322512</v>
      </c>
      <c r="V298" s="87">
        <f t="shared" ca="1" si="396"/>
        <v>3.4246204508935656</v>
      </c>
      <c r="W298" s="87">
        <f t="shared" ca="1" si="396"/>
        <v>3.1842930106121159</v>
      </c>
      <c r="X298" s="87">
        <f t="shared" ca="1" si="396"/>
        <v>2.6253956855931539</v>
      </c>
      <c r="Y298" s="87">
        <f t="shared" ca="1" si="396"/>
        <v>1.4141951139988231</v>
      </c>
      <c r="Z298" s="87">
        <f t="shared" ca="1" si="396"/>
        <v>0.98164495207204006</v>
      </c>
      <c r="AA298" s="87">
        <f t="shared" ca="1" si="396"/>
        <v>5.0177732368273986</v>
      </c>
      <c r="AB298" s="87">
        <f t="shared" ca="1" si="396"/>
        <v>10.165558579356025</v>
      </c>
      <c r="AC298" s="87">
        <f t="shared" ca="1" si="396"/>
        <v>14.597884180911942</v>
      </c>
      <c r="AD298" s="87">
        <f t="shared" ca="1" si="396"/>
        <v>17.084181088862678</v>
      </c>
      <c r="AE298" s="87">
        <f t="shared" ca="1" si="396"/>
        <v>18.024665800170155</v>
      </c>
      <c r="AF298" s="87">
        <f t="shared" ca="1" si="396"/>
        <v>18.230862490391289</v>
      </c>
      <c r="AH298" s="14">
        <f t="shared" si="384"/>
        <v>75</v>
      </c>
      <c r="AI298" s="111">
        <f t="shared" ca="1" si="397"/>
        <v>4.670648360225063</v>
      </c>
      <c r="AJ298" s="111">
        <f t="shared" ca="1" si="397"/>
        <v>4.2179399762881973</v>
      </c>
      <c r="AK298" s="111">
        <f t="shared" ca="1" si="397"/>
        <v>3.3328007222620402</v>
      </c>
      <c r="AL298" s="111">
        <f t="shared" ca="1" si="397"/>
        <v>2.511299271240985</v>
      </c>
      <c r="AM298" s="111">
        <f t="shared" ca="1" si="397"/>
        <v>1.8878850104963809</v>
      </c>
      <c r="AN298" s="111">
        <f t="shared" ca="1" si="397"/>
        <v>2.2008010379717082</v>
      </c>
      <c r="AO298" s="111">
        <f t="shared" ca="1" si="397"/>
        <v>4.5176973691275633</v>
      </c>
      <c r="AP298" s="111">
        <f t="shared" ca="1" si="397"/>
        <v>8.6644600606075208</v>
      </c>
      <c r="AQ298" s="111">
        <f t="shared" ca="1" si="397"/>
        <v>13.633123886765219</v>
      </c>
      <c r="AR298" s="111">
        <f t="shared" ca="1" si="397"/>
        <v>17.537111558997719</v>
      </c>
      <c r="AS298" s="111">
        <f t="shared" ca="1" si="397"/>
        <v>19.469688059495589</v>
      </c>
      <c r="AT298" s="111">
        <f t="shared" ca="1" si="397"/>
        <v>20.118269793220826</v>
      </c>
      <c r="AU298" s="111">
        <f t="shared" ca="1" si="397"/>
        <v>20.269523085387576</v>
      </c>
      <c r="AW298" s="14">
        <f t="shared" si="386"/>
        <v>75</v>
      </c>
      <c r="AX298" s="111">
        <f t="shared" ca="1" si="398"/>
        <v>4.9294860575012782</v>
      </c>
      <c r="AY298" s="111">
        <f t="shared" ca="1" si="398"/>
        <v>4.5002282968147629</v>
      </c>
      <c r="AZ298" s="111">
        <f t="shared" ca="1" si="398"/>
        <v>3.6678557329517041</v>
      </c>
      <c r="BA298" s="111">
        <f t="shared" ca="1" si="398"/>
        <v>2.8766578387606021</v>
      </c>
      <c r="BB298" s="111">
        <f t="shared" ca="1" si="398"/>
        <v>2.1114097433198085</v>
      </c>
      <c r="BC298" s="111">
        <f t="shared" ca="1" si="398"/>
        <v>1.7271297508909482</v>
      </c>
      <c r="BD298" s="111">
        <f t="shared" ca="1" si="398"/>
        <v>3.5237783864755148</v>
      </c>
      <c r="BE298" s="111">
        <f t="shared" ca="1" si="398"/>
        <v>7.5266741047156733</v>
      </c>
      <c r="BF298" s="111">
        <f t="shared" ca="1" si="398"/>
        <v>12.532485892497359</v>
      </c>
      <c r="BG298" s="111">
        <f t="shared" ca="1" si="398"/>
        <v>16.617645054746806</v>
      </c>
      <c r="BH298" s="111">
        <f t="shared" ca="1" si="398"/>
        <v>18.763078414033327</v>
      </c>
      <c r="BI298" s="111">
        <f t="shared" ca="1" si="398"/>
        <v>19.55981416901653</v>
      </c>
      <c r="BJ298" s="111">
        <f t="shared" ca="1" si="398"/>
        <v>19.762107671893471</v>
      </c>
      <c r="BL298" s="14">
        <f t="shared" si="388"/>
        <v>75</v>
      </c>
      <c r="BM298" s="111">
        <f t="shared" ca="1" si="399"/>
        <v>5.2536752490733818</v>
      </c>
      <c r="BN298" s="111">
        <f t="shared" ca="1" si="399"/>
        <v>4.8537047356197913</v>
      </c>
      <c r="BO298" s="111">
        <f t="shared" ca="1" si="399"/>
        <v>4.0910666717567459</v>
      </c>
      <c r="BP298" s="111">
        <f t="shared" ca="1" si="399"/>
        <v>3.3699132358593302</v>
      </c>
      <c r="BQ298" s="111">
        <f t="shared" ca="1" si="399"/>
        <v>2.5982913259262794</v>
      </c>
      <c r="BR298" s="111">
        <f t="shared" ca="1" si="399"/>
        <v>1.716785328298138</v>
      </c>
      <c r="BS298" s="111">
        <f t="shared" ca="1" si="399"/>
        <v>2.6020868232535657</v>
      </c>
      <c r="BT298" s="111">
        <f t="shared" ca="1" si="399"/>
        <v>6.3977581632850988</v>
      </c>
      <c r="BU298" s="111">
        <f t="shared" ca="1" si="399"/>
        <v>11.434095926817982</v>
      </c>
      <c r="BV298" s="111">
        <f t="shared" ca="1" si="399"/>
        <v>15.699196814125983</v>
      </c>
      <c r="BW298" s="111">
        <f t="shared" ca="1" si="399"/>
        <v>18.057185209646413</v>
      </c>
      <c r="BX298" s="111">
        <f t="shared" ca="1" si="399"/>
        <v>19.002023774831358</v>
      </c>
      <c r="BY298" s="111">
        <f t="shared" ca="1" si="399"/>
        <v>19.255364488741286</v>
      </c>
      <c r="CA298" s="14">
        <f t="shared" si="390"/>
        <v>75</v>
      </c>
      <c r="CB298" s="111">
        <f t="shared" ca="1" si="400"/>
        <v>5.3795511921766099</v>
      </c>
      <c r="CC298" s="111">
        <f t="shared" ca="1" si="400"/>
        <v>5.0552670933461625</v>
      </c>
      <c r="CD298" s="111">
        <f t="shared" ca="1" si="400"/>
        <v>4.5777450869930902</v>
      </c>
      <c r="CE298" s="111">
        <f t="shared" ca="1" si="400"/>
        <v>4.4880943767390482</v>
      </c>
      <c r="CF298" s="111">
        <f t="shared" ca="1" si="400"/>
        <v>4.8724190369053302</v>
      </c>
      <c r="CG298" s="111">
        <f t="shared" ca="1" si="400"/>
        <v>5.6941371419738438</v>
      </c>
      <c r="CH298" s="111">
        <f t="shared" ca="1" si="400"/>
        <v>6.8799258884162349</v>
      </c>
      <c r="CI298" s="111">
        <f t="shared" ca="1" si="400"/>
        <v>8.1478725880989966</v>
      </c>
      <c r="CJ298" s="111">
        <f t="shared" ca="1" si="400"/>
        <v>8.9081354035770719</v>
      </c>
      <c r="CK298" s="111">
        <f t="shared" ca="1" si="400"/>
        <v>8.8010826470455594</v>
      </c>
      <c r="CL298" s="111">
        <f t="shared" ca="1" si="400"/>
        <v>8.2877344885485069</v>
      </c>
      <c r="CM298" s="111">
        <f t="shared" ca="1" si="400"/>
        <v>8.0404608919333107</v>
      </c>
      <c r="CN298" s="111">
        <f t="shared" ca="1" si="400"/>
        <v>8.0595226273379907</v>
      </c>
      <c r="CP298" s="14">
        <f t="shared" si="392"/>
        <v>75</v>
      </c>
      <c r="CQ298" s="111">
        <f t="shared" ca="1" si="401"/>
        <v>13.212516256140024</v>
      </c>
      <c r="CR298" s="111">
        <f t="shared" ca="1" si="401"/>
        <v>11.831402485631344</v>
      </c>
      <c r="CS298" s="111">
        <f t="shared" ca="1" si="401"/>
        <v>9.2168945625543266</v>
      </c>
      <c r="CT298" s="111">
        <f t="shared" ca="1" si="401"/>
        <v>7.0933529573024572</v>
      </c>
      <c r="CU298" s="111">
        <f t="shared" ca="1" si="401"/>
        <v>5.7496347134948369</v>
      </c>
      <c r="CV298" s="111">
        <f t="shared" ca="1" si="401"/>
        <v>4.9950279975249661</v>
      </c>
      <c r="CW298" s="111">
        <f t="shared" ca="1" si="401"/>
        <v>4.7667149128317643</v>
      </c>
      <c r="CX298" s="111">
        <f t="shared" ca="1" si="401"/>
        <v>5.3530365680076866</v>
      </c>
      <c r="CY298" s="111">
        <f t="shared" ca="1" si="401"/>
        <v>6.9627518710487042</v>
      </c>
      <c r="CZ298" s="111">
        <f t="shared" ca="1" si="401"/>
        <v>9.0976860813194662</v>
      </c>
      <c r="DA298" s="111">
        <f t="shared" ca="1" si="401"/>
        <v>11.390038245141948</v>
      </c>
      <c r="DB298" s="111">
        <f t="shared" ca="1" si="401"/>
        <v>13.781639143575658</v>
      </c>
      <c r="DC298" s="111">
        <f t="shared" ca="1" si="401"/>
        <v>15.024700966050814</v>
      </c>
      <c r="DE298" s="14">
        <f t="shared" si="394"/>
        <v>75</v>
      </c>
      <c r="DF298" s="111">
        <f t="shared" ca="1" si="402"/>
        <v>9.8020339544455855</v>
      </c>
      <c r="DG298" s="111">
        <f t="shared" ca="1" si="402"/>
        <v>9.0311443743316602</v>
      </c>
      <c r="DH298" s="111">
        <f t="shared" ca="1" si="402"/>
        <v>7.7397537042599529</v>
      </c>
      <c r="DI298" s="111">
        <f t="shared" ca="1" si="402"/>
        <v>7.0746532561389524</v>
      </c>
      <c r="DJ298" s="111">
        <f t="shared" ca="1" si="402"/>
        <v>7.2265720443735866</v>
      </c>
      <c r="DK298" s="111">
        <f t="shared" ca="1" si="402"/>
        <v>8.0685510907864639</v>
      </c>
      <c r="DL298" s="111">
        <f t="shared" ca="1" si="402"/>
        <v>9.4104355133679611</v>
      </c>
      <c r="DM298" s="111">
        <f t="shared" ca="1" si="402"/>
        <v>10.821201081063775</v>
      </c>
      <c r="DN298" s="111">
        <f t="shared" ca="1" si="402"/>
        <v>11.562341846593752</v>
      </c>
      <c r="DO298" s="111">
        <f t="shared" ca="1" si="402"/>
        <v>11.342014012910109</v>
      </c>
      <c r="DP298" s="111">
        <f t="shared" ca="1" si="402"/>
        <v>10.976741028256434</v>
      </c>
      <c r="DQ298" s="111">
        <f t="shared" ca="1" si="402"/>
        <v>11.31077076915952</v>
      </c>
      <c r="DR298" s="111">
        <f t="shared" ca="1" si="402"/>
        <v>11.731703018553917</v>
      </c>
      <c r="DT298" s="14"/>
      <c r="DU298" s="111"/>
      <c r="DV298" s="111"/>
      <c r="DW298" s="111"/>
      <c r="DX298" s="111"/>
      <c r="DY298" s="111"/>
      <c r="DZ298" s="111"/>
      <c r="EA298" s="111"/>
      <c r="EB298" s="111"/>
      <c r="EC298" s="111"/>
      <c r="ED298" s="111"/>
      <c r="EE298" s="111"/>
      <c r="EF298" s="111"/>
      <c r="EG298" s="111"/>
      <c r="EI298" s="14"/>
      <c r="EJ298" s="111"/>
      <c r="EK298" s="111"/>
      <c r="EL298" s="111"/>
      <c r="EM298" s="111"/>
      <c r="EN298" s="111"/>
      <c r="EO298" s="111"/>
      <c r="EP298" s="111"/>
      <c r="EQ298" s="111"/>
      <c r="ER298" s="111"/>
      <c r="ES298" s="111"/>
      <c r="ET298" s="111"/>
      <c r="EU298" s="111"/>
      <c r="EV298" s="111"/>
    </row>
    <row r="299" spans="1:152">
      <c r="S299" s="14">
        <f t="shared" si="382"/>
        <v>82.5</v>
      </c>
      <c r="T299" s="87">
        <f t="shared" ca="1" si="396"/>
        <v>2.8853974862873186</v>
      </c>
      <c r="U299" s="87">
        <f t="shared" ca="1" si="396"/>
        <v>2.8486065733411987</v>
      </c>
      <c r="V299" s="87">
        <f t="shared" ca="1" si="396"/>
        <v>2.7165337008006962</v>
      </c>
      <c r="W299" s="87">
        <f t="shared" ca="1" si="396"/>
        <v>2.4141031132434945</v>
      </c>
      <c r="X299" s="87">
        <f t="shared" ca="1" si="396"/>
        <v>1.7807002239574183</v>
      </c>
      <c r="Y299" s="87">
        <f t="shared" ca="1" si="396"/>
        <v>0.51746793746265274</v>
      </c>
      <c r="Z299" s="87">
        <f t="shared" ca="1" si="396"/>
        <v>1.8350290698826233</v>
      </c>
      <c r="AA299" s="87">
        <f t="shared" ca="1" si="396"/>
        <v>5.6779251919915286</v>
      </c>
      <c r="AB299" s="87">
        <f t="shared" ca="1" si="396"/>
        <v>10.641384016289276</v>
      </c>
      <c r="AC299" s="87">
        <f t="shared" ca="1" si="396"/>
        <v>15.193432663553439</v>
      </c>
      <c r="AD299" s="87">
        <f t="shared" ca="1" si="396"/>
        <v>18.024665800170155</v>
      </c>
      <c r="AE299" s="87">
        <f t="shared" ca="1" si="396"/>
        <v>19.242932644296285</v>
      </c>
      <c r="AF299" s="87">
        <f t="shared" ca="1" si="396"/>
        <v>19.544277992830342</v>
      </c>
      <c r="AH299" s="14">
        <f t="shared" si="384"/>
        <v>82.5</v>
      </c>
      <c r="AI299" s="111">
        <f t="shared" ca="1" si="397"/>
        <v>6.5803830564391665</v>
      </c>
      <c r="AJ299" s="111">
        <f t="shared" ca="1" si="397"/>
        <v>5.6241206007577844</v>
      </c>
      <c r="AK299" s="111">
        <f t="shared" ca="1" si="397"/>
        <v>4.0244270957737269</v>
      </c>
      <c r="AL299" s="111">
        <f t="shared" ca="1" si="397"/>
        <v>2.8494540511340061</v>
      </c>
      <c r="AM299" s="111">
        <f t="shared" ca="1" si="397"/>
        <v>2.2169729887352596</v>
      </c>
      <c r="AN299" s="111">
        <f t="shared" ca="1" si="397"/>
        <v>2.6582736928667261</v>
      </c>
      <c r="AO299" s="111">
        <f t="shared" ca="1" si="397"/>
        <v>4.8388655112742605</v>
      </c>
      <c r="AP299" s="111">
        <f t="shared" ca="1" si="397"/>
        <v>8.6952618217751603</v>
      </c>
      <c r="AQ299" s="111">
        <f t="shared" ca="1" si="397"/>
        <v>13.496928078906748</v>
      </c>
      <c r="AR299" s="111">
        <f t="shared" ca="1" si="397"/>
        <v>17.653555098100849</v>
      </c>
      <c r="AS299" s="111">
        <f t="shared" ca="1" si="397"/>
        <v>20.118269793220826</v>
      </c>
      <c r="AT299" s="111">
        <f t="shared" ca="1" si="397"/>
        <v>21.300270459511463</v>
      </c>
      <c r="AU299" s="111">
        <f t="shared" ca="1" si="397"/>
        <v>21.732707468444143</v>
      </c>
      <c r="AW299" s="14">
        <f t="shared" si="386"/>
        <v>82.5</v>
      </c>
      <c r="AX299" s="111">
        <f t="shared" ca="1" si="398"/>
        <v>6.7056122401086977</v>
      </c>
      <c r="AY299" s="111">
        <f t="shared" ca="1" si="398"/>
        <v>5.7665972990594403</v>
      </c>
      <c r="AZ299" s="111">
        <f t="shared" ca="1" si="398"/>
        <v>4.2021042094942702</v>
      </c>
      <c r="BA299" s="111">
        <f t="shared" ca="1" si="398"/>
        <v>3.0258873595588391</v>
      </c>
      <c r="BB299" s="111">
        <f t="shared" ca="1" si="398"/>
        <v>2.2178014087199971</v>
      </c>
      <c r="BC299" s="111">
        <f t="shared" ca="1" si="398"/>
        <v>2.1706794056642145</v>
      </c>
      <c r="BD299" s="111">
        <f t="shared" ca="1" si="398"/>
        <v>4.028929221245571</v>
      </c>
      <c r="BE299" s="111">
        <f t="shared" ca="1" si="398"/>
        <v>7.7832593538115562</v>
      </c>
      <c r="BF299" s="111">
        <f t="shared" ca="1" si="398"/>
        <v>12.61724214275802</v>
      </c>
      <c r="BG299" s="111">
        <f t="shared" ca="1" si="398"/>
        <v>16.918294057171671</v>
      </c>
      <c r="BH299" s="111">
        <f t="shared" ca="1" si="398"/>
        <v>19.55981416901653</v>
      </c>
      <c r="BI299" s="111">
        <f t="shared" ca="1" si="398"/>
        <v>20.871230923980338</v>
      </c>
      <c r="BJ299" s="111">
        <f t="shared" ca="1" si="398"/>
        <v>21.350174346106648</v>
      </c>
      <c r="BL299" s="14">
        <f t="shared" si="388"/>
        <v>82.5</v>
      </c>
      <c r="BM299" s="111">
        <f t="shared" ca="1" si="399"/>
        <v>6.8744629229703564</v>
      </c>
      <c r="BN299" s="111">
        <f t="shared" ca="1" si="399"/>
        <v>5.9603401185017582</v>
      </c>
      <c r="BO299" s="111">
        <f t="shared" ca="1" si="399"/>
        <v>4.4532466322353059</v>
      </c>
      <c r="BP299" s="111">
        <f t="shared" ca="1" si="399"/>
        <v>3.3197286231167022</v>
      </c>
      <c r="BQ299" s="111">
        <f t="shared" ca="1" si="399"/>
        <v>2.4359929345576865</v>
      </c>
      <c r="BR299" s="111">
        <f t="shared" ca="1" si="399"/>
        <v>1.9050579251167947</v>
      </c>
      <c r="BS299" s="111">
        <f t="shared" ca="1" si="399"/>
        <v>3.2590681851121914</v>
      </c>
      <c r="BT299" s="111">
        <f t="shared" ca="1" si="399"/>
        <v>6.877956251683198</v>
      </c>
      <c r="BU299" s="111">
        <f t="shared" ca="1" si="399"/>
        <v>11.739463673111963</v>
      </c>
      <c r="BV299" s="111">
        <f t="shared" ca="1" si="399"/>
        <v>16.183938400186182</v>
      </c>
      <c r="BW299" s="111">
        <f t="shared" ca="1" si="399"/>
        <v>19.002023774831358</v>
      </c>
      <c r="BX299" s="111">
        <f t="shared" ca="1" si="399"/>
        <v>20.442850389204064</v>
      </c>
      <c r="BY299" s="111">
        <f t="shared" ca="1" si="399"/>
        <v>20.968333170909794</v>
      </c>
      <c r="CA299" s="14">
        <f t="shared" si="390"/>
        <v>82.5</v>
      </c>
      <c r="CB299" s="111">
        <f t="shared" ca="1" si="400"/>
        <v>7.0448253514121779</v>
      </c>
      <c r="CC299" s="111">
        <f t="shared" ca="1" si="400"/>
        <v>6.2004646291429344</v>
      </c>
      <c r="CD299" s="111">
        <f t="shared" ca="1" si="400"/>
        <v>4.9557753860540004</v>
      </c>
      <c r="CE299" s="111">
        <f t="shared" ca="1" si="400"/>
        <v>4.3925463090311316</v>
      </c>
      <c r="CF299" s="111">
        <f t="shared" ca="1" si="400"/>
        <v>4.4820673812672451</v>
      </c>
      <c r="CG299" s="111">
        <f t="shared" ca="1" si="400"/>
        <v>5.0464372641796524</v>
      </c>
      <c r="CH299" s="111">
        <f t="shared" ca="1" si="400"/>
        <v>5.9617628944145222</v>
      </c>
      <c r="CI299" s="111">
        <f t="shared" ca="1" si="400"/>
        <v>7.0148433832858936</v>
      </c>
      <c r="CJ299" s="111">
        <f t="shared" ca="1" si="400"/>
        <v>7.7956440928842916</v>
      </c>
      <c r="CK299" s="111">
        <f t="shared" ca="1" si="400"/>
        <v>8.0172205221536696</v>
      </c>
      <c r="CL299" s="111">
        <f t="shared" ca="1" si="400"/>
        <v>8.0404608919333107</v>
      </c>
      <c r="CM299" s="111">
        <f t="shared" ca="1" si="400"/>
        <v>8.5303297038959158</v>
      </c>
      <c r="CN299" s="111">
        <f t="shared" ca="1" si="400"/>
        <v>9.0407987934521561</v>
      </c>
      <c r="CP299" s="14">
        <f t="shared" si="392"/>
        <v>82.5</v>
      </c>
      <c r="CQ299" s="111">
        <f t="shared" ca="1" si="401"/>
        <v>19.442904095560593</v>
      </c>
      <c r="CR299" s="111">
        <f t="shared" ca="1" si="401"/>
        <v>16.561647122498716</v>
      </c>
      <c r="CS299" s="111">
        <f t="shared" ca="1" si="401"/>
        <v>11.79912911328171</v>
      </c>
      <c r="CT299" s="111">
        <f t="shared" ca="1" si="401"/>
        <v>8.4793995686517505</v>
      </c>
      <c r="CU299" s="111">
        <f t="shared" ca="1" si="401"/>
        <v>6.6045685421068434</v>
      </c>
      <c r="CV299" s="111">
        <f t="shared" ca="1" si="401"/>
        <v>5.6568865958420513</v>
      </c>
      <c r="CW299" s="111">
        <f t="shared" ca="1" si="401"/>
        <v>5.4290184633915208</v>
      </c>
      <c r="CX299" s="111">
        <f t="shared" ca="1" si="401"/>
        <v>6.0918075589370613</v>
      </c>
      <c r="CY299" s="111">
        <f t="shared" ca="1" si="401"/>
        <v>7.8240647901429581</v>
      </c>
      <c r="CZ299" s="111">
        <f t="shared" ca="1" si="401"/>
        <v>10.385810124805067</v>
      </c>
      <c r="DA299" s="111">
        <f t="shared" ca="1" si="401"/>
        <v>13.781639143575658</v>
      </c>
      <c r="DB299" s="111">
        <f t="shared" ca="1" si="401"/>
        <v>18.223502804823468</v>
      </c>
      <c r="DC299" s="111">
        <f t="shared" ca="1" si="401"/>
        <v>20.923932226892244</v>
      </c>
      <c r="DE299" s="14">
        <f t="shared" si="394"/>
        <v>82.5</v>
      </c>
      <c r="DF299" s="111">
        <f t="shared" ca="1" si="402"/>
        <v>13.516974394214952</v>
      </c>
      <c r="DG299" s="111">
        <f t="shared" ca="1" si="402"/>
        <v>11.714584074337456</v>
      </c>
      <c r="DH299" s="111">
        <f t="shared" ca="1" si="402"/>
        <v>8.9019504722686964</v>
      </c>
      <c r="DI299" s="111">
        <f t="shared" ca="1" si="402"/>
        <v>7.3006651310153776</v>
      </c>
      <c r="DJ299" s="111">
        <f t="shared" ca="1" si="402"/>
        <v>6.9000820958986813</v>
      </c>
      <c r="DK299" s="111">
        <f t="shared" ca="1" si="402"/>
        <v>7.3209582528510522</v>
      </c>
      <c r="DL299" s="111">
        <f t="shared" ca="1" si="402"/>
        <v>8.2759626850553794</v>
      </c>
      <c r="DM299" s="111">
        <f t="shared" ca="1" si="402"/>
        <v>9.4176933434563974</v>
      </c>
      <c r="DN299" s="111">
        <f t="shared" ca="1" si="402"/>
        <v>10.248369629312451</v>
      </c>
      <c r="DO299" s="111">
        <f t="shared" ca="1" si="402"/>
        <v>10.607727167992334</v>
      </c>
      <c r="DP299" s="111">
        <f t="shared" ca="1" si="402"/>
        <v>11.31077076915952</v>
      </c>
      <c r="DQ299" s="111">
        <f t="shared" ca="1" si="402"/>
        <v>13.269886677085491</v>
      </c>
      <c r="DR299" s="111">
        <f t="shared" ca="1" si="402"/>
        <v>14.767359961814948</v>
      </c>
      <c r="DT299" s="14"/>
      <c r="DU299" s="111"/>
      <c r="DV299" s="111"/>
      <c r="DW299" s="111"/>
      <c r="DX299" s="111"/>
      <c r="DY299" s="111"/>
      <c r="DZ299" s="111"/>
      <c r="EA299" s="111"/>
      <c r="EB299" s="111"/>
      <c r="EC299" s="111"/>
      <c r="ED299" s="111"/>
      <c r="EE299" s="111"/>
      <c r="EF299" s="111"/>
      <c r="EG299" s="111"/>
      <c r="EI299" s="14"/>
      <c r="EJ299" s="111"/>
      <c r="EK299" s="111"/>
      <c r="EL299" s="111"/>
      <c r="EM299" s="111"/>
      <c r="EN299" s="111"/>
      <c r="EO299" s="111"/>
      <c r="EP299" s="111"/>
      <c r="EQ299" s="111"/>
      <c r="ER299" s="111"/>
      <c r="ES299" s="111"/>
      <c r="ET299" s="111"/>
      <c r="EU299" s="111"/>
      <c r="EV299" s="111"/>
    </row>
    <row r="300" spans="1:152">
      <c r="S300" s="14">
        <f t="shared" si="382"/>
        <v>90</v>
      </c>
      <c r="T300" s="87">
        <f t="shared" ca="1" si="396"/>
        <v>2.6831560337434088</v>
      </c>
      <c r="U300" s="87">
        <f t="shared" ca="1" si="396"/>
        <v>2.6427329205531156</v>
      </c>
      <c r="V300" s="87">
        <f t="shared" ca="1" si="396"/>
        <v>2.4999327170855419</v>
      </c>
      <c r="W300" s="87">
        <f t="shared" ca="1" si="396"/>
        <v>2.1807319352772399</v>
      </c>
      <c r="X300" s="87">
        <f t="shared" ca="1" si="396"/>
        <v>1.5285027595194398</v>
      </c>
      <c r="Y300" s="87">
        <f t="shared" ca="1" si="396"/>
        <v>0.25567229089915955</v>
      </c>
      <c r="Z300" s="87">
        <f t="shared" ca="1" si="396"/>
        <v>2.0747070953837876</v>
      </c>
      <c r="AA300" s="87">
        <f t="shared" ca="1" si="396"/>
        <v>5.8458819681963217</v>
      </c>
      <c r="AB300" s="87">
        <f t="shared" ca="1" si="396"/>
        <v>10.731712932651821</v>
      </c>
      <c r="AC300" s="87">
        <f t="shared" ca="1" si="396"/>
        <v>15.29770540121064</v>
      </c>
      <c r="AD300" s="87">
        <f t="shared" ca="1" si="396"/>
        <v>18.230862490391289</v>
      </c>
      <c r="AE300" s="87">
        <f t="shared" ca="1" si="396"/>
        <v>19.544277992830342</v>
      </c>
      <c r="AF300" s="87">
        <f t="shared" ca="1" si="396"/>
        <v>19.880453867618563</v>
      </c>
      <c r="AH300" s="14">
        <f t="shared" si="384"/>
        <v>90</v>
      </c>
      <c r="AI300" s="111">
        <f t="shared" ca="1" si="397"/>
        <v>7.9148435815672391</v>
      </c>
      <c r="AJ300" s="111">
        <f t="shared" ca="1" si="397"/>
        <v>6.5496218323616189</v>
      </c>
      <c r="AK300" s="111">
        <f t="shared" ca="1" si="397"/>
        <v>4.4513072534155498</v>
      </c>
      <c r="AL300" s="111">
        <f t="shared" ca="1" si="397"/>
        <v>3.0584015310125352</v>
      </c>
      <c r="AM300" s="111">
        <f t="shared" ca="1" si="397"/>
        <v>2.3776174099869101</v>
      </c>
      <c r="AN300" s="111">
        <f t="shared" ca="1" si="397"/>
        <v>2.8139451594349776</v>
      </c>
      <c r="AO300" s="111">
        <f t="shared" ca="1" si="397"/>
        <v>4.9311796138735966</v>
      </c>
      <c r="AP300" s="111">
        <f t="shared" ca="1" si="397"/>
        <v>8.6817962248625093</v>
      </c>
      <c r="AQ300" s="111">
        <f t="shared" ca="1" si="397"/>
        <v>13.405850129502484</v>
      </c>
      <c r="AR300" s="111">
        <f t="shared" ca="1" si="397"/>
        <v>17.617510402790174</v>
      </c>
      <c r="AS300" s="111">
        <f t="shared" ca="1" si="397"/>
        <v>20.269523085387576</v>
      </c>
      <c r="AT300" s="111">
        <f t="shared" ca="1" si="397"/>
        <v>21.732707468444143</v>
      </c>
      <c r="AU300" s="111">
        <f t="shared" ca="1" si="397"/>
        <v>22.378094729721539</v>
      </c>
      <c r="AW300" s="14">
        <f t="shared" si="386"/>
        <v>90</v>
      </c>
      <c r="AX300" s="111">
        <f t="shared" ca="1" si="398"/>
        <v>8.005286639525087</v>
      </c>
      <c r="AY300" s="111">
        <f t="shared" ca="1" si="398"/>
        <v>6.6553023185341287</v>
      </c>
      <c r="AZ300" s="111">
        <f t="shared" ca="1" si="398"/>
        <v>4.5869358321910259</v>
      </c>
      <c r="BA300" s="111">
        <f t="shared" ca="1" si="398"/>
        <v>3.1859736772255913</v>
      </c>
      <c r="BB300" s="111">
        <f t="shared" ca="1" si="398"/>
        <v>2.3335335562215831</v>
      </c>
      <c r="BC300" s="111">
        <f t="shared" ca="1" si="398"/>
        <v>2.343115208441251</v>
      </c>
      <c r="BD300" s="111">
        <f t="shared" ca="1" si="398"/>
        <v>4.1785597221065593</v>
      </c>
      <c r="BE300" s="111">
        <f t="shared" ca="1" si="398"/>
        <v>7.8387130552392454</v>
      </c>
      <c r="BF300" s="111">
        <f t="shared" ca="1" si="398"/>
        <v>12.595547767229911</v>
      </c>
      <c r="BG300" s="111">
        <f t="shared" ca="1" si="398"/>
        <v>16.942894064368701</v>
      </c>
      <c r="BH300" s="111">
        <f t="shared" ca="1" si="398"/>
        <v>19.762107671893471</v>
      </c>
      <c r="BI300" s="111">
        <f t="shared" ca="1" si="398"/>
        <v>21.350174346106648</v>
      </c>
      <c r="BJ300" s="111">
        <f t="shared" ca="1" si="398"/>
        <v>22.041686223658509</v>
      </c>
      <c r="BL300" s="14">
        <f t="shared" si="388"/>
        <v>90</v>
      </c>
      <c r="BM300" s="111">
        <f t="shared" ca="1" si="399"/>
        <v>8.1302168186896004</v>
      </c>
      <c r="BN300" s="111">
        <f t="shared" ca="1" si="399"/>
        <v>6.8030836973956079</v>
      </c>
      <c r="BO300" s="111">
        <f t="shared" ca="1" si="399"/>
        <v>4.786883010408058</v>
      </c>
      <c r="BP300" s="111">
        <f t="shared" ca="1" si="399"/>
        <v>3.4199368487270969</v>
      </c>
      <c r="BQ300" s="111">
        <f t="shared" ca="1" si="399"/>
        <v>2.4786787358131317</v>
      </c>
      <c r="BR300" s="111">
        <f t="shared" ca="1" si="399"/>
        <v>2.0461444294160778</v>
      </c>
      <c r="BS300" s="111">
        <f t="shared" ca="1" si="399"/>
        <v>3.4602557259146223</v>
      </c>
      <c r="BT300" s="111">
        <f t="shared" ca="1" si="399"/>
        <v>7.0018750054501346</v>
      </c>
      <c r="BU300" s="111">
        <f t="shared" ca="1" si="399"/>
        <v>11.787089460840551</v>
      </c>
      <c r="BV300" s="111">
        <f t="shared" ca="1" si="399"/>
        <v>16.269170327873223</v>
      </c>
      <c r="BW300" s="111">
        <f t="shared" ca="1" si="399"/>
        <v>19.255364488741286</v>
      </c>
      <c r="BX300" s="111">
        <f t="shared" ca="1" si="399"/>
        <v>20.968333170909794</v>
      </c>
      <c r="BY300" s="111">
        <f t="shared" ca="1" si="399"/>
        <v>21.706020307832297</v>
      </c>
      <c r="CA300" s="14">
        <f t="shared" si="390"/>
        <v>90</v>
      </c>
      <c r="CB300" s="111">
        <f t="shared" ca="1" si="400"/>
        <v>8.2880747183973913</v>
      </c>
      <c r="CC300" s="111">
        <f t="shared" ca="1" si="400"/>
        <v>7.0275105186993692</v>
      </c>
      <c r="CD300" s="111">
        <f t="shared" ca="1" si="400"/>
        <v>5.2623778519177282</v>
      </c>
      <c r="CE300" s="111">
        <f t="shared" ca="1" si="400"/>
        <v>4.4388188283847718</v>
      </c>
      <c r="CF300" s="111">
        <f t="shared" ca="1" si="400"/>
        <v>4.3985400287541871</v>
      </c>
      <c r="CG300" s="111">
        <f t="shared" ca="1" si="400"/>
        <v>4.8711452227721912</v>
      </c>
      <c r="CH300" s="111">
        <f t="shared" ca="1" si="400"/>
        <v>5.6998614057635884</v>
      </c>
      <c r="CI300" s="111">
        <f t="shared" ca="1" si="400"/>
        <v>6.6826215801668871</v>
      </c>
      <c r="CJ300" s="111">
        <f t="shared" ca="1" si="400"/>
        <v>7.4598542871276612</v>
      </c>
      <c r="CK300" s="111">
        <f t="shared" ca="1" si="400"/>
        <v>7.7882785445708631</v>
      </c>
      <c r="CL300" s="111">
        <f t="shared" ca="1" si="400"/>
        <v>8.0595226273379907</v>
      </c>
      <c r="CM300" s="111">
        <f t="shared" ca="1" si="400"/>
        <v>9.0407987934521561</v>
      </c>
      <c r="CN300" s="111">
        <f t="shared" ca="1" si="400"/>
        <v>9.9555329749131474</v>
      </c>
      <c r="CP300" s="14">
        <f t="shared" si="392"/>
        <v>90</v>
      </c>
      <c r="CQ300" s="111">
        <f t="shared" ca="1" si="401"/>
        <v>23.549683690149365</v>
      </c>
      <c r="CR300" s="111">
        <f t="shared" ca="1" si="401"/>
        <v>19.443232612837988</v>
      </c>
      <c r="CS300" s="111">
        <f t="shared" ca="1" si="401"/>
        <v>13.178977697999315</v>
      </c>
      <c r="CT300" s="111">
        <f t="shared" ca="1" si="401"/>
        <v>9.1583034473265421</v>
      </c>
      <c r="CU300" s="111">
        <f t="shared" ca="1" si="401"/>
        <v>7.0059389335182756</v>
      </c>
      <c r="CV300" s="111">
        <f t="shared" ca="1" si="401"/>
        <v>5.9575767081143072</v>
      </c>
      <c r="CW300" s="111">
        <f t="shared" ca="1" si="401"/>
        <v>5.7139335235677509</v>
      </c>
      <c r="CX300" s="111">
        <f t="shared" ca="1" si="401"/>
        <v>6.3987173942693518</v>
      </c>
      <c r="CY300" s="111">
        <f t="shared" ca="1" si="401"/>
        <v>8.1925705283695756</v>
      </c>
      <c r="CZ300" s="111">
        <f t="shared" ca="1" si="401"/>
        <v>10.977690627977854</v>
      </c>
      <c r="DA300" s="111">
        <f t="shared" ca="1" si="401"/>
        <v>15.024700966050814</v>
      </c>
      <c r="DB300" s="111">
        <f t="shared" ca="1" si="401"/>
        <v>20.923932226892244</v>
      </c>
      <c r="DC300" s="111">
        <f t="shared" ca="1" si="401"/>
        <v>24.832895797611229</v>
      </c>
      <c r="DE300" s="14">
        <f t="shared" si="394"/>
        <v>90</v>
      </c>
      <c r="DF300" s="111">
        <f t="shared" ca="1" si="402"/>
        <v>16.127061274222083</v>
      </c>
      <c r="DG300" s="111">
        <f t="shared" ca="1" si="402"/>
        <v>13.497498569244357</v>
      </c>
      <c r="DH300" s="111">
        <f t="shared" ca="1" si="402"/>
        <v>9.6536852033159146</v>
      </c>
      <c r="DI300" s="111">
        <f t="shared" ca="1" si="402"/>
        <v>7.5382438468959991</v>
      </c>
      <c r="DJ300" s="111">
        <f t="shared" ca="1" si="402"/>
        <v>6.8881566041438251</v>
      </c>
      <c r="DK300" s="111">
        <f t="shared" ca="1" si="402"/>
        <v>7.1516943271530691</v>
      </c>
      <c r="DL300" s="111">
        <f t="shared" ca="1" si="402"/>
        <v>7.9802045005945565</v>
      </c>
      <c r="DM300" s="111">
        <f t="shared" ca="1" si="402"/>
        <v>9.0371929235089983</v>
      </c>
      <c r="DN300" s="111">
        <f t="shared" ca="1" si="402"/>
        <v>9.8966565031686837</v>
      </c>
      <c r="DO300" s="111">
        <f t="shared" ca="1" si="402"/>
        <v>10.482484244360204</v>
      </c>
      <c r="DP300" s="111">
        <f t="shared" ca="1" si="402"/>
        <v>11.731703018553917</v>
      </c>
      <c r="DQ300" s="111">
        <f t="shared" ca="1" si="402"/>
        <v>14.767359961814948</v>
      </c>
      <c r="DR300" s="111">
        <f t="shared" ca="1" si="402"/>
        <v>17.115196094593379</v>
      </c>
      <c r="DT300" s="14"/>
      <c r="DU300" s="111"/>
      <c r="DV300" s="111"/>
      <c r="DW300" s="111"/>
      <c r="DX300" s="111"/>
      <c r="DY300" s="111"/>
      <c r="DZ300" s="111"/>
      <c r="EA300" s="111"/>
      <c r="EB300" s="111"/>
      <c r="EC300" s="111"/>
      <c r="ED300" s="111"/>
      <c r="EE300" s="111"/>
      <c r="EF300" s="111"/>
      <c r="EG300" s="111"/>
      <c r="EI300" s="14"/>
      <c r="EJ300" s="111"/>
      <c r="EK300" s="111"/>
      <c r="EL300" s="111"/>
      <c r="EM300" s="111"/>
      <c r="EN300" s="111"/>
      <c r="EO300" s="111"/>
      <c r="EP300" s="111"/>
      <c r="EQ300" s="111"/>
      <c r="ER300" s="111"/>
      <c r="ES300" s="111"/>
      <c r="ET300" s="111"/>
      <c r="EU300" s="111"/>
      <c r="EV300" s="111"/>
    </row>
    <row r="301" spans="1:152" s="1" customFormat="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R301"/>
      <c r="S301" s="1" t="s">
        <v>69</v>
      </c>
      <c r="AH301" s="1" t="s">
        <v>70</v>
      </c>
      <c r="AW301" s="1" t="s">
        <v>71</v>
      </c>
      <c r="BL301" s="1" t="s">
        <v>72</v>
      </c>
      <c r="CA301" s="1" t="s">
        <v>73</v>
      </c>
      <c r="CP301" s="1" t="s">
        <v>74</v>
      </c>
      <c r="DE301" s="1" t="s">
        <v>75</v>
      </c>
    </row>
    <row r="302" spans="1:152">
      <c r="Q302" t="s">
        <v>93</v>
      </c>
      <c r="S302" s="85" t="s">
        <v>94</v>
      </c>
      <c r="T302" s="86">
        <f t="shared" ref="T302:AF302" si="403">T287</f>
        <v>0</v>
      </c>
      <c r="U302" s="86">
        <f t="shared" si="403"/>
        <v>7.5</v>
      </c>
      <c r="V302" s="86">
        <f t="shared" si="403"/>
        <v>15</v>
      </c>
      <c r="W302" s="86">
        <f t="shared" si="403"/>
        <v>22.5</v>
      </c>
      <c r="X302" s="86">
        <f t="shared" si="403"/>
        <v>30</v>
      </c>
      <c r="Y302" s="86">
        <f t="shared" si="403"/>
        <v>37.5</v>
      </c>
      <c r="Z302" s="86">
        <f t="shared" si="403"/>
        <v>45</v>
      </c>
      <c r="AA302" s="86">
        <f t="shared" si="403"/>
        <v>52.5</v>
      </c>
      <c r="AB302" s="86">
        <f t="shared" si="403"/>
        <v>60</v>
      </c>
      <c r="AC302" s="86">
        <f t="shared" si="403"/>
        <v>67.5</v>
      </c>
      <c r="AD302" s="86">
        <f t="shared" si="403"/>
        <v>75</v>
      </c>
      <c r="AE302" s="86">
        <f t="shared" si="403"/>
        <v>82.5</v>
      </c>
      <c r="AF302" s="86">
        <f t="shared" si="403"/>
        <v>90</v>
      </c>
      <c r="AH302" s="115" t="s">
        <v>94</v>
      </c>
      <c r="AI302" s="14">
        <f t="shared" ref="AI302:AU302" si="404">AI287</f>
        <v>0</v>
      </c>
      <c r="AJ302" s="14">
        <f t="shared" si="404"/>
        <v>7.5</v>
      </c>
      <c r="AK302" s="14">
        <f t="shared" si="404"/>
        <v>15</v>
      </c>
      <c r="AL302" s="14">
        <f t="shared" si="404"/>
        <v>22.5</v>
      </c>
      <c r="AM302" s="14">
        <f t="shared" si="404"/>
        <v>30</v>
      </c>
      <c r="AN302" s="14">
        <f t="shared" si="404"/>
        <v>37.5</v>
      </c>
      <c r="AO302" s="14">
        <f t="shared" si="404"/>
        <v>45</v>
      </c>
      <c r="AP302" s="14">
        <f t="shared" si="404"/>
        <v>52.5</v>
      </c>
      <c r="AQ302" s="14">
        <f t="shared" si="404"/>
        <v>60</v>
      </c>
      <c r="AR302" s="14">
        <f t="shared" si="404"/>
        <v>67.5</v>
      </c>
      <c r="AS302" s="14">
        <f t="shared" si="404"/>
        <v>75</v>
      </c>
      <c r="AT302" s="14">
        <f t="shared" si="404"/>
        <v>82.5</v>
      </c>
      <c r="AU302" s="14">
        <f t="shared" si="404"/>
        <v>90</v>
      </c>
      <c r="AW302" s="115" t="s">
        <v>94</v>
      </c>
      <c r="AX302" s="14">
        <f t="shared" ref="AX302:BJ302" si="405">AX287</f>
        <v>0</v>
      </c>
      <c r="AY302" s="14">
        <f t="shared" si="405"/>
        <v>7.5</v>
      </c>
      <c r="AZ302" s="14">
        <f t="shared" si="405"/>
        <v>15</v>
      </c>
      <c r="BA302" s="14">
        <f t="shared" si="405"/>
        <v>22.5</v>
      </c>
      <c r="BB302" s="14">
        <f t="shared" si="405"/>
        <v>30</v>
      </c>
      <c r="BC302" s="14">
        <f t="shared" si="405"/>
        <v>37.5</v>
      </c>
      <c r="BD302" s="14">
        <f t="shared" si="405"/>
        <v>45</v>
      </c>
      <c r="BE302" s="14">
        <f t="shared" si="405"/>
        <v>52.5</v>
      </c>
      <c r="BF302" s="14">
        <f t="shared" si="405"/>
        <v>60</v>
      </c>
      <c r="BG302" s="14">
        <f t="shared" si="405"/>
        <v>67.5</v>
      </c>
      <c r="BH302" s="14">
        <f t="shared" si="405"/>
        <v>75</v>
      </c>
      <c r="BI302" s="14">
        <f t="shared" si="405"/>
        <v>82.5</v>
      </c>
      <c r="BJ302" s="14">
        <f t="shared" si="405"/>
        <v>90</v>
      </c>
      <c r="BL302" s="115" t="s">
        <v>94</v>
      </c>
      <c r="BM302" s="14">
        <f t="shared" ref="BM302:BY302" si="406">BM287</f>
        <v>0</v>
      </c>
      <c r="BN302" s="14">
        <f t="shared" si="406"/>
        <v>7.5</v>
      </c>
      <c r="BO302" s="14">
        <f t="shared" si="406"/>
        <v>15</v>
      </c>
      <c r="BP302" s="14">
        <f t="shared" si="406"/>
        <v>22.5</v>
      </c>
      <c r="BQ302" s="14">
        <f t="shared" si="406"/>
        <v>30</v>
      </c>
      <c r="BR302" s="14">
        <f t="shared" si="406"/>
        <v>37.5</v>
      </c>
      <c r="BS302" s="14">
        <f t="shared" si="406"/>
        <v>45</v>
      </c>
      <c r="BT302" s="14">
        <f t="shared" si="406"/>
        <v>52.5</v>
      </c>
      <c r="BU302" s="14">
        <f t="shared" si="406"/>
        <v>60</v>
      </c>
      <c r="BV302" s="14">
        <f t="shared" si="406"/>
        <v>67.5</v>
      </c>
      <c r="BW302" s="14">
        <f t="shared" si="406"/>
        <v>75</v>
      </c>
      <c r="BX302" s="14">
        <f t="shared" si="406"/>
        <v>82.5</v>
      </c>
      <c r="BY302" s="14">
        <f t="shared" si="406"/>
        <v>90</v>
      </c>
      <c r="CA302" s="85" t="s">
        <v>94</v>
      </c>
      <c r="CB302" s="14">
        <f t="shared" ref="CB302:CN302" si="407">CB287</f>
        <v>0</v>
      </c>
      <c r="CC302" s="14">
        <f t="shared" si="407"/>
        <v>7.5</v>
      </c>
      <c r="CD302" s="14">
        <f t="shared" si="407"/>
        <v>15</v>
      </c>
      <c r="CE302" s="14">
        <f t="shared" si="407"/>
        <v>22.5</v>
      </c>
      <c r="CF302" s="14">
        <f t="shared" si="407"/>
        <v>30</v>
      </c>
      <c r="CG302" s="14">
        <f t="shared" si="407"/>
        <v>37.5</v>
      </c>
      <c r="CH302" s="14">
        <f t="shared" si="407"/>
        <v>45</v>
      </c>
      <c r="CI302" s="14">
        <f t="shared" si="407"/>
        <v>52.5</v>
      </c>
      <c r="CJ302" s="14">
        <f t="shared" si="407"/>
        <v>60</v>
      </c>
      <c r="CK302" s="14">
        <f t="shared" si="407"/>
        <v>67.5</v>
      </c>
      <c r="CL302" s="14">
        <f t="shared" si="407"/>
        <v>75</v>
      </c>
      <c r="CM302" s="14">
        <f t="shared" si="407"/>
        <v>82.5</v>
      </c>
      <c r="CN302" s="14">
        <f t="shared" si="407"/>
        <v>90</v>
      </c>
      <c r="CP302" s="85" t="s">
        <v>94</v>
      </c>
      <c r="CQ302" s="14">
        <f t="shared" ref="CQ302:DC302" si="408">CQ287</f>
        <v>0</v>
      </c>
      <c r="CR302" s="14">
        <f t="shared" si="408"/>
        <v>7.5</v>
      </c>
      <c r="CS302" s="14">
        <f t="shared" ref="CS302" si="409">BO302</f>
        <v>15</v>
      </c>
      <c r="CT302" s="14">
        <f t="shared" ref="CT302" si="410">BP302</f>
        <v>22.5</v>
      </c>
      <c r="CU302" s="14">
        <f t="shared" ref="CU302" si="411">BQ302</f>
        <v>30</v>
      </c>
      <c r="CV302" s="14">
        <f t="shared" ref="CV302" si="412">BR302</f>
        <v>37.5</v>
      </c>
      <c r="CW302" s="14">
        <f t="shared" ref="CW302" si="413">BS302</f>
        <v>45</v>
      </c>
      <c r="CX302" s="14">
        <f t="shared" ref="CX302" si="414">BT302</f>
        <v>52.5</v>
      </c>
      <c r="CY302" s="14">
        <f t="shared" ref="CY302" si="415">BU302</f>
        <v>60</v>
      </c>
      <c r="CZ302" s="14">
        <f t="shared" si="408"/>
        <v>67.5</v>
      </c>
      <c r="DA302" s="14">
        <f t="shared" si="408"/>
        <v>75</v>
      </c>
      <c r="DB302" s="14">
        <f t="shared" si="408"/>
        <v>82.5</v>
      </c>
      <c r="DC302" s="14">
        <f t="shared" si="408"/>
        <v>90</v>
      </c>
      <c r="DE302" s="115" t="s">
        <v>94</v>
      </c>
      <c r="DF302" s="14">
        <f t="shared" ref="DF302:DR302" si="416">DF287</f>
        <v>0</v>
      </c>
      <c r="DG302" s="14">
        <f t="shared" si="416"/>
        <v>7.5</v>
      </c>
      <c r="DH302" s="14">
        <f t="shared" si="416"/>
        <v>15</v>
      </c>
      <c r="DI302" s="14">
        <f t="shared" si="416"/>
        <v>22.5</v>
      </c>
      <c r="DJ302" s="14">
        <f t="shared" si="416"/>
        <v>30</v>
      </c>
      <c r="DK302" s="14">
        <f t="shared" si="416"/>
        <v>37.5</v>
      </c>
      <c r="DL302" s="14">
        <f t="shared" si="416"/>
        <v>45</v>
      </c>
      <c r="DM302" s="14">
        <f t="shared" si="416"/>
        <v>52.5</v>
      </c>
      <c r="DN302" s="14">
        <f t="shared" si="416"/>
        <v>60</v>
      </c>
      <c r="DO302" s="14">
        <f t="shared" si="416"/>
        <v>67.5</v>
      </c>
      <c r="DP302" s="14">
        <f t="shared" si="416"/>
        <v>75</v>
      </c>
      <c r="DQ302" s="14">
        <f t="shared" si="416"/>
        <v>82.5</v>
      </c>
      <c r="DR302" s="14">
        <f t="shared" si="416"/>
        <v>90</v>
      </c>
      <c r="DT302" s="100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I302" s="68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</row>
    <row r="303" spans="1:152">
      <c r="S303" s="14">
        <f t="shared" ref="S303:S315" si="417">S288</f>
        <v>0</v>
      </c>
      <c r="T303" s="87">
        <f ca="1">T258+T288</f>
        <v>91.403189850048548</v>
      </c>
      <c r="U303" s="87">
        <f t="shared" ref="U303:AF303" ca="1" si="418">U258+U288</f>
        <v>90.651383058922718</v>
      </c>
      <c r="V303" s="87">
        <f t="shared" ca="1" si="418"/>
        <v>87.205212756068519</v>
      </c>
      <c r="W303" s="87">
        <f t="shared" ca="1" si="418"/>
        <v>78.327198036597792</v>
      </c>
      <c r="X303" s="87">
        <f t="shared" ca="1" si="418"/>
        <v>63.104054049454987</v>
      </c>
      <c r="Y303" s="87">
        <f t="shared" ca="1" si="418"/>
        <v>45.598719204580782</v>
      </c>
      <c r="Z303" s="87">
        <f t="shared" ca="1" si="418"/>
        <v>31.190693135116703</v>
      </c>
      <c r="AA303" s="87">
        <f t="shared" ca="1" si="418"/>
        <v>21.673991721952387</v>
      </c>
      <c r="AB303" s="87">
        <f t="shared" ca="1" si="418"/>
        <v>16.071019436961034</v>
      </c>
      <c r="AC303" s="87">
        <f t="shared" ca="1" si="418"/>
        <v>12.94301522380923</v>
      </c>
      <c r="AD303" s="87">
        <f t="shared" ca="1" si="418"/>
        <v>11.263923363521435</v>
      </c>
      <c r="AE303" s="87">
        <f t="shared" ca="1" si="418"/>
        <v>10.445999235866948</v>
      </c>
      <c r="AF303" s="87">
        <f t="shared" ca="1" si="418"/>
        <v>10.201524806363055</v>
      </c>
      <c r="AH303" s="14">
        <f t="shared" ref="AH303:AH315" si="419">AH288</f>
        <v>0</v>
      </c>
      <c r="AI303" s="111">
        <f ca="1">AI258+AI288</f>
        <v>64.706446440383729</v>
      </c>
      <c r="AJ303" s="111">
        <f t="shared" ref="AJ303:AU303" ca="1" si="420">AJ258+AJ288</f>
        <v>63.768115771477611</v>
      </c>
      <c r="AK303" s="111">
        <f t="shared" ca="1" si="420"/>
        <v>60.707557267716204</v>
      </c>
      <c r="AL303" s="111">
        <f t="shared" ca="1" si="420"/>
        <v>53.967587996881953</v>
      </c>
      <c r="AM303" s="111">
        <f t="shared" ca="1" si="420"/>
        <v>43.014966554705765</v>
      </c>
      <c r="AN303" s="111">
        <f t="shared" ca="1" si="420"/>
        <v>30.7872216360877</v>
      </c>
      <c r="AO303" s="111">
        <f t="shared" ca="1" si="420"/>
        <v>20.981834399057504</v>
      </c>
      <c r="AP303" s="111">
        <f t="shared" ca="1" si="420"/>
        <v>14.742238570748752</v>
      </c>
      <c r="AQ303" s="111">
        <f t="shared" ca="1" si="420"/>
        <v>11.413368581561336</v>
      </c>
      <c r="AR303" s="111">
        <f t="shared" ca="1" si="420"/>
        <v>10.229455532346144</v>
      </c>
      <c r="AS303" s="111">
        <f t="shared" ca="1" si="420"/>
        <v>10.778789435413543</v>
      </c>
      <c r="AT303" s="111">
        <f t="shared" ca="1" si="420"/>
        <v>12.612681838572254</v>
      </c>
      <c r="AU303" s="111">
        <f t="shared" ca="1" si="420"/>
        <v>13.929538587340051</v>
      </c>
      <c r="AW303" s="14">
        <f t="shared" ref="AW303:AW315" si="421">AW288</f>
        <v>0</v>
      </c>
      <c r="AX303" s="111">
        <f ca="1">AX258+AX288</f>
        <v>73.805408254856331</v>
      </c>
      <c r="AY303" s="111">
        <f t="shared" ref="AY303:BJ303" ca="1" si="422">AY258+AY288</f>
        <v>72.865378895125303</v>
      </c>
      <c r="AZ303" s="111">
        <f t="shared" ca="1" si="422"/>
        <v>69.603349164413899</v>
      </c>
      <c r="BA303" s="111">
        <f t="shared" ca="1" si="422"/>
        <v>62.120101734659428</v>
      </c>
      <c r="BB303" s="111">
        <f t="shared" ca="1" si="422"/>
        <v>49.73409713599429</v>
      </c>
      <c r="BC303" s="111">
        <f t="shared" ca="1" si="422"/>
        <v>35.746536094752287</v>
      </c>
      <c r="BD303" s="111">
        <f t="shared" ca="1" si="422"/>
        <v>24.413491137260184</v>
      </c>
      <c r="BE303" s="111">
        <f t="shared" ca="1" si="422"/>
        <v>17.09944630530385</v>
      </c>
      <c r="BF303" s="111">
        <f t="shared" ca="1" si="422"/>
        <v>13.058720625329318</v>
      </c>
      <c r="BG303" s="111">
        <f t="shared" ca="1" si="422"/>
        <v>11.367400154204299</v>
      </c>
      <c r="BH303" s="111">
        <f t="shared" ca="1" si="422"/>
        <v>11.575587682616849</v>
      </c>
      <c r="BI303" s="111">
        <f t="shared" ca="1" si="422"/>
        <v>13.247345344723964</v>
      </c>
      <c r="BJ303" s="111">
        <f t="shared" ca="1" si="422"/>
        <v>14.521206234246844</v>
      </c>
      <c r="BL303" s="14">
        <f t="shared" ref="BL303:BL315" si="423">BL288</f>
        <v>0</v>
      </c>
      <c r="BM303" s="111">
        <f ca="1">BM258+BM288</f>
        <v>82.93242382124339</v>
      </c>
      <c r="BN303" s="111">
        <f t="shared" ref="BN303:BY303" ca="1" si="424">BN258+BN288</f>
        <v>81.98245097842937</v>
      </c>
      <c r="BO303" s="111">
        <f t="shared" ca="1" si="424"/>
        <v>78.509003287617432</v>
      </c>
      <c r="BP303" s="111">
        <f t="shared" ca="1" si="424"/>
        <v>70.278168412717889</v>
      </c>
      <c r="BQ303" s="111">
        <f t="shared" ca="1" si="424"/>
        <v>56.457581028179284</v>
      </c>
      <c r="BR303" s="111">
        <f t="shared" ca="1" si="424"/>
        <v>40.710808662710328</v>
      </c>
      <c r="BS303" s="111">
        <f t="shared" ca="1" si="424"/>
        <v>27.853023484082463</v>
      </c>
      <c r="BT303" s="111">
        <f t="shared" ca="1" si="424"/>
        <v>19.472762138491049</v>
      </c>
      <c r="BU303" s="111">
        <f t="shared" ca="1" si="424"/>
        <v>14.740726063453497</v>
      </c>
      <c r="BV303" s="111">
        <f t="shared" ca="1" si="424"/>
        <v>12.571480515056599</v>
      </c>
      <c r="BW303" s="111">
        <f t="shared" ca="1" si="424"/>
        <v>12.437737424116044</v>
      </c>
      <c r="BX303" s="111">
        <f t="shared" ca="1" si="424"/>
        <v>13.925630350067804</v>
      </c>
      <c r="BY303" s="111">
        <f t="shared" ca="1" si="424"/>
        <v>15.147361002360304</v>
      </c>
      <c r="CA303" s="14">
        <f t="shared" ref="CA303:CA315" si="425">CA288</f>
        <v>0</v>
      </c>
      <c r="CB303" s="111">
        <f ca="1">CB258+CB288</f>
        <v>38.605620574864673</v>
      </c>
      <c r="CC303" s="111">
        <f t="shared" ref="CC303:CN303" ca="1" si="426">CC258+CC288</f>
        <v>38.03298364028759</v>
      </c>
      <c r="CD303" s="111">
        <f t="shared" ca="1" si="426"/>
        <v>36.677912883766822</v>
      </c>
      <c r="CE303" s="111">
        <f t="shared" ca="1" si="426"/>
        <v>33.636676149832191</v>
      </c>
      <c r="CF303" s="111">
        <f t="shared" ca="1" si="426"/>
        <v>27.966117674429711</v>
      </c>
      <c r="CG303" s="111">
        <f t="shared" ca="1" si="426"/>
        <v>20.905349780858735</v>
      </c>
      <c r="CH303" s="111">
        <f t="shared" ca="1" si="426"/>
        <v>14.712593627699544</v>
      </c>
      <c r="CI303" s="111">
        <f t="shared" ca="1" si="426"/>
        <v>10.425478512768755</v>
      </c>
      <c r="CJ303" s="111">
        <f t="shared" ca="1" si="426"/>
        <v>7.9076645517697575</v>
      </c>
      <c r="CK303" s="111">
        <f t="shared" ca="1" si="426"/>
        <v>6.8133633678380683</v>
      </c>
      <c r="CL303" s="111">
        <f t="shared" ca="1" si="426"/>
        <v>7.0629099467452017</v>
      </c>
      <c r="CM303" s="111">
        <f t="shared" ca="1" si="426"/>
        <v>8.5893109363893387</v>
      </c>
      <c r="CN303" s="111">
        <f t="shared" ca="1" si="426"/>
        <v>9.7917484975671325</v>
      </c>
      <c r="CP303" s="14">
        <f t="shared" ref="CP303:CP315" si="427">CP288</f>
        <v>0</v>
      </c>
      <c r="CQ303" s="111">
        <f ca="1">CQ258+CQ288</f>
        <v>48.158626275520476</v>
      </c>
      <c r="CR303" s="111">
        <f t="shared" ref="CR303:DC303" ca="1" si="428">CR258+CR288</f>
        <v>44.722123021202776</v>
      </c>
      <c r="CS303" s="111">
        <f t="shared" ca="1" si="428"/>
        <v>39.22587334450629</v>
      </c>
      <c r="CT303" s="111">
        <f t="shared" ca="1" si="428"/>
        <v>33.700593525441754</v>
      </c>
      <c r="CU303" s="111">
        <f t="shared" ca="1" si="428"/>
        <v>26.935621350228956</v>
      </c>
      <c r="CV303" s="111">
        <f t="shared" ca="1" si="428"/>
        <v>19.894574319136449</v>
      </c>
      <c r="CW303" s="111">
        <f t="shared" ca="1" si="428"/>
        <v>14.560126981825295</v>
      </c>
      <c r="CX303" s="111">
        <f t="shared" ca="1" si="428"/>
        <v>11.717248602113527</v>
      </c>
      <c r="CY303" s="111">
        <f t="shared" ca="1" si="428"/>
        <v>11.136551724089333</v>
      </c>
      <c r="CZ303" s="111">
        <f t="shared" ca="1" si="428"/>
        <v>12.565281901901439</v>
      </c>
      <c r="DA303" s="111">
        <f t="shared" ca="1" si="428"/>
        <v>16.301325346127925</v>
      </c>
      <c r="DB303" s="111">
        <f t="shared" ca="1" si="428"/>
        <v>22.467144795392443</v>
      </c>
      <c r="DC303" s="111">
        <f t="shared" ca="1" si="428"/>
        <v>26.557031199197226</v>
      </c>
      <c r="DE303" s="14">
        <f t="shared" ref="DE303:DE315" si="429">DE288</f>
        <v>0</v>
      </c>
      <c r="DF303" s="111">
        <f ca="1">DF258+DF288</f>
        <v>5.5794047092652868</v>
      </c>
      <c r="DG303" s="111">
        <f t="shared" ref="DG303:DR303" ca="1" si="430">DG258+DG288</f>
        <v>4.7775262162050964</v>
      </c>
      <c r="DH303" s="111">
        <f t="shared" ca="1" si="430"/>
        <v>4.5233362952845724</v>
      </c>
      <c r="DI303" s="111">
        <f t="shared" ca="1" si="430"/>
        <v>5.467142892811534</v>
      </c>
      <c r="DJ303" s="111">
        <f t="shared" ca="1" si="430"/>
        <v>6.3619549408363341</v>
      </c>
      <c r="DK303" s="111">
        <f t="shared" ca="1" si="430"/>
        <v>6.3447469268109966</v>
      </c>
      <c r="DL303" s="111">
        <f t="shared" ca="1" si="430"/>
        <v>5.5862461074649943</v>
      </c>
      <c r="DM303" s="111">
        <f t="shared" ca="1" si="430"/>
        <v>4.7363937946045285</v>
      </c>
      <c r="DN303" s="111">
        <f t="shared" ca="1" si="430"/>
        <v>4.34664697013101</v>
      </c>
      <c r="DO303" s="111">
        <f t="shared" ca="1" si="430"/>
        <v>4.9116207260548919</v>
      </c>
      <c r="DP303" s="111">
        <f t="shared" ca="1" si="430"/>
        <v>7.0427541000228135</v>
      </c>
      <c r="DQ303" s="111">
        <f t="shared" ca="1" si="430"/>
        <v>10.953620164273428</v>
      </c>
      <c r="DR303" s="111">
        <f t="shared" ca="1" si="430"/>
        <v>13.620938317154453</v>
      </c>
      <c r="DT303" s="14"/>
      <c r="DU303" s="111"/>
      <c r="DV303" s="111"/>
      <c r="DW303" s="111"/>
      <c r="DX303" s="111"/>
      <c r="DY303" s="111"/>
      <c r="DZ303" s="111"/>
      <c r="EA303" s="111"/>
      <c r="EB303" s="111"/>
      <c r="EC303" s="111"/>
      <c r="ED303" s="111"/>
      <c r="EE303" s="111"/>
      <c r="EF303" s="111"/>
      <c r="EG303" s="111"/>
      <c r="EI303" s="14"/>
      <c r="EJ303" s="111"/>
      <c r="EK303" s="111"/>
      <c r="EL303" s="111"/>
      <c r="EM303" s="111"/>
      <c r="EN303" s="111"/>
      <c r="EO303" s="111"/>
      <c r="EP303" s="111"/>
      <c r="EQ303" s="111"/>
      <c r="ER303" s="111"/>
      <c r="ES303" s="111"/>
      <c r="ET303" s="111"/>
      <c r="EU303" s="111"/>
      <c r="EV303" s="111"/>
    </row>
    <row r="304" spans="1:152">
      <c r="S304" s="14">
        <f t="shared" si="417"/>
        <v>7.5</v>
      </c>
      <c r="T304" s="87">
        <f t="shared" ref="T304:AF315" ca="1" si="431">T259+T289</f>
        <v>90.651383058922718</v>
      </c>
      <c r="U304" s="87">
        <f t="shared" ca="1" si="431"/>
        <v>90.080765678858427</v>
      </c>
      <c r="V304" s="87">
        <f t="shared" ca="1" si="431"/>
        <v>87.150439064347069</v>
      </c>
      <c r="W304" s="87">
        <f t="shared" ca="1" si="431"/>
        <v>78.911546331029498</v>
      </c>
      <c r="X304" s="87">
        <f t="shared" ca="1" si="431"/>
        <v>63.992019705660724</v>
      </c>
      <c r="Y304" s="87">
        <f t="shared" ca="1" si="431"/>
        <v>46.286059658382008</v>
      </c>
      <c r="Z304" s="87">
        <f t="shared" ca="1" si="431"/>
        <v>31.522821121323251</v>
      </c>
      <c r="AA304" s="87">
        <f t="shared" ca="1" si="431"/>
        <v>21.765230973732088</v>
      </c>
      <c r="AB304" s="87">
        <f t="shared" ca="1" si="431"/>
        <v>16.049254014540058</v>
      </c>
      <c r="AC304" s="87">
        <f t="shared" ca="1" si="431"/>
        <v>12.878891615906479</v>
      </c>
      <c r="AD304" s="87">
        <f t="shared" ca="1" si="431"/>
        <v>11.187297433600484</v>
      </c>
      <c r="AE304" s="87">
        <f t="shared" ca="1" si="431"/>
        <v>10.367048507277202</v>
      </c>
      <c r="AF304" s="87">
        <f t="shared" ca="1" si="431"/>
        <v>10.12248842189797</v>
      </c>
      <c r="AH304" s="14">
        <f t="shared" si="419"/>
        <v>7.5</v>
      </c>
      <c r="AI304" s="111">
        <f t="shared" ref="AI304:AU315" ca="1" si="432">AI259+AI289</f>
        <v>63.768115771477611</v>
      </c>
      <c r="AJ304" s="111">
        <f t="shared" ca="1" si="432"/>
        <v>63.076331308163077</v>
      </c>
      <c r="AK304" s="111">
        <f t="shared" ca="1" si="432"/>
        <v>60.483542083932356</v>
      </c>
      <c r="AL304" s="111">
        <f t="shared" ca="1" si="432"/>
        <v>54.21144818206961</v>
      </c>
      <c r="AM304" s="111">
        <f t="shared" ca="1" si="432"/>
        <v>43.470989765780956</v>
      </c>
      <c r="AN304" s="111">
        <f t="shared" ca="1" si="432"/>
        <v>31.116750817892964</v>
      </c>
      <c r="AO304" s="111">
        <f t="shared" ca="1" si="432"/>
        <v>21.088611010540163</v>
      </c>
      <c r="AP304" s="111">
        <f t="shared" ca="1" si="432"/>
        <v>14.69784504606926</v>
      </c>
      <c r="AQ304" s="111">
        <f t="shared" ca="1" si="432"/>
        <v>11.27701759479408</v>
      </c>
      <c r="AR304" s="111">
        <f t="shared" ca="1" si="432"/>
        <v>9.9841718711211804</v>
      </c>
      <c r="AS304" s="111">
        <f t="shared" ca="1" si="432"/>
        <v>10.299866780368404</v>
      </c>
      <c r="AT304" s="111">
        <f t="shared" ca="1" si="432"/>
        <v>11.638844873313683</v>
      </c>
      <c r="AU304" s="111">
        <f t="shared" ca="1" si="432"/>
        <v>12.549579584404148</v>
      </c>
      <c r="AW304" s="14">
        <f t="shared" si="421"/>
        <v>7.5</v>
      </c>
      <c r="AX304" s="111">
        <f t="shared" ref="AX304:BJ315" ca="1" si="433">AX259+AX289</f>
        <v>72.865378895125303</v>
      </c>
      <c r="AY304" s="111">
        <f t="shared" ca="1" si="433"/>
        <v>72.176209196299482</v>
      </c>
      <c r="AZ304" s="111">
        <f t="shared" ca="1" si="433"/>
        <v>69.422604830560346</v>
      </c>
      <c r="BA304" s="111">
        <f t="shared" ca="1" si="433"/>
        <v>62.472169745084642</v>
      </c>
      <c r="BB304" s="111">
        <f t="shared" ca="1" si="433"/>
        <v>50.330936417209529</v>
      </c>
      <c r="BC304" s="111">
        <f t="shared" ca="1" si="433"/>
        <v>36.19251453526433</v>
      </c>
      <c r="BD304" s="111">
        <f t="shared" ca="1" si="433"/>
        <v>24.591872449637233</v>
      </c>
      <c r="BE304" s="111">
        <f t="shared" ca="1" si="433"/>
        <v>17.094380977180425</v>
      </c>
      <c r="BF304" s="111">
        <f t="shared" ca="1" si="433"/>
        <v>12.947176632040588</v>
      </c>
      <c r="BG304" s="111">
        <f t="shared" ca="1" si="433"/>
        <v>11.142554683875545</v>
      </c>
      <c r="BH304" s="111">
        <f t="shared" ca="1" si="433"/>
        <v>11.111262388857645</v>
      </c>
      <c r="BI304" s="111">
        <f t="shared" ca="1" si="433"/>
        <v>12.282560792075374</v>
      </c>
      <c r="BJ304" s="111">
        <f t="shared" ca="1" si="433"/>
        <v>13.148525987010768</v>
      </c>
      <c r="BL304" s="14">
        <f t="shared" si="423"/>
        <v>7.5</v>
      </c>
      <c r="BM304" s="111">
        <f t="shared" ref="BM304:BY315" ca="1" si="434">BM259+BM289</f>
        <v>81.98245097842937</v>
      </c>
      <c r="BN304" s="111">
        <f t="shared" ca="1" si="434"/>
        <v>81.290809703152135</v>
      </c>
      <c r="BO304" s="111">
        <f t="shared" ca="1" si="434"/>
        <v>78.369643880780558</v>
      </c>
      <c r="BP304" s="111">
        <f t="shared" ca="1" si="434"/>
        <v>70.737639033704937</v>
      </c>
      <c r="BQ304" s="111">
        <f t="shared" ca="1" si="434"/>
        <v>57.194718004288596</v>
      </c>
      <c r="BR304" s="111">
        <f t="shared" ca="1" si="434"/>
        <v>41.272731010875006</v>
      </c>
      <c r="BS304" s="111">
        <f t="shared" ca="1" si="434"/>
        <v>28.102325348930815</v>
      </c>
      <c r="BT304" s="111">
        <f t="shared" ca="1" si="434"/>
        <v>19.505885388042323</v>
      </c>
      <c r="BU304" s="111">
        <f t="shared" ca="1" si="434"/>
        <v>14.652312885438246</v>
      </c>
      <c r="BV304" s="111">
        <f t="shared" ca="1" si="434"/>
        <v>12.367511663559057</v>
      </c>
      <c r="BW304" s="111">
        <f t="shared" ca="1" si="434"/>
        <v>11.993846115625349</v>
      </c>
      <c r="BX304" s="111">
        <f t="shared" ca="1" si="434"/>
        <v>12.977542831977727</v>
      </c>
      <c r="BY304" s="111">
        <f t="shared" ca="1" si="434"/>
        <v>13.789573282306353</v>
      </c>
      <c r="CA304" s="14">
        <f t="shared" si="425"/>
        <v>7.5</v>
      </c>
      <c r="CB304" s="111">
        <f t="shared" ref="CB304:CN315" ca="1" si="435">CB259+CB289</f>
        <v>38.03298364028759</v>
      </c>
      <c r="CC304" s="111">
        <f t="shared" ca="1" si="435"/>
        <v>37.733129809618696</v>
      </c>
      <c r="CD304" s="111">
        <f t="shared" ca="1" si="435"/>
        <v>36.79557957633692</v>
      </c>
      <c r="CE304" s="111">
        <f t="shared" ca="1" si="435"/>
        <v>34.107013745015522</v>
      </c>
      <c r="CF304" s="111">
        <f t="shared" ca="1" si="435"/>
        <v>28.596265922009316</v>
      </c>
      <c r="CG304" s="111">
        <f t="shared" ca="1" si="435"/>
        <v>21.433548854212553</v>
      </c>
      <c r="CH304" s="111">
        <f t="shared" ca="1" si="435"/>
        <v>15.035109172660452</v>
      </c>
      <c r="CI304" s="111">
        <f t="shared" ca="1" si="435"/>
        <v>10.578058620754675</v>
      </c>
      <c r="CJ304" s="111">
        <f t="shared" ca="1" si="435"/>
        <v>7.9361286843410248</v>
      </c>
      <c r="CK304" s="111">
        <f t="shared" ca="1" si="435"/>
        <v>6.7056176817324697</v>
      </c>
      <c r="CL304" s="111">
        <f t="shared" ca="1" si="435"/>
        <v>6.6960610875285713</v>
      </c>
      <c r="CM304" s="111">
        <f t="shared" ca="1" si="435"/>
        <v>7.7042115651159415</v>
      </c>
      <c r="CN304" s="111">
        <f t="shared" ca="1" si="435"/>
        <v>8.4911549170350504</v>
      </c>
      <c r="CP304" s="14">
        <f t="shared" si="427"/>
        <v>7.5</v>
      </c>
      <c r="CQ304" s="111">
        <f t="shared" ref="CQ304:DC315" ca="1" si="436">CQ259+CQ289</f>
        <v>44.722123021202776</v>
      </c>
      <c r="CR304" s="111">
        <f t="shared" ca="1" si="436"/>
        <v>42.45248644187788</v>
      </c>
      <c r="CS304" s="111">
        <f t="shared" ca="1" si="436"/>
        <v>38.382966298308716</v>
      </c>
      <c r="CT304" s="111">
        <f t="shared" ca="1" si="436"/>
        <v>33.577457041079633</v>
      </c>
      <c r="CU304" s="111">
        <f t="shared" ca="1" si="436"/>
        <v>27.07282389126533</v>
      </c>
      <c r="CV304" s="111">
        <f t="shared" ca="1" si="436"/>
        <v>19.980658641791521</v>
      </c>
      <c r="CW304" s="111">
        <f t="shared" ca="1" si="436"/>
        <v>14.482151994857109</v>
      </c>
      <c r="CX304" s="111">
        <f t="shared" ca="1" si="436"/>
        <v>11.480355751464659</v>
      </c>
      <c r="CY304" s="111">
        <f t="shared" ca="1" si="436"/>
        <v>10.730812652283394</v>
      </c>
      <c r="CZ304" s="111">
        <f t="shared" ca="1" si="436"/>
        <v>11.863059537504725</v>
      </c>
      <c r="DA304" s="111">
        <f t="shared" ca="1" si="436"/>
        <v>14.899101952818636</v>
      </c>
      <c r="DB304" s="111">
        <f t="shared" ca="1" si="436"/>
        <v>19.569023896073116</v>
      </c>
      <c r="DC304" s="111">
        <f t="shared" ca="1" si="436"/>
        <v>22.435134813375932</v>
      </c>
      <c r="DE304" s="14">
        <f t="shared" si="429"/>
        <v>7.5</v>
      </c>
      <c r="DF304" s="111">
        <f t="shared" ref="DF304:DR315" ca="1" si="437">DF259+DF289</f>
        <v>4.7775262162050964</v>
      </c>
      <c r="DG304" s="111">
        <f t="shared" ca="1" si="437"/>
        <v>4.4756289078387823</v>
      </c>
      <c r="DH304" s="111">
        <f t="shared" ca="1" si="437"/>
        <v>4.7551579993464195</v>
      </c>
      <c r="DI304" s="111">
        <f t="shared" ca="1" si="437"/>
        <v>5.9399442375518028</v>
      </c>
      <c r="DJ304" s="111">
        <f t="shared" ca="1" si="437"/>
        <v>6.933092824089762</v>
      </c>
      <c r="DK304" s="111">
        <f t="shared" ca="1" si="437"/>
        <v>6.8822192566347073</v>
      </c>
      <c r="DL304" s="111">
        <f t="shared" ca="1" si="437"/>
        <v>5.9957319561335396</v>
      </c>
      <c r="DM304" s="111">
        <f t="shared" ca="1" si="437"/>
        <v>4.9887883332992109</v>
      </c>
      <c r="DN304" s="111">
        <f t="shared" ca="1" si="437"/>
        <v>4.4225824868877108</v>
      </c>
      <c r="DO304" s="111">
        <f t="shared" ca="1" si="437"/>
        <v>4.7247967583928929</v>
      </c>
      <c r="DP304" s="111">
        <f t="shared" ca="1" si="437"/>
        <v>6.3321358042239009</v>
      </c>
      <c r="DQ304" s="111">
        <f t="shared" ca="1" si="437"/>
        <v>9.2083586974443783</v>
      </c>
      <c r="DR304" s="111">
        <f t="shared" ca="1" si="437"/>
        <v>11.047322338040459</v>
      </c>
      <c r="DT304" s="14"/>
      <c r="DU304" s="111"/>
      <c r="DV304" s="111"/>
      <c r="DW304" s="111"/>
      <c r="DX304" s="111"/>
      <c r="DY304" s="111"/>
      <c r="DZ304" s="111"/>
      <c r="EA304" s="111"/>
      <c r="EB304" s="111"/>
      <c r="EC304" s="111"/>
      <c r="ED304" s="111"/>
      <c r="EE304" s="111"/>
      <c r="EF304" s="111"/>
      <c r="EG304" s="111"/>
      <c r="EI304" s="14"/>
      <c r="EJ304" s="111"/>
      <c r="EK304" s="111"/>
      <c r="EL304" s="111"/>
      <c r="EM304" s="111"/>
      <c r="EN304" s="111"/>
      <c r="EO304" s="111"/>
      <c r="EP304" s="111"/>
      <c r="EQ304" s="111"/>
      <c r="ER304" s="111"/>
      <c r="ES304" s="111"/>
      <c r="ET304" s="111"/>
      <c r="EU304" s="111"/>
      <c r="EV304" s="111"/>
    </row>
    <row r="305" spans="1:152">
      <c r="S305" s="14">
        <f t="shared" si="417"/>
        <v>15</v>
      </c>
      <c r="T305" s="87">
        <f t="shared" ca="1" si="431"/>
        <v>87.205212756068519</v>
      </c>
      <c r="U305" s="87">
        <f t="shared" ca="1" si="431"/>
        <v>87.150439064347069</v>
      </c>
      <c r="V305" s="87">
        <f t="shared" ca="1" si="431"/>
        <v>85.779393085138494</v>
      </c>
      <c r="W305" s="87">
        <f t="shared" ca="1" si="431"/>
        <v>79.730134849578135</v>
      </c>
      <c r="X305" s="87">
        <f t="shared" ca="1" si="431"/>
        <v>66.227192069749577</v>
      </c>
      <c r="Y305" s="87">
        <f t="shared" ca="1" si="431"/>
        <v>48.254165737332158</v>
      </c>
      <c r="Z305" s="87">
        <f t="shared" ca="1" si="431"/>
        <v>32.501283870537144</v>
      </c>
      <c r="AA305" s="87">
        <f t="shared" ca="1" si="431"/>
        <v>22.018973208778462</v>
      </c>
      <c r="AB305" s="87">
        <f t="shared" ca="1" si="431"/>
        <v>15.96224924711815</v>
      </c>
      <c r="AC305" s="87">
        <f t="shared" ca="1" si="431"/>
        <v>12.668232442657342</v>
      </c>
      <c r="AD305" s="87">
        <f t="shared" ca="1" si="431"/>
        <v>10.943159142197667</v>
      </c>
      <c r="AE305" s="87">
        <f t="shared" ca="1" si="431"/>
        <v>10.118602013652989</v>
      </c>
      <c r="AF305" s="87">
        <f t="shared" ca="1" si="431"/>
        <v>9.8746831608433556</v>
      </c>
      <c r="AH305" s="14">
        <f t="shared" si="419"/>
        <v>15</v>
      </c>
      <c r="AI305" s="111">
        <f t="shared" ca="1" si="432"/>
        <v>60.707557267716204</v>
      </c>
      <c r="AJ305" s="111">
        <f t="shared" ca="1" si="432"/>
        <v>60.483542083932356</v>
      </c>
      <c r="AK305" s="111">
        <f t="shared" ca="1" si="432"/>
        <v>59.078964719171104</v>
      </c>
      <c r="AL305" s="111">
        <f t="shared" ca="1" si="432"/>
        <v>54.326333793666549</v>
      </c>
      <c r="AM305" s="111">
        <f t="shared" ca="1" si="432"/>
        <v>44.539067661864991</v>
      </c>
      <c r="AN305" s="111">
        <f t="shared" ca="1" si="432"/>
        <v>32.023510535733777</v>
      </c>
      <c r="AO305" s="111">
        <f t="shared" ca="1" si="432"/>
        <v>21.386926663922811</v>
      </c>
      <c r="AP305" s="111">
        <f t="shared" ca="1" si="432"/>
        <v>14.562806593163655</v>
      </c>
      <c r="AQ305" s="111">
        <f t="shared" ca="1" si="432"/>
        <v>10.909882943401136</v>
      </c>
      <c r="AR305" s="111">
        <f t="shared" ca="1" si="432"/>
        <v>9.4088944358179241</v>
      </c>
      <c r="AS305" s="111">
        <f t="shared" ca="1" si="432"/>
        <v>9.3475637056277794</v>
      </c>
      <c r="AT305" s="111">
        <f t="shared" ca="1" si="432"/>
        <v>9.9994572671592827</v>
      </c>
      <c r="AU305" s="111">
        <f t="shared" ca="1" si="432"/>
        <v>10.420517483314132</v>
      </c>
      <c r="AW305" s="14">
        <f t="shared" si="421"/>
        <v>15</v>
      </c>
      <c r="AX305" s="111">
        <f t="shared" ca="1" si="433"/>
        <v>69.603349164413899</v>
      </c>
      <c r="AY305" s="111">
        <f t="shared" ca="1" si="433"/>
        <v>69.422604830560346</v>
      </c>
      <c r="AZ305" s="111">
        <f t="shared" ca="1" si="433"/>
        <v>68.008871303446668</v>
      </c>
      <c r="BA305" s="111">
        <f t="shared" ca="1" si="433"/>
        <v>62.812230814236919</v>
      </c>
      <c r="BB305" s="111">
        <f t="shared" ca="1" si="433"/>
        <v>51.781921317275774</v>
      </c>
      <c r="BC305" s="111">
        <f t="shared" ca="1" si="433"/>
        <v>37.44731373475701</v>
      </c>
      <c r="BD305" s="111">
        <f t="shared" ca="1" si="433"/>
        <v>25.109596305344425</v>
      </c>
      <c r="BE305" s="111">
        <f t="shared" ca="1" si="433"/>
        <v>17.076751328067211</v>
      </c>
      <c r="BF305" s="111">
        <f t="shared" ca="1" si="433"/>
        <v>12.646503655015497</v>
      </c>
      <c r="BG305" s="111">
        <f t="shared" ca="1" si="433"/>
        <v>10.612511503689635</v>
      </c>
      <c r="BH305" s="111">
        <f t="shared" ca="1" si="433"/>
        <v>10.183877285630231</v>
      </c>
      <c r="BI305" s="111">
        <f t="shared" ca="1" si="433"/>
        <v>10.652813761368737</v>
      </c>
      <c r="BJ305" s="111">
        <f t="shared" ca="1" si="433"/>
        <v>11.024659466709354</v>
      </c>
      <c r="BL305" s="14">
        <f t="shared" si="423"/>
        <v>15</v>
      </c>
      <c r="BM305" s="111">
        <f t="shared" ca="1" si="434"/>
        <v>78.509003287617432</v>
      </c>
      <c r="BN305" s="111">
        <f t="shared" ca="1" si="434"/>
        <v>78.369643880780558</v>
      </c>
      <c r="BO305" s="111">
        <f t="shared" ca="1" si="434"/>
        <v>76.943789703384965</v>
      </c>
      <c r="BP305" s="111">
        <f t="shared" ca="1" si="434"/>
        <v>71.301434368536889</v>
      </c>
      <c r="BQ305" s="111">
        <f t="shared" ca="1" si="434"/>
        <v>59.027599690874595</v>
      </c>
      <c r="BR305" s="111">
        <f t="shared" ca="1" si="434"/>
        <v>42.874532444811663</v>
      </c>
      <c r="BS305" s="111">
        <f t="shared" ca="1" si="434"/>
        <v>28.83802678345365</v>
      </c>
      <c r="BT305" s="111">
        <f t="shared" ca="1" si="434"/>
        <v>19.603330338563175</v>
      </c>
      <c r="BU305" s="111">
        <f t="shared" ca="1" si="434"/>
        <v>14.41499844813292</v>
      </c>
      <c r="BV305" s="111">
        <f t="shared" ca="1" si="434"/>
        <v>11.885423859777127</v>
      </c>
      <c r="BW305" s="111">
        <f t="shared" ca="1" si="434"/>
        <v>11.10834679374806</v>
      </c>
      <c r="BX305" s="111">
        <f t="shared" ca="1" si="434"/>
        <v>11.379635564598686</v>
      </c>
      <c r="BY305" s="111">
        <f t="shared" ca="1" si="434"/>
        <v>11.693120049546129</v>
      </c>
      <c r="CA305" s="14">
        <f t="shared" si="425"/>
        <v>15</v>
      </c>
      <c r="CB305" s="111">
        <f t="shared" ca="1" si="435"/>
        <v>36.677912883766822</v>
      </c>
      <c r="CC305" s="111">
        <f t="shared" ca="1" si="435"/>
        <v>36.79557957633692</v>
      </c>
      <c r="CD305" s="111">
        <f t="shared" ca="1" si="435"/>
        <v>36.776745099285243</v>
      </c>
      <c r="CE305" s="111">
        <f t="shared" ca="1" si="435"/>
        <v>35.183899978766568</v>
      </c>
      <c r="CF305" s="111">
        <f t="shared" ca="1" si="435"/>
        <v>30.374690367526831</v>
      </c>
      <c r="CG305" s="111">
        <f t="shared" ca="1" si="435"/>
        <v>23.060858526588405</v>
      </c>
      <c r="CH305" s="111">
        <f t="shared" ca="1" si="435"/>
        <v>16.071107543169521</v>
      </c>
      <c r="CI305" s="111">
        <f t="shared" ca="1" si="435"/>
        <v>11.096791023754513</v>
      </c>
      <c r="CJ305" s="111">
        <f t="shared" ca="1" si="435"/>
        <v>8.1020028613948973</v>
      </c>
      <c r="CK305" s="111">
        <f t="shared" ca="1" si="435"/>
        <v>6.5590023093020076</v>
      </c>
      <c r="CL305" s="111">
        <f t="shared" ca="1" si="435"/>
        <v>6.081588764608993</v>
      </c>
      <c r="CM305" s="111">
        <f t="shared" ca="1" si="435"/>
        <v>6.3294380064170168</v>
      </c>
      <c r="CN305" s="111">
        <f t="shared" ca="1" si="435"/>
        <v>6.5985081908846279</v>
      </c>
      <c r="CP305" s="14">
        <f t="shared" si="427"/>
        <v>15</v>
      </c>
      <c r="CQ305" s="111">
        <f t="shared" ca="1" si="436"/>
        <v>39.22587334450629</v>
      </c>
      <c r="CR305" s="111">
        <f t="shared" ca="1" si="436"/>
        <v>38.382966298308716</v>
      </c>
      <c r="CS305" s="111">
        <f t="shared" ca="1" si="436"/>
        <v>36.492990620189744</v>
      </c>
      <c r="CT305" s="111">
        <f t="shared" ca="1" si="436"/>
        <v>33.250655920893905</v>
      </c>
      <c r="CU305" s="111">
        <f t="shared" ca="1" si="436"/>
        <v>27.533500707588942</v>
      </c>
      <c r="CV305" s="111">
        <f t="shared" ca="1" si="436"/>
        <v>20.370435993501538</v>
      </c>
      <c r="CW305" s="111">
        <f t="shared" ca="1" si="436"/>
        <v>14.412651519511556</v>
      </c>
      <c r="CX305" s="111">
        <f t="shared" ca="1" si="436"/>
        <v>10.974125739605419</v>
      </c>
      <c r="CY305" s="111">
        <f t="shared" ca="1" si="436"/>
        <v>9.8279077544712781</v>
      </c>
      <c r="CZ305" s="111">
        <f t="shared" ca="1" si="436"/>
        <v>10.378313843844264</v>
      </c>
      <c r="DA305" s="111">
        <f t="shared" ca="1" si="436"/>
        <v>12.224310039075966</v>
      </c>
      <c r="DB305" s="111">
        <f t="shared" ca="1" si="436"/>
        <v>14.759956438422627</v>
      </c>
      <c r="DC305" s="111">
        <f t="shared" ca="1" si="436"/>
        <v>16.12887787550244</v>
      </c>
      <c r="DE305" s="14">
        <f t="shared" si="429"/>
        <v>15</v>
      </c>
      <c r="DF305" s="111">
        <f t="shared" ca="1" si="437"/>
        <v>4.5233362952845724</v>
      </c>
      <c r="DG305" s="111">
        <f t="shared" ca="1" si="437"/>
        <v>4.7551579993464195</v>
      </c>
      <c r="DH305" s="111">
        <f t="shared" ca="1" si="437"/>
        <v>5.7718908098575952</v>
      </c>
      <c r="DI305" s="111">
        <f t="shared" ca="1" si="437"/>
        <v>7.481096876758869</v>
      </c>
      <c r="DJ305" s="111">
        <f t="shared" ca="1" si="437"/>
        <v>8.7992020444308068</v>
      </c>
      <c r="DK305" s="111">
        <f t="shared" ca="1" si="437"/>
        <v>8.6900893482991748</v>
      </c>
      <c r="DL305" s="111">
        <f t="shared" ca="1" si="437"/>
        <v>7.4115969898156546</v>
      </c>
      <c r="DM305" s="111">
        <f t="shared" ca="1" si="437"/>
        <v>5.922714337570044</v>
      </c>
      <c r="DN305" s="111">
        <f t="shared" ca="1" si="437"/>
        <v>4.8752476947322076</v>
      </c>
      <c r="DO305" s="111">
        <f t="shared" ca="1" si="437"/>
        <v>4.587400300958361</v>
      </c>
      <c r="DP305" s="111">
        <f t="shared" ca="1" si="437"/>
        <v>5.2333928880184759</v>
      </c>
      <c r="DQ305" s="111">
        <f t="shared" ca="1" si="437"/>
        <v>6.5769290909278553</v>
      </c>
      <c r="DR305" s="111">
        <f t="shared" ca="1" si="437"/>
        <v>7.3805280551095294</v>
      </c>
      <c r="DT305" s="14"/>
      <c r="DU305" s="111"/>
      <c r="DV305" s="111"/>
      <c r="DW305" s="111"/>
      <c r="DX305" s="111"/>
      <c r="DY305" s="111"/>
      <c r="DZ305" s="111"/>
      <c r="EA305" s="111"/>
      <c r="EB305" s="111"/>
      <c r="EC305" s="111"/>
      <c r="ED305" s="111"/>
      <c r="EE305" s="111"/>
      <c r="EF305" s="111"/>
      <c r="EG305" s="111"/>
      <c r="EI305" s="14"/>
      <c r="EJ305" s="111"/>
      <c r="EK305" s="111"/>
      <c r="EL305" s="111"/>
      <c r="EM305" s="111"/>
      <c r="EN305" s="111"/>
      <c r="EO305" s="111"/>
      <c r="EP305" s="111"/>
      <c r="EQ305" s="111"/>
      <c r="ER305" s="111"/>
      <c r="ES305" s="111"/>
      <c r="ET305" s="111"/>
      <c r="EU305" s="111"/>
      <c r="EV305" s="111"/>
    </row>
    <row r="306" spans="1:152">
      <c r="S306" s="14">
        <f t="shared" si="417"/>
        <v>22.5</v>
      </c>
      <c r="T306" s="87">
        <f t="shared" ca="1" si="431"/>
        <v>78.327198036597792</v>
      </c>
      <c r="U306" s="87">
        <f t="shared" ca="1" si="431"/>
        <v>78.911546331029498</v>
      </c>
      <c r="V306" s="87">
        <f t="shared" ca="1" si="431"/>
        <v>79.730134849578135</v>
      </c>
      <c r="W306" s="87">
        <f t="shared" ca="1" si="431"/>
        <v>77.573561493131578</v>
      </c>
      <c r="X306" s="87">
        <f t="shared" ca="1" si="431"/>
        <v>67.886972079307085</v>
      </c>
      <c r="Y306" s="87">
        <f t="shared" ca="1" si="431"/>
        <v>50.890384496187735</v>
      </c>
      <c r="Z306" s="87">
        <f t="shared" ca="1" si="431"/>
        <v>33.968901184326064</v>
      </c>
      <c r="AA306" s="87">
        <f t="shared" ca="1" si="431"/>
        <v>22.340802888800447</v>
      </c>
      <c r="AB306" s="87">
        <f t="shared" ca="1" si="431"/>
        <v>15.730301963487323</v>
      </c>
      <c r="AC306" s="87">
        <f t="shared" ca="1" si="431"/>
        <v>12.249567649954214</v>
      </c>
      <c r="AD306" s="87">
        <f t="shared" ca="1" si="431"/>
        <v>10.48582447946994</v>
      </c>
      <c r="AE306" s="87">
        <f t="shared" ca="1" si="431"/>
        <v>9.6646087987046005</v>
      </c>
      <c r="AF306" s="87">
        <f t="shared" ca="1" si="431"/>
        <v>9.4252129948760874</v>
      </c>
      <c r="AH306" s="14">
        <f t="shared" si="419"/>
        <v>22.5</v>
      </c>
      <c r="AI306" s="111">
        <f t="shared" ca="1" si="432"/>
        <v>53.967587996881953</v>
      </c>
      <c r="AJ306" s="111">
        <f t="shared" ca="1" si="432"/>
        <v>54.21144818206961</v>
      </c>
      <c r="AK306" s="111">
        <f t="shared" ca="1" si="432"/>
        <v>54.326333793666549</v>
      </c>
      <c r="AL306" s="111">
        <f t="shared" ca="1" si="432"/>
        <v>52.18245021781965</v>
      </c>
      <c r="AM306" s="111">
        <f t="shared" ca="1" si="432"/>
        <v>44.900827051442896</v>
      </c>
      <c r="AN306" s="111">
        <f t="shared" ca="1" si="432"/>
        <v>33.030093064510247</v>
      </c>
      <c r="AO306" s="111">
        <f t="shared" ca="1" si="432"/>
        <v>21.713198562185621</v>
      </c>
      <c r="AP306" s="111">
        <f t="shared" ca="1" si="432"/>
        <v>14.259396776557988</v>
      </c>
      <c r="AQ306" s="111">
        <f t="shared" ca="1" si="432"/>
        <v>10.319628566445223</v>
      </c>
      <c r="AR306" s="111">
        <f t="shared" ca="1" si="432"/>
        <v>8.6855969639052226</v>
      </c>
      <c r="AS306" s="111">
        <f t="shared" ca="1" si="432"/>
        <v>8.4615272939224511</v>
      </c>
      <c r="AT306" s="111">
        <f t="shared" ca="1" si="432"/>
        <v>8.8104654767282593</v>
      </c>
      <c r="AU306" s="111">
        <f t="shared" ca="1" si="432"/>
        <v>9.0297760300554337</v>
      </c>
      <c r="AW306" s="14">
        <f t="shared" si="421"/>
        <v>22.5</v>
      </c>
      <c r="AX306" s="111">
        <f t="shared" ca="1" si="433"/>
        <v>62.120101734659428</v>
      </c>
      <c r="AY306" s="111">
        <f t="shared" ca="1" si="433"/>
        <v>62.472169745084642</v>
      </c>
      <c r="AZ306" s="111">
        <f t="shared" ca="1" si="433"/>
        <v>62.812230814236919</v>
      </c>
      <c r="BA306" s="111">
        <f t="shared" ca="1" si="433"/>
        <v>60.657650810868326</v>
      </c>
      <c r="BB306" s="111">
        <f t="shared" ca="1" si="433"/>
        <v>52.571571383095154</v>
      </c>
      <c r="BC306" s="111">
        <f t="shared" ca="1" si="433"/>
        <v>38.992215795232454</v>
      </c>
      <c r="BD306" s="111">
        <f t="shared" ca="1" si="433"/>
        <v>25.809796414761081</v>
      </c>
      <c r="BE306" s="111">
        <f t="shared" ca="1" si="433"/>
        <v>16.970739188034351</v>
      </c>
      <c r="BF306" s="111">
        <f t="shared" ca="1" si="433"/>
        <v>12.151350263949283</v>
      </c>
      <c r="BG306" s="111">
        <f t="shared" ca="1" si="433"/>
        <v>9.9233505252599894</v>
      </c>
      <c r="BH306" s="111">
        <f t="shared" ca="1" si="433"/>
        <v>9.277320343500854</v>
      </c>
      <c r="BI306" s="111">
        <f t="shared" ca="1" si="433"/>
        <v>9.4167302051087098</v>
      </c>
      <c r="BJ306" s="111">
        <f t="shared" ca="1" si="433"/>
        <v>9.5817170297871392</v>
      </c>
      <c r="BL306" s="14">
        <f t="shared" si="423"/>
        <v>22.5</v>
      </c>
      <c r="BM306" s="111">
        <f t="shared" ca="1" si="434"/>
        <v>70.278168412717889</v>
      </c>
      <c r="BN306" s="111">
        <f t="shared" ca="1" si="434"/>
        <v>70.737639033704937</v>
      </c>
      <c r="BO306" s="111">
        <f t="shared" ca="1" si="434"/>
        <v>71.301434368536889</v>
      </c>
      <c r="BP306" s="111">
        <f t="shared" ca="1" si="434"/>
        <v>69.135189217132591</v>
      </c>
      <c r="BQ306" s="111">
        <f t="shared" ca="1" si="434"/>
        <v>60.244370067123313</v>
      </c>
      <c r="BR306" s="111">
        <f t="shared" ca="1" si="434"/>
        <v>44.95689050104631</v>
      </c>
      <c r="BS306" s="111">
        <f t="shared" ca="1" si="434"/>
        <v>29.910949301637807</v>
      </c>
      <c r="BT306" s="111">
        <f t="shared" ca="1" si="434"/>
        <v>19.693039082030619</v>
      </c>
      <c r="BU306" s="111">
        <f t="shared" ca="1" si="434"/>
        <v>14.014872960578067</v>
      </c>
      <c r="BV306" s="111">
        <f t="shared" ca="1" si="434"/>
        <v>11.245344724769101</v>
      </c>
      <c r="BW306" s="111">
        <f t="shared" ca="1" si="434"/>
        <v>10.22101022265837</v>
      </c>
      <c r="BX306" s="111">
        <f t="shared" ca="1" si="434"/>
        <v>10.140402888622191</v>
      </c>
      <c r="BY306" s="111">
        <f t="shared" ca="1" si="434"/>
        <v>10.240049054807296</v>
      </c>
      <c r="CA306" s="14">
        <f t="shared" si="425"/>
        <v>22.5</v>
      </c>
      <c r="CB306" s="111">
        <f t="shared" ca="1" si="435"/>
        <v>33.636676149832191</v>
      </c>
      <c r="CC306" s="111">
        <f t="shared" ca="1" si="435"/>
        <v>34.107013745015522</v>
      </c>
      <c r="CD306" s="111">
        <f t="shared" ca="1" si="435"/>
        <v>35.183899978766568</v>
      </c>
      <c r="CE306" s="111">
        <f t="shared" ca="1" si="435"/>
        <v>35.475161400129736</v>
      </c>
      <c r="CF306" s="111">
        <f t="shared" ca="1" si="435"/>
        <v>32.55416401190277</v>
      </c>
      <c r="CG306" s="111">
        <f t="shared" ca="1" si="435"/>
        <v>25.706640298035897</v>
      </c>
      <c r="CH306" s="111">
        <f t="shared" ca="1" si="435"/>
        <v>17.946786407835944</v>
      </c>
      <c r="CI306" s="111">
        <f t="shared" ca="1" si="435"/>
        <v>12.101135723571762</v>
      </c>
      <c r="CJ306" s="111">
        <f t="shared" ca="1" si="435"/>
        <v>8.5293102185075185</v>
      </c>
      <c r="CK306" s="111">
        <f t="shared" ca="1" si="435"/>
        <v>6.5955760645364103</v>
      </c>
      <c r="CL306" s="111">
        <f t="shared" ca="1" si="435"/>
        <v>5.7303949753202001</v>
      </c>
      <c r="CM306" s="111">
        <f t="shared" ca="1" si="435"/>
        <v>5.5214336916726161</v>
      </c>
      <c r="CN306" s="111">
        <f t="shared" ca="1" si="435"/>
        <v>5.5361357375768998</v>
      </c>
      <c r="CP306" s="14">
        <f t="shared" si="427"/>
        <v>22.5</v>
      </c>
      <c r="CQ306" s="111">
        <f t="shared" ca="1" si="436"/>
        <v>33.700593525441754</v>
      </c>
      <c r="CR306" s="111">
        <f t="shared" ca="1" si="436"/>
        <v>33.577457041079633</v>
      </c>
      <c r="CS306" s="111">
        <f t="shared" ca="1" si="436"/>
        <v>33.250655920893905</v>
      </c>
      <c r="CT306" s="111">
        <f t="shared" ca="1" si="436"/>
        <v>31.922867878702757</v>
      </c>
      <c r="CU306" s="111">
        <f t="shared" ca="1" si="436"/>
        <v>27.849114069843537</v>
      </c>
      <c r="CV306" s="111">
        <f t="shared" ca="1" si="436"/>
        <v>21.07292663875608</v>
      </c>
      <c r="CW306" s="111">
        <f t="shared" ca="1" si="436"/>
        <v>14.56292897928037</v>
      </c>
      <c r="CX306" s="111">
        <f t="shared" ca="1" si="436"/>
        <v>10.507640661036451</v>
      </c>
      <c r="CY306" s="111">
        <f t="shared" ca="1" si="436"/>
        <v>8.9031178305119383</v>
      </c>
      <c r="CZ306" s="111">
        <f t="shared" ca="1" si="436"/>
        <v>8.9686623459099906</v>
      </c>
      <c r="DA306" s="111">
        <f t="shared" ca="1" si="436"/>
        <v>10.013965544845586</v>
      </c>
      <c r="DB306" s="111">
        <f t="shared" ca="1" si="436"/>
        <v>11.379601842836193</v>
      </c>
      <c r="DC306" s="111">
        <f t="shared" ca="1" si="436"/>
        <v>12.056095871166082</v>
      </c>
      <c r="DE306" s="14">
        <f t="shared" si="429"/>
        <v>22.5</v>
      </c>
      <c r="DF306" s="111">
        <f t="shared" ca="1" si="437"/>
        <v>5.467142892811534</v>
      </c>
      <c r="DG306" s="111">
        <f t="shared" ca="1" si="437"/>
        <v>5.9399442375518028</v>
      </c>
      <c r="DH306" s="111">
        <f t="shared" ca="1" si="437"/>
        <v>7.481096876758869</v>
      </c>
      <c r="DI306" s="111">
        <f t="shared" ca="1" si="437"/>
        <v>9.9315533774869635</v>
      </c>
      <c r="DJ306" s="111">
        <f t="shared" ca="1" si="437"/>
        <v>12.069422431464265</v>
      </c>
      <c r="DK306" s="111">
        <f t="shared" ca="1" si="437"/>
        <v>12.184234435127946</v>
      </c>
      <c r="DL306" s="111">
        <f t="shared" ca="1" si="437"/>
        <v>10.308017299483783</v>
      </c>
      <c r="DM306" s="111">
        <f t="shared" ca="1" si="437"/>
        <v>7.9485018863404662</v>
      </c>
      <c r="DN306" s="111">
        <f t="shared" ca="1" si="437"/>
        <v>6.1191663241600889</v>
      </c>
      <c r="DO306" s="111">
        <f t="shared" ca="1" si="437"/>
        <v>5.1127946548722383</v>
      </c>
      <c r="DP306" s="111">
        <f t="shared" ca="1" si="437"/>
        <v>4.9314836934402289</v>
      </c>
      <c r="DQ306" s="111">
        <f t="shared" ca="1" si="437"/>
        <v>5.3121149084626573</v>
      </c>
      <c r="DR306" s="111">
        <f t="shared" ca="1" si="437"/>
        <v>5.5921892306665724</v>
      </c>
      <c r="DT306" s="14"/>
      <c r="DU306" s="111"/>
      <c r="DV306" s="111"/>
      <c r="DW306" s="111"/>
      <c r="DX306" s="111"/>
      <c r="DY306" s="111"/>
      <c r="DZ306" s="111"/>
      <c r="EA306" s="111"/>
      <c r="EB306" s="111"/>
      <c r="EC306" s="111"/>
      <c r="ED306" s="111"/>
      <c r="EE306" s="111"/>
      <c r="EF306" s="111"/>
      <c r="EG306" s="111"/>
      <c r="EI306" s="14"/>
      <c r="EJ306" s="111"/>
      <c r="EK306" s="111"/>
      <c r="EL306" s="111"/>
      <c r="EM306" s="111"/>
      <c r="EN306" s="111"/>
      <c r="EO306" s="111"/>
      <c r="EP306" s="111"/>
      <c r="EQ306" s="111"/>
      <c r="ER306" s="111"/>
      <c r="ES306" s="111"/>
      <c r="ET306" s="111"/>
      <c r="EU306" s="111"/>
      <c r="EV306" s="111"/>
    </row>
    <row r="307" spans="1:152">
      <c r="S307" s="14">
        <f t="shared" si="417"/>
        <v>30</v>
      </c>
      <c r="T307" s="87">
        <f t="shared" ca="1" si="431"/>
        <v>63.104054049454987</v>
      </c>
      <c r="U307" s="87">
        <f t="shared" ca="1" si="431"/>
        <v>63.992019705660724</v>
      </c>
      <c r="V307" s="87">
        <f t="shared" ca="1" si="431"/>
        <v>66.227192069749577</v>
      </c>
      <c r="W307" s="87">
        <f t="shared" ca="1" si="431"/>
        <v>67.886972079307085</v>
      </c>
      <c r="X307" s="87">
        <f t="shared" ca="1" si="431"/>
        <v>64.42083360211781</v>
      </c>
      <c r="Y307" s="87">
        <f t="shared" ca="1" si="431"/>
        <v>51.889608551883001</v>
      </c>
      <c r="Z307" s="87">
        <f t="shared" ca="1" si="431"/>
        <v>35.184317869017825</v>
      </c>
      <c r="AA307" s="87">
        <f t="shared" ca="1" si="431"/>
        <v>22.423912926742339</v>
      </c>
      <c r="AB307" s="87">
        <f t="shared" ca="1" si="431"/>
        <v>15.166089663220687</v>
      </c>
      <c r="AC307" s="87">
        <f t="shared" ca="1" si="431"/>
        <v>11.499280139129874</v>
      </c>
      <c r="AD307" s="87">
        <f t="shared" ca="1" si="431"/>
        <v>9.7318245118419906</v>
      </c>
      <c r="AE307" s="87">
        <f t="shared" ca="1" si="431"/>
        <v>8.9433428712351137</v>
      </c>
      <c r="AF307" s="87">
        <f t="shared" ca="1" si="431"/>
        <v>8.7191538894223033</v>
      </c>
      <c r="AH307" s="14">
        <f t="shared" si="419"/>
        <v>30</v>
      </c>
      <c r="AI307" s="111">
        <f t="shared" ca="1" si="432"/>
        <v>43.014966554705765</v>
      </c>
      <c r="AJ307" s="111">
        <f t="shared" ca="1" si="432"/>
        <v>43.470989765780956</v>
      </c>
      <c r="AK307" s="111">
        <f t="shared" ca="1" si="432"/>
        <v>44.539067661864991</v>
      </c>
      <c r="AL307" s="111">
        <f t="shared" ca="1" si="432"/>
        <v>44.900827051442896</v>
      </c>
      <c r="AM307" s="111">
        <f t="shared" ca="1" si="432"/>
        <v>41.620773792633756</v>
      </c>
      <c r="AN307" s="111">
        <f t="shared" ca="1" si="432"/>
        <v>32.570369726089133</v>
      </c>
      <c r="AO307" s="111">
        <f t="shared" ca="1" si="432"/>
        <v>21.470875338312233</v>
      </c>
      <c r="AP307" s="111">
        <f t="shared" ca="1" si="432"/>
        <v>13.5039381475782</v>
      </c>
      <c r="AQ307" s="111">
        <f t="shared" ca="1" si="432"/>
        <v>9.365514090977431</v>
      </c>
      <c r="AR307" s="111">
        <f t="shared" ca="1" si="432"/>
        <v>7.8517234185321465</v>
      </c>
      <c r="AS307" s="111">
        <f t="shared" ca="1" si="432"/>
        <v>7.8843475889874739</v>
      </c>
      <c r="AT307" s="111">
        <f t="shared" ca="1" si="432"/>
        <v>8.3021940768584077</v>
      </c>
      <c r="AU307" s="111">
        <f t="shared" ca="1" si="432"/>
        <v>8.4975481198296272</v>
      </c>
      <c r="AW307" s="14">
        <f t="shared" si="421"/>
        <v>30</v>
      </c>
      <c r="AX307" s="111">
        <f t="shared" ca="1" si="433"/>
        <v>49.73409713599429</v>
      </c>
      <c r="AY307" s="111">
        <f t="shared" ca="1" si="433"/>
        <v>50.330936417209529</v>
      </c>
      <c r="AZ307" s="111">
        <f t="shared" ca="1" si="433"/>
        <v>51.781921317275774</v>
      </c>
      <c r="BA307" s="111">
        <f t="shared" ca="1" si="433"/>
        <v>52.571571383095154</v>
      </c>
      <c r="BB307" s="111">
        <f t="shared" ca="1" si="433"/>
        <v>49.227042990613512</v>
      </c>
      <c r="BC307" s="111">
        <f t="shared" ca="1" si="433"/>
        <v>39.01589341861915</v>
      </c>
      <c r="BD307" s="111">
        <f t="shared" ca="1" si="433"/>
        <v>26.049064819964492</v>
      </c>
      <c r="BE307" s="111">
        <f t="shared" ca="1" si="433"/>
        <v>16.486649354179622</v>
      </c>
      <c r="BF307" s="111">
        <f t="shared" ca="1" si="433"/>
        <v>11.303979643960606</v>
      </c>
      <c r="BG307" s="111">
        <f t="shared" ca="1" si="433"/>
        <v>9.0302653130772992</v>
      </c>
      <c r="BH307" s="111">
        <f t="shared" ca="1" si="433"/>
        <v>8.477861071063483</v>
      </c>
      <c r="BI307" s="111">
        <f t="shared" ca="1" si="433"/>
        <v>8.6621630165613261</v>
      </c>
      <c r="BJ307" s="111">
        <f t="shared" ca="1" si="433"/>
        <v>8.8103710727510158</v>
      </c>
      <c r="BL307" s="14">
        <f t="shared" si="423"/>
        <v>30</v>
      </c>
      <c r="BM307" s="111">
        <f t="shared" ca="1" si="434"/>
        <v>56.457581028179284</v>
      </c>
      <c r="BN307" s="111">
        <f t="shared" ca="1" si="434"/>
        <v>57.194718004288596</v>
      </c>
      <c r="BO307" s="111">
        <f t="shared" ca="1" si="434"/>
        <v>59.027599690874595</v>
      </c>
      <c r="BP307" s="111">
        <f t="shared" ca="1" si="434"/>
        <v>60.244370067123313</v>
      </c>
      <c r="BQ307" s="111">
        <f t="shared" ca="1" si="434"/>
        <v>56.835089703422199</v>
      </c>
      <c r="BR307" s="111">
        <f t="shared" ca="1" si="434"/>
        <v>45.463593199594328</v>
      </c>
      <c r="BS307" s="111">
        <f t="shared" ca="1" si="434"/>
        <v>30.631353162892449</v>
      </c>
      <c r="BT307" s="111">
        <f t="shared" ca="1" si="434"/>
        <v>19.48083753756719</v>
      </c>
      <c r="BU307" s="111">
        <f t="shared" ca="1" si="434"/>
        <v>13.286151273866768</v>
      </c>
      <c r="BV307" s="111">
        <f t="shared" ca="1" si="434"/>
        <v>10.371212347712627</v>
      </c>
      <c r="BW307" s="111">
        <f t="shared" ca="1" si="434"/>
        <v>9.3347314029225341</v>
      </c>
      <c r="BX307" s="111">
        <f t="shared" ca="1" si="434"/>
        <v>9.2394950621171983</v>
      </c>
      <c r="BY307" s="111">
        <f t="shared" ca="1" si="434"/>
        <v>9.31242305902928</v>
      </c>
      <c r="CA307" s="14">
        <f t="shared" si="425"/>
        <v>30</v>
      </c>
      <c r="CB307" s="111">
        <f t="shared" ca="1" si="435"/>
        <v>27.966117674429711</v>
      </c>
      <c r="CC307" s="111">
        <f t="shared" ca="1" si="435"/>
        <v>28.596265922009316</v>
      </c>
      <c r="CD307" s="111">
        <f t="shared" ca="1" si="435"/>
        <v>30.374690367526831</v>
      </c>
      <c r="CE307" s="111">
        <f t="shared" ca="1" si="435"/>
        <v>32.55416401190277</v>
      </c>
      <c r="CF307" s="111">
        <f t="shared" ca="1" si="435"/>
        <v>32.833392808667014</v>
      </c>
      <c r="CG307" s="111">
        <f t="shared" ca="1" si="435"/>
        <v>28.375421832854045</v>
      </c>
      <c r="CH307" s="111">
        <f t="shared" ca="1" si="435"/>
        <v>20.549426729760128</v>
      </c>
      <c r="CI307" s="111">
        <f t="shared" ca="1" si="435"/>
        <v>13.653623542216376</v>
      </c>
      <c r="CJ307" s="111">
        <f t="shared" ca="1" si="435"/>
        <v>9.2708266224336207</v>
      </c>
      <c r="CK307" s="111">
        <f t="shared" ca="1" si="435"/>
        <v>6.8582453776918122</v>
      </c>
      <c r="CL307" s="111">
        <f t="shared" ca="1" si="435"/>
        <v>5.6710657671710516</v>
      </c>
      <c r="CM307" s="111">
        <f t="shared" ca="1" si="435"/>
        <v>5.2043819701208012</v>
      </c>
      <c r="CN307" s="111">
        <f t="shared" ca="1" si="435"/>
        <v>5.1018506428939094</v>
      </c>
      <c r="CP307" s="14">
        <f t="shared" si="427"/>
        <v>30</v>
      </c>
      <c r="CQ307" s="111">
        <f t="shared" ca="1" si="436"/>
        <v>26.935621350228956</v>
      </c>
      <c r="CR307" s="111">
        <f t="shared" ca="1" si="436"/>
        <v>27.07282389126533</v>
      </c>
      <c r="CS307" s="111">
        <f t="shared" ca="1" si="436"/>
        <v>27.533500707588942</v>
      </c>
      <c r="CT307" s="111">
        <f t="shared" ca="1" si="436"/>
        <v>27.849114069843537</v>
      </c>
      <c r="CU307" s="111">
        <f t="shared" ca="1" si="436"/>
        <v>26.286883021395198</v>
      </c>
      <c r="CV307" s="111">
        <f t="shared" ca="1" si="436"/>
        <v>21.263589696644921</v>
      </c>
      <c r="CW307" s="111">
        <f t="shared" ca="1" si="436"/>
        <v>14.759669894656051</v>
      </c>
      <c r="CX307" s="111">
        <f t="shared" ca="1" si="436"/>
        <v>10.127532508744274</v>
      </c>
      <c r="CY307" s="111">
        <f t="shared" ca="1" si="436"/>
        <v>8.1204680846053705</v>
      </c>
      <c r="CZ307" s="111">
        <f t="shared" ca="1" si="436"/>
        <v>7.914162200404359</v>
      </c>
      <c r="DA307" s="111">
        <f t="shared" ca="1" si="436"/>
        <v>8.5922062439943723</v>
      </c>
      <c r="DB307" s="111">
        <f t="shared" ca="1" si="436"/>
        <v>9.4696256010179205</v>
      </c>
      <c r="DC307" s="111">
        <f t="shared" ca="1" si="436"/>
        <v>9.8821993854794208</v>
      </c>
      <c r="DE307" s="14">
        <f t="shared" si="429"/>
        <v>30</v>
      </c>
      <c r="DF307" s="111">
        <f t="shared" ca="1" si="437"/>
        <v>6.3619549408363341</v>
      </c>
      <c r="DG307" s="111">
        <f t="shared" ca="1" si="437"/>
        <v>6.933092824089762</v>
      </c>
      <c r="DH307" s="111">
        <f t="shared" ca="1" si="437"/>
        <v>8.7992020444308068</v>
      </c>
      <c r="DI307" s="111">
        <f t="shared" ca="1" si="437"/>
        <v>12.069422431464265</v>
      </c>
      <c r="DJ307" s="111">
        <f t="shared" ca="1" si="437"/>
        <v>15.799000570911019</v>
      </c>
      <c r="DK307" s="111">
        <f t="shared" ca="1" si="437"/>
        <v>17.310630970264164</v>
      </c>
      <c r="DL307" s="111">
        <f t="shared" ca="1" si="437"/>
        <v>15.199386880209889</v>
      </c>
      <c r="DM307" s="111">
        <f t="shared" ca="1" si="437"/>
        <v>11.583210830142304</v>
      </c>
      <c r="DN307" s="111">
        <f t="shared" ca="1" si="437"/>
        <v>8.5397215305668261</v>
      </c>
      <c r="DO307" s="111">
        <f t="shared" ca="1" si="437"/>
        <v>6.6112378540288717</v>
      </c>
      <c r="DP307" s="111">
        <f t="shared" ca="1" si="437"/>
        <v>5.687947815602703</v>
      </c>
      <c r="DQ307" s="111">
        <f t="shared" ca="1" si="437"/>
        <v>5.4594864676087598</v>
      </c>
      <c r="DR307" s="111">
        <f t="shared" ca="1" si="437"/>
        <v>5.4710323766306717</v>
      </c>
      <c r="DT307" s="14"/>
      <c r="DU307" s="111"/>
      <c r="DV307" s="111"/>
      <c r="DW307" s="111"/>
      <c r="DX307" s="111"/>
      <c r="DY307" s="111"/>
      <c r="DZ307" s="111"/>
      <c r="EA307" s="111"/>
      <c r="EB307" s="111"/>
      <c r="EC307" s="111"/>
      <c r="ED307" s="111"/>
      <c r="EE307" s="111"/>
      <c r="EF307" s="111"/>
      <c r="EG307" s="111"/>
      <c r="EI307" s="14"/>
      <c r="EJ307" s="111"/>
      <c r="EK307" s="111"/>
      <c r="EL307" s="111"/>
      <c r="EM307" s="111"/>
      <c r="EN307" s="111"/>
      <c r="EO307" s="111"/>
      <c r="EP307" s="111"/>
      <c r="EQ307" s="111"/>
      <c r="ER307" s="111"/>
      <c r="ES307" s="111"/>
      <c r="ET307" s="111"/>
      <c r="EU307" s="111"/>
      <c r="EV307" s="111"/>
    </row>
    <row r="308" spans="1:152">
      <c r="S308" s="14">
        <f t="shared" si="417"/>
        <v>37.5</v>
      </c>
      <c r="T308" s="87">
        <f t="shared" ca="1" si="431"/>
        <v>45.598719204580782</v>
      </c>
      <c r="U308" s="87">
        <f t="shared" ca="1" si="431"/>
        <v>46.286059658382008</v>
      </c>
      <c r="V308" s="87">
        <f t="shared" ca="1" si="431"/>
        <v>48.254165737332158</v>
      </c>
      <c r="W308" s="87">
        <f t="shared" ca="1" si="431"/>
        <v>50.890384496187735</v>
      </c>
      <c r="X308" s="87">
        <f t="shared" ca="1" si="431"/>
        <v>51.889608551883001</v>
      </c>
      <c r="Y308" s="87">
        <f t="shared" ca="1" si="431"/>
        <v>46.582032751146919</v>
      </c>
      <c r="Z308" s="87">
        <f t="shared" ca="1" si="431"/>
        <v>33.937536980029648</v>
      </c>
      <c r="AA308" s="87">
        <f t="shared" ca="1" si="431"/>
        <v>21.453757280510764</v>
      </c>
      <c r="AB308" s="87">
        <f t="shared" ca="1" si="431"/>
        <v>13.894797382211967</v>
      </c>
      <c r="AC308" s="87">
        <f t="shared" ca="1" si="431"/>
        <v>10.215247389738266</v>
      </c>
      <c r="AD308" s="87">
        <f t="shared" ca="1" si="431"/>
        <v>8.5644080629370283</v>
      </c>
      <c r="AE308" s="87">
        <f t="shared" ca="1" si="431"/>
        <v>7.8789452913754481</v>
      </c>
      <c r="AF308" s="87">
        <f t="shared" ca="1" si="431"/>
        <v>7.6927813873565665</v>
      </c>
      <c r="AH308" s="14">
        <f t="shared" si="419"/>
        <v>37.5</v>
      </c>
      <c r="AI308" s="111">
        <f t="shared" ca="1" si="432"/>
        <v>30.7872216360877</v>
      </c>
      <c r="AJ308" s="111">
        <f t="shared" ca="1" si="432"/>
        <v>31.116750817892964</v>
      </c>
      <c r="AK308" s="111">
        <f t="shared" ca="1" si="432"/>
        <v>32.023510535733777</v>
      </c>
      <c r="AL308" s="111">
        <f t="shared" ca="1" si="432"/>
        <v>33.030093064510247</v>
      </c>
      <c r="AM308" s="111">
        <f t="shared" ca="1" si="432"/>
        <v>32.570369726089133</v>
      </c>
      <c r="AN308" s="111">
        <f t="shared" ca="1" si="432"/>
        <v>27.923957841387939</v>
      </c>
      <c r="AO308" s="111">
        <f t="shared" ca="1" si="432"/>
        <v>19.274911935561477</v>
      </c>
      <c r="AP308" s="111">
        <f t="shared" ca="1" si="432"/>
        <v>11.705136849457286</v>
      </c>
      <c r="AQ308" s="111">
        <f t="shared" ca="1" si="432"/>
        <v>7.8510740958444556</v>
      </c>
      <c r="AR308" s="111">
        <f t="shared" ca="1" si="432"/>
        <v>7.6050724383473352</v>
      </c>
      <c r="AS308" s="111">
        <f t="shared" ca="1" si="432"/>
        <v>8.5933608075707628</v>
      </c>
      <c r="AT308" s="111">
        <f t="shared" ca="1" si="432"/>
        <v>9.2414475870854069</v>
      </c>
      <c r="AU308" s="111">
        <f t="shared" ca="1" si="432"/>
        <v>9.4623701762923513</v>
      </c>
      <c r="AW308" s="14">
        <f t="shared" si="421"/>
        <v>37.5</v>
      </c>
      <c r="AX308" s="111">
        <f t="shared" ca="1" si="433"/>
        <v>35.746536094752287</v>
      </c>
      <c r="AY308" s="111">
        <f t="shared" ca="1" si="433"/>
        <v>36.19251453526433</v>
      </c>
      <c r="AZ308" s="111">
        <f t="shared" ca="1" si="433"/>
        <v>37.44731373475701</v>
      </c>
      <c r="BA308" s="111">
        <f t="shared" ca="1" si="433"/>
        <v>38.992215795232454</v>
      </c>
      <c r="BB308" s="111">
        <f t="shared" ca="1" si="433"/>
        <v>39.01589341861915</v>
      </c>
      <c r="BC308" s="111">
        <f t="shared" ca="1" si="433"/>
        <v>34.147860953090891</v>
      </c>
      <c r="BD308" s="111">
        <f t="shared" ca="1" si="433"/>
        <v>24.166742280192899</v>
      </c>
      <c r="BE308" s="111">
        <f t="shared" ca="1" si="433"/>
        <v>14.955122058029492</v>
      </c>
      <c r="BF308" s="111">
        <f t="shared" ca="1" si="433"/>
        <v>9.7961847183705917</v>
      </c>
      <c r="BG308" s="111">
        <f t="shared" ca="1" si="433"/>
        <v>7.9875939993816845</v>
      </c>
      <c r="BH308" s="111">
        <f t="shared" ca="1" si="433"/>
        <v>8.3722405802697217</v>
      </c>
      <c r="BI308" s="111">
        <f t="shared" ca="1" si="433"/>
        <v>9.0132877864476004</v>
      </c>
      <c r="BJ308" s="111">
        <f t="shared" ca="1" si="433"/>
        <v>9.2544349184986352</v>
      </c>
      <c r="BL308" s="14">
        <f t="shared" si="423"/>
        <v>37.5</v>
      </c>
      <c r="BM308" s="111">
        <f t="shared" ca="1" si="434"/>
        <v>40.710808662710328</v>
      </c>
      <c r="BN308" s="111">
        <f t="shared" ca="1" si="434"/>
        <v>41.272731010875006</v>
      </c>
      <c r="BO308" s="111">
        <f t="shared" ca="1" si="434"/>
        <v>42.874532444811663</v>
      </c>
      <c r="BP308" s="111">
        <f t="shared" ca="1" si="434"/>
        <v>44.95689050104631</v>
      </c>
      <c r="BQ308" s="111">
        <f t="shared" ca="1" si="434"/>
        <v>45.463593199594328</v>
      </c>
      <c r="BR308" s="111">
        <f t="shared" ca="1" si="434"/>
        <v>40.374329728048721</v>
      </c>
      <c r="BS308" s="111">
        <f t="shared" ca="1" si="434"/>
        <v>29.063647394000284</v>
      </c>
      <c r="BT308" s="111">
        <f t="shared" ca="1" si="434"/>
        <v>18.223784952196844</v>
      </c>
      <c r="BU308" s="111">
        <f t="shared" ca="1" si="434"/>
        <v>11.88054548636963</v>
      </c>
      <c r="BV308" s="111">
        <f t="shared" ca="1" si="434"/>
        <v>9.1251337399821733</v>
      </c>
      <c r="BW308" s="111">
        <f t="shared" ca="1" si="434"/>
        <v>8.6144472174566271</v>
      </c>
      <c r="BX308" s="111">
        <f t="shared" ca="1" si="434"/>
        <v>9.007100792464886</v>
      </c>
      <c r="BY308" s="111">
        <f t="shared" ca="1" si="434"/>
        <v>9.2203588326734742</v>
      </c>
      <c r="CA308" s="14">
        <f t="shared" si="425"/>
        <v>37.5</v>
      </c>
      <c r="CB308" s="111">
        <f t="shared" ca="1" si="435"/>
        <v>20.905349780858735</v>
      </c>
      <c r="CC308" s="111">
        <f t="shared" ca="1" si="435"/>
        <v>21.433548854212553</v>
      </c>
      <c r="CD308" s="111">
        <f t="shared" ca="1" si="435"/>
        <v>23.060858526588405</v>
      </c>
      <c r="CE308" s="111">
        <f t="shared" ca="1" si="435"/>
        <v>25.706640298035897</v>
      </c>
      <c r="CF308" s="111">
        <f t="shared" ca="1" si="435"/>
        <v>28.375421832854045</v>
      </c>
      <c r="CG308" s="111">
        <f t="shared" ca="1" si="435"/>
        <v>28.101555443840006</v>
      </c>
      <c r="CH308" s="111">
        <f t="shared" ca="1" si="435"/>
        <v>22.671763876875037</v>
      </c>
      <c r="CI308" s="111">
        <f t="shared" ca="1" si="435"/>
        <v>15.482149727316671</v>
      </c>
      <c r="CJ308" s="111">
        <f t="shared" ca="1" si="435"/>
        <v>10.251321592346986</v>
      </c>
      <c r="CK308" s="111">
        <f t="shared" ca="1" si="435"/>
        <v>7.2800483364046311</v>
      </c>
      <c r="CL308" s="111">
        <f t="shared" ca="1" si="435"/>
        <v>5.7794009108645028</v>
      </c>
      <c r="CM308" s="111">
        <f t="shared" ca="1" si="435"/>
        <v>5.1307487127853202</v>
      </c>
      <c r="CN308" s="111">
        <f t="shared" ca="1" si="435"/>
        <v>4.9610915626807746</v>
      </c>
      <c r="CP308" s="14">
        <f t="shared" si="427"/>
        <v>37.5</v>
      </c>
      <c r="CQ308" s="111">
        <f t="shared" ca="1" si="436"/>
        <v>19.894574319136449</v>
      </c>
      <c r="CR308" s="111">
        <f t="shared" ca="1" si="436"/>
        <v>19.980658641791521</v>
      </c>
      <c r="CS308" s="111">
        <f t="shared" ca="1" si="436"/>
        <v>20.370435993501538</v>
      </c>
      <c r="CT308" s="111">
        <f t="shared" ca="1" si="436"/>
        <v>21.07292663875608</v>
      </c>
      <c r="CU308" s="111">
        <f t="shared" ca="1" si="436"/>
        <v>21.263589696644921</v>
      </c>
      <c r="CV308" s="111">
        <f t="shared" ca="1" si="436"/>
        <v>19.079741897263503</v>
      </c>
      <c r="CW308" s="111">
        <f t="shared" ca="1" si="436"/>
        <v>14.134010187926744</v>
      </c>
      <c r="CX308" s="111">
        <f t="shared" ca="1" si="436"/>
        <v>9.5418406022814999</v>
      </c>
      <c r="CY308" s="111">
        <f t="shared" ca="1" si="436"/>
        <v>7.3978222926972119</v>
      </c>
      <c r="CZ308" s="111">
        <f t="shared" ca="1" si="436"/>
        <v>7.2090949987978084</v>
      </c>
      <c r="DA308" s="111">
        <f t="shared" ca="1" si="436"/>
        <v>7.8551131771002485</v>
      </c>
      <c r="DB308" s="111">
        <f t="shared" ca="1" si="436"/>
        <v>8.6014775374071704</v>
      </c>
      <c r="DC308" s="111">
        <f t="shared" ca="1" si="436"/>
        <v>8.9324203466972705</v>
      </c>
      <c r="DE308" s="14">
        <f t="shared" si="429"/>
        <v>37.5</v>
      </c>
      <c r="DF308" s="111">
        <f t="shared" ca="1" si="437"/>
        <v>6.3447469268109966</v>
      </c>
      <c r="DG308" s="111">
        <f t="shared" ca="1" si="437"/>
        <v>6.8822192566347073</v>
      </c>
      <c r="DH308" s="111">
        <f t="shared" ca="1" si="437"/>
        <v>8.6900893482991748</v>
      </c>
      <c r="DI308" s="111">
        <f t="shared" ca="1" si="437"/>
        <v>12.184234435127946</v>
      </c>
      <c r="DJ308" s="111">
        <f t="shared" ca="1" si="437"/>
        <v>17.310630970264164</v>
      </c>
      <c r="DK308" s="111">
        <f t="shared" ca="1" si="437"/>
        <v>21.784141578561105</v>
      </c>
      <c r="DL308" s="111">
        <f t="shared" ca="1" si="437"/>
        <v>21.539344075574</v>
      </c>
      <c r="DM308" s="111">
        <f t="shared" ca="1" si="437"/>
        <v>17.127444140039874</v>
      </c>
      <c r="DN308" s="111">
        <f t="shared" ca="1" si="437"/>
        <v>12.467163059411302</v>
      </c>
      <c r="DO308" s="111">
        <f t="shared" ca="1" si="437"/>
        <v>9.2577489337725556</v>
      </c>
      <c r="DP308" s="111">
        <f t="shared" ca="1" si="437"/>
        <v>7.4781852023363724</v>
      </c>
      <c r="DQ308" s="111">
        <f t="shared" ca="1" si="437"/>
        <v>6.717777831115975</v>
      </c>
      <c r="DR308" s="111">
        <f t="shared" ca="1" si="437"/>
        <v>6.5359586008444648</v>
      </c>
      <c r="DT308" s="14"/>
      <c r="DU308" s="111"/>
      <c r="DV308" s="111"/>
      <c r="DW308" s="111"/>
      <c r="DX308" s="111"/>
      <c r="DY308" s="111"/>
      <c r="DZ308" s="111"/>
      <c r="EA308" s="111"/>
      <c r="EB308" s="111"/>
      <c r="EC308" s="111"/>
      <c r="ED308" s="111"/>
      <c r="EE308" s="111"/>
      <c r="EF308" s="111"/>
      <c r="EG308" s="111"/>
      <c r="EI308" s="14"/>
      <c r="EJ308" s="111"/>
      <c r="EK308" s="111"/>
      <c r="EL308" s="111"/>
      <c r="EM308" s="111"/>
      <c r="EN308" s="111"/>
      <c r="EO308" s="111"/>
      <c r="EP308" s="111"/>
      <c r="EQ308" s="111"/>
      <c r="ER308" s="111"/>
      <c r="ES308" s="111"/>
      <c r="ET308" s="111"/>
      <c r="EU308" s="111"/>
      <c r="EV308" s="111"/>
    </row>
    <row r="309" spans="1:152">
      <c r="S309" s="14">
        <f t="shared" si="417"/>
        <v>45</v>
      </c>
      <c r="T309" s="87">
        <f t="shared" ca="1" si="431"/>
        <v>31.190693135116703</v>
      </c>
      <c r="U309" s="87">
        <f t="shared" ca="1" si="431"/>
        <v>31.522821121323251</v>
      </c>
      <c r="V309" s="87">
        <f t="shared" ca="1" si="431"/>
        <v>32.501283870537144</v>
      </c>
      <c r="W309" s="87">
        <f t="shared" ca="1" si="431"/>
        <v>33.968901184326064</v>
      </c>
      <c r="X309" s="87">
        <f t="shared" ca="1" si="431"/>
        <v>35.184317869017825</v>
      </c>
      <c r="Y309" s="87">
        <f t="shared" ca="1" si="431"/>
        <v>33.937536980029648</v>
      </c>
      <c r="Z309" s="87">
        <f t="shared" ca="1" si="431"/>
        <v>27.452010125961078</v>
      </c>
      <c r="AA309" s="87">
        <f t="shared" ca="1" si="431"/>
        <v>18.100016784432427</v>
      </c>
      <c r="AB309" s="87">
        <f t="shared" ca="1" si="431"/>
        <v>11.406189355868147</v>
      </c>
      <c r="AC309" s="87">
        <f t="shared" ca="1" si="431"/>
        <v>8.1887807125891641</v>
      </c>
      <c r="AD309" s="87">
        <f t="shared" ca="1" si="431"/>
        <v>8.8645159944096896</v>
      </c>
      <c r="AE309" s="87">
        <f t="shared" ca="1" si="431"/>
        <v>10.113429330962761</v>
      </c>
      <c r="AF309" s="87">
        <f t="shared" ca="1" si="431"/>
        <v>10.482744158542785</v>
      </c>
      <c r="AH309" s="14">
        <f t="shared" si="419"/>
        <v>45</v>
      </c>
      <c r="AI309" s="111">
        <f t="shared" ca="1" si="432"/>
        <v>20.981834399057504</v>
      </c>
      <c r="AJ309" s="111">
        <f t="shared" ca="1" si="432"/>
        <v>21.088611010540163</v>
      </c>
      <c r="AK309" s="111">
        <f t="shared" ca="1" si="432"/>
        <v>21.386926663922811</v>
      </c>
      <c r="AL309" s="111">
        <f t="shared" ca="1" si="432"/>
        <v>21.713198562185621</v>
      </c>
      <c r="AM309" s="111">
        <f t="shared" ca="1" si="432"/>
        <v>21.470875338312233</v>
      </c>
      <c r="AN309" s="111">
        <f t="shared" ca="1" si="432"/>
        <v>19.274911935561477</v>
      </c>
      <c r="AO309" s="111">
        <f t="shared" ca="1" si="432"/>
        <v>14.062104229525318</v>
      </c>
      <c r="AP309" s="111">
        <f t="shared" ca="1" si="432"/>
        <v>8.3796384348905057</v>
      </c>
      <c r="AQ309" s="111">
        <f t="shared" ca="1" si="432"/>
        <v>8.3430236878055073</v>
      </c>
      <c r="AR309" s="111">
        <f t="shared" ca="1" si="432"/>
        <v>10.808576378714232</v>
      </c>
      <c r="AS309" s="111">
        <f t="shared" ca="1" si="432"/>
        <v>12.103470718172215</v>
      </c>
      <c r="AT309" s="111">
        <f t="shared" ca="1" si="432"/>
        <v>12.715046138648338</v>
      </c>
      <c r="AU309" s="111">
        <f t="shared" ca="1" si="432"/>
        <v>12.899950034028716</v>
      </c>
      <c r="AW309" s="14">
        <f t="shared" si="421"/>
        <v>45</v>
      </c>
      <c r="AX309" s="111">
        <f t="shared" ca="1" si="433"/>
        <v>24.413491137260184</v>
      </c>
      <c r="AY309" s="111">
        <f t="shared" ca="1" si="433"/>
        <v>24.591872449637233</v>
      </c>
      <c r="AZ309" s="111">
        <f t="shared" ca="1" si="433"/>
        <v>25.109596305344425</v>
      </c>
      <c r="BA309" s="111">
        <f t="shared" ca="1" si="433"/>
        <v>25.809796414761081</v>
      </c>
      <c r="BB309" s="111">
        <f t="shared" ca="1" si="433"/>
        <v>26.049064819964492</v>
      </c>
      <c r="BC309" s="111">
        <f t="shared" ca="1" si="433"/>
        <v>24.166742280192899</v>
      </c>
      <c r="BD309" s="111">
        <f t="shared" ca="1" si="433"/>
        <v>18.525532572992276</v>
      </c>
      <c r="BE309" s="111">
        <f t="shared" ca="1" si="433"/>
        <v>11.566499297607182</v>
      </c>
      <c r="BF309" s="111">
        <f t="shared" ca="1" si="433"/>
        <v>7.727593461849195</v>
      </c>
      <c r="BG309" s="111">
        <f t="shared" ca="1" si="433"/>
        <v>9.5435263056041499</v>
      </c>
      <c r="BH309" s="111">
        <f t="shared" ca="1" si="433"/>
        <v>11.208584299951166</v>
      </c>
      <c r="BI309" s="111">
        <f t="shared" ca="1" si="433"/>
        <v>12.039183059855002</v>
      </c>
      <c r="BJ309" s="111">
        <f t="shared" ca="1" si="433"/>
        <v>12.293752356596304</v>
      </c>
      <c r="BL309" s="14">
        <f t="shared" si="423"/>
        <v>45</v>
      </c>
      <c r="BM309" s="111">
        <f t="shared" ca="1" si="434"/>
        <v>27.853023484082463</v>
      </c>
      <c r="BN309" s="111">
        <f t="shared" ca="1" si="434"/>
        <v>28.102325348930815</v>
      </c>
      <c r="BO309" s="111">
        <f t="shared" ca="1" si="434"/>
        <v>28.83802678345365</v>
      </c>
      <c r="BP309" s="111">
        <f t="shared" ca="1" si="434"/>
        <v>29.910949301637807</v>
      </c>
      <c r="BQ309" s="111">
        <f t="shared" ca="1" si="434"/>
        <v>30.631353162892449</v>
      </c>
      <c r="BR309" s="111">
        <f t="shared" ca="1" si="434"/>
        <v>29.063647394000284</v>
      </c>
      <c r="BS309" s="111">
        <f t="shared" ca="1" si="434"/>
        <v>23.000767166011173</v>
      </c>
      <c r="BT309" s="111">
        <f t="shared" ca="1" si="434"/>
        <v>14.84846624201608</v>
      </c>
      <c r="BU309" s="111">
        <f t="shared" ca="1" si="434"/>
        <v>9.442704169763676</v>
      </c>
      <c r="BV309" s="111">
        <f t="shared" ca="1" si="434"/>
        <v>8.6352015273207154</v>
      </c>
      <c r="BW309" s="111">
        <f t="shared" ca="1" si="434"/>
        <v>10.385925301160217</v>
      </c>
      <c r="BX309" s="111">
        <f t="shared" ca="1" si="434"/>
        <v>11.403395234956976</v>
      </c>
      <c r="BY309" s="111">
        <f t="shared" ca="1" si="434"/>
        <v>11.721870574738993</v>
      </c>
      <c r="CA309" s="14">
        <f t="shared" si="425"/>
        <v>45</v>
      </c>
      <c r="CB309" s="111">
        <f t="shared" ca="1" si="435"/>
        <v>14.712593627699544</v>
      </c>
      <c r="CC309" s="111">
        <f t="shared" ca="1" si="435"/>
        <v>15.035109172660452</v>
      </c>
      <c r="CD309" s="111">
        <f t="shared" ca="1" si="435"/>
        <v>16.071107543169521</v>
      </c>
      <c r="CE309" s="111">
        <f t="shared" ca="1" si="435"/>
        <v>17.946786407835944</v>
      </c>
      <c r="CF309" s="111">
        <f t="shared" ca="1" si="435"/>
        <v>20.549426729760128</v>
      </c>
      <c r="CG309" s="111">
        <f t="shared" ca="1" si="435"/>
        <v>22.671763876875037</v>
      </c>
      <c r="CH309" s="111">
        <f t="shared" ca="1" si="435"/>
        <v>21.461323895693063</v>
      </c>
      <c r="CI309" s="111">
        <f t="shared" ca="1" si="435"/>
        <v>16.342021646593665</v>
      </c>
      <c r="CJ309" s="111">
        <f t="shared" ca="1" si="435"/>
        <v>11.052414551708342</v>
      </c>
      <c r="CK309" s="111">
        <f t="shared" ca="1" si="435"/>
        <v>7.6677362095485702</v>
      </c>
      <c r="CL309" s="111">
        <f t="shared" ca="1" si="435"/>
        <v>5.8975470665347007</v>
      </c>
      <c r="CM309" s="111">
        <f t="shared" ca="1" si="435"/>
        <v>5.1105221096106153</v>
      </c>
      <c r="CN309" s="111">
        <f t="shared" ca="1" si="435"/>
        <v>4.8967872791395486</v>
      </c>
      <c r="CP309" s="14">
        <f t="shared" si="427"/>
        <v>45</v>
      </c>
      <c r="CQ309" s="111">
        <f t="shared" ca="1" si="436"/>
        <v>14.560126981825295</v>
      </c>
      <c r="CR309" s="111">
        <f t="shared" ca="1" si="436"/>
        <v>14.482151994857109</v>
      </c>
      <c r="CS309" s="111">
        <f t="shared" ca="1" si="436"/>
        <v>14.412651519511556</v>
      </c>
      <c r="CT309" s="111">
        <f t="shared" ca="1" si="436"/>
        <v>14.56292897928037</v>
      </c>
      <c r="CU309" s="111">
        <f t="shared" ca="1" si="436"/>
        <v>14.759669894656051</v>
      </c>
      <c r="CV309" s="111">
        <f t="shared" ca="1" si="436"/>
        <v>14.134010187926744</v>
      </c>
      <c r="CW309" s="111">
        <f t="shared" ca="1" si="436"/>
        <v>11.603765626690389</v>
      </c>
      <c r="CX309" s="111">
        <f t="shared" ca="1" si="436"/>
        <v>8.27665034826612</v>
      </c>
      <c r="CY309" s="111">
        <f t="shared" ca="1" si="436"/>
        <v>6.6924012752655262</v>
      </c>
      <c r="CZ309" s="111">
        <f t="shared" ca="1" si="436"/>
        <v>7.0054188902466583</v>
      </c>
      <c r="DA309" s="111">
        <f t="shared" ca="1" si="436"/>
        <v>7.9198633297668239</v>
      </c>
      <c r="DB309" s="111">
        <f t="shared" ca="1" si="436"/>
        <v>8.7403785678235764</v>
      </c>
      <c r="DC309" s="111">
        <f t="shared" ca="1" si="436"/>
        <v>9.0771483488313489</v>
      </c>
      <c r="DE309" s="14">
        <f t="shared" si="429"/>
        <v>45</v>
      </c>
      <c r="DF309" s="111">
        <f t="shared" ca="1" si="437"/>
        <v>5.5862461074649943</v>
      </c>
      <c r="DG309" s="111">
        <f t="shared" ca="1" si="437"/>
        <v>5.9957319561335396</v>
      </c>
      <c r="DH309" s="111">
        <f t="shared" ca="1" si="437"/>
        <v>7.4115969898156546</v>
      </c>
      <c r="DI309" s="111">
        <f t="shared" ca="1" si="437"/>
        <v>10.308017299483783</v>
      </c>
      <c r="DJ309" s="111">
        <f t="shared" ca="1" si="437"/>
        <v>15.199386880209889</v>
      </c>
      <c r="DK309" s="111">
        <f t="shared" ca="1" si="437"/>
        <v>21.539344075574</v>
      </c>
      <c r="DL309" s="111">
        <f t="shared" ca="1" si="437"/>
        <v>25.471204282291438</v>
      </c>
      <c r="DM309" s="111">
        <f t="shared" ca="1" si="437"/>
        <v>23.13972627960856</v>
      </c>
      <c r="DN309" s="111">
        <f t="shared" ca="1" si="437"/>
        <v>17.624142195729135</v>
      </c>
      <c r="DO309" s="111">
        <f t="shared" ca="1" si="437"/>
        <v>12.996977263209747</v>
      </c>
      <c r="DP309" s="111">
        <f t="shared" ca="1" si="437"/>
        <v>10.194749206387497</v>
      </c>
      <c r="DQ309" s="111">
        <f t="shared" ca="1" si="437"/>
        <v>8.8590570473885784</v>
      </c>
      <c r="DR309" s="111">
        <f t="shared" ca="1" si="437"/>
        <v>8.4904341985493428</v>
      </c>
      <c r="DT309" s="14"/>
      <c r="DU309" s="111"/>
      <c r="DV309" s="111"/>
      <c r="DW309" s="111"/>
      <c r="DX309" s="111"/>
      <c r="DY309" s="111"/>
      <c r="DZ309" s="111"/>
      <c r="EA309" s="111"/>
      <c r="EB309" s="111"/>
      <c r="EC309" s="111"/>
      <c r="ED309" s="111"/>
      <c r="EE309" s="111"/>
      <c r="EF309" s="111"/>
      <c r="EG309" s="111"/>
      <c r="EI309" s="14"/>
      <c r="EJ309" s="111"/>
      <c r="EK309" s="111"/>
      <c r="EL309" s="111"/>
      <c r="EM309" s="111"/>
      <c r="EN309" s="111"/>
      <c r="EO309" s="111"/>
      <c r="EP309" s="111"/>
      <c r="EQ309" s="111"/>
      <c r="ER309" s="111"/>
      <c r="ES309" s="111"/>
      <c r="ET309" s="111"/>
      <c r="EU309" s="111"/>
      <c r="EV309" s="111"/>
    </row>
    <row r="310" spans="1:152">
      <c r="S310" s="14">
        <f t="shared" si="417"/>
        <v>52.5</v>
      </c>
      <c r="T310" s="87">
        <f t="shared" ca="1" si="431"/>
        <v>21.673991721952387</v>
      </c>
      <c r="U310" s="87">
        <f t="shared" ca="1" si="431"/>
        <v>21.765230973732088</v>
      </c>
      <c r="V310" s="87">
        <f t="shared" ca="1" si="431"/>
        <v>22.018973208778462</v>
      </c>
      <c r="W310" s="87">
        <f t="shared" ca="1" si="431"/>
        <v>22.340802888800447</v>
      </c>
      <c r="X310" s="87">
        <f t="shared" ca="1" si="431"/>
        <v>22.423912926742339</v>
      </c>
      <c r="Y310" s="87">
        <f t="shared" ca="1" si="431"/>
        <v>21.453757280510764</v>
      </c>
      <c r="Z310" s="87">
        <f t="shared" ca="1" si="431"/>
        <v>18.100016784432427</v>
      </c>
      <c r="AA310" s="87">
        <f t="shared" ca="1" si="431"/>
        <v>12.509546867971062</v>
      </c>
      <c r="AB310" s="87">
        <f t="shared" ca="1" si="431"/>
        <v>7.7931387104779191</v>
      </c>
      <c r="AC310" s="87">
        <f t="shared" ca="1" si="431"/>
        <v>12.205855931995638</v>
      </c>
      <c r="AD310" s="87">
        <f t="shared" ca="1" si="431"/>
        <v>14.956265405343174</v>
      </c>
      <c r="AE310" s="87">
        <f t="shared" ca="1" si="431"/>
        <v>16.178180908214248</v>
      </c>
      <c r="AF310" s="87">
        <f t="shared" ca="1" si="431"/>
        <v>16.519908852324715</v>
      </c>
      <c r="AH310" s="14">
        <f t="shared" si="419"/>
        <v>52.5</v>
      </c>
      <c r="AI310" s="111">
        <f t="shared" ca="1" si="432"/>
        <v>14.742238570748752</v>
      </c>
      <c r="AJ310" s="111">
        <f t="shared" ca="1" si="432"/>
        <v>14.69784504606926</v>
      </c>
      <c r="AK310" s="111">
        <f t="shared" ca="1" si="432"/>
        <v>14.562806593163655</v>
      </c>
      <c r="AL310" s="111">
        <f t="shared" ca="1" si="432"/>
        <v>14.259396776557988</v>
      </c>
      <c r="AM310" s="111">
        <f t="shared" ca="1" si="432"/>
        <v>13.5039381475782</v>
      </c>
      <c r="AN310" s="111">
        <f t="shared" ca="1" si="432"/>
        <v>11.705136849457286</v>
      </c>
      <c r="AO310" s="111">
        <f t="shared" ca="1" si="432"/>
        <v>8.3796384348905057</v>
      </c>
      <c r="AP310" s="111">
        <f t="shared" ca="1" si="432"/>
        <v>9.36384666537041</v>
      </c>
      <c r="AQ310" s="111">
        <f t="shared" ca="1" si="432"/>
        <v>14.680224999221693</v>
      </c>
      <c r="AR310" s="111">
        <f t="shared" ca="1" si="432"/>
        <v>17.621609855339056</v>
      </c>
      <c r="AS310" s="111">
        <f t="shared" ca="1" si="432"/>
        <v>18.781248011225422</v>
      </c>
      <c r="AT310" s="111">
        <f t="shared" ca="1" si="432"/>
        <v>19.167963385231054</v>
      </c>
      <c r="AU310" s="111">
        <f t="shared" ca="1" si="432"/>
        <v>19.258812153831713</v>
      </c>
      <c r="AW310" s="14">
        <f t="shared" si="421"/>
        <v>52.5</v>
      </c>
      <c r="AX310" s="111">
        <f t="shared" ca="1" si="433"/>
        <v>17.09944630530385</v>
      </c>
      <c r="AY310" s="111">
        <f t="shared" ca="1" si="433"/>
        <v>17.094380977180425</v>
      </c>
      <c r="AZ310" s="111">
        <f t="shared" ca="1" si="433"/>
        <v>17.076751328067211</v>
      </c>
      <c r="BA310" s="111">
        <f t="shared" ca="1" si="433"/>
        <v>16.970739188034351</v>
      </c>
      <c r="BB310" s="111">
        <f t="shared" ca="1" si="433"/>
        <v>16.486649354179622</v>
      </c>
      <c r="BC310" s="111">
        <f t="shared" ca="1" si="433"/>
        <v>14.955122058029492</v>
      </c>
      <c r="BD310" s="111">
        <f t="shared" ca="1" si="433"/>
        <v>11.566499297607182</v>
      </c>
      <c r="BE310" s="111">
        <f t="shared" ca="1" si="433"/>
        <v>7.6374961446322551</v>
      </c>
      <c r="BF310" s="111">
        <f t="shared" ca="1" si="433"/>
        <v>12.215082195225119</v>
      </c>
      <c r="BG310" s="111">
        <f t="shared" ca="1" si="433"/>
        <v>15.886867347879969</v>
      </c>
      <c r="BH310" s="111">
        <f t="shared" ca="1" si="433"/>
        <v>17.584030127966198</v>
      </c>
      <c r="BI310" s="111">
        <f t="shared" ca="1" si="433"/>
        <v>18.265145634856395</v>
      </c>
      <c r="BJ310" s="111">
        <f t="shared" ca="1" si="433"/>
        <v>18.44806596926151</v>
      </c>
      <c r="BL310" s="14">
        <f t="shared" si="423"/>
        <v>52.5</v>
      </c>
      <c r="BM310" s="111">
        <f t="shared" ca="1" si="434"/>
        <v>19.472762138491049</v>
      </c>
      <c r="BN310" s="111">
        <f t="shared" ca="1" si="434"/>
        <v>19.505885388042323</v>
      </c>
      <c r="BO310" s="111">
        <f t="shared" ca="1" si="434"/>
        <v>19.603330338563175</v>
      </c>
      <c r="BP310" s="111">
        <f t="shared" ca="1" si="434"/>
        <v>19.693039082030619</v>
      </c>
      <c r="BQ310" s="111">
        <f t="shared" ca="1" si="434"/>
        <v>19.48083753756719</v>
      </c>
      <c r="BR310" s="111">
        <f t="shared" ca="1" si="434"/>
        <v>18.223784952196844</v>
      </c>
      <c r="BS310" s="111">
        <f t="shared" ca="1" si="434"/>
        <v>14.84846624201608</v>
      </c>
      <c r="BT310" s="111">
        <f t="shared" ca="1" si="434"/>
        <v>9.8686031548361406</v>
      </c>
      <c r="BU310" s="111">
        <f t="shared" ca="1" si="434"/>
        <v>9.8791215168373281</v>
      </c>
      <c r="BV310" s="111">
        <f t="shared" ca="1" si="434"/>
        <v>14.170498466232701</v>
      </c>
      <c r="BW310" s="111">
        <f t="shared" ca="1" si="434"/>
        <v>16.395682259168247</v>
      </c>
      <c r="BX310" s="111">
        <f t="shared" ca="1" si="434"/>
        <v>17.369027250316975</v>
      </c>
      <c r="BY310" s="111">
        <f t="shared" ca="1" si="434"/>
        <v>17.643564904525462</v>
      </c>
      <c r="CA310" s="14">
        <f t="shared" si="425"/>
        <v>52.5</v>
      </c>
      <c r="CB310" s="111">
        <f t="shared" ca="1" si="435"/>
        <v>10.425478512768755</v>
      </c>
      <c r="CC310" s="111">
        <f t="shared" ca="1" si="435"/>
        <v>10.578058620754675</v>
      </c>
      <c r="CD310" s="111">
        <f t="shared" ca="1" si="435"/>
        <v>11.096791023754513</v>
      </c>
      <c r="CE310" s="111">
        <f t="shared" ca="1" si="435"/>
        <v>12.101135723571762</v>
      </c>
      <c r="CF310" s="111">
        <f t="shared" ca="1" si="435"/>
        <v>13.653623542216376</v>
      </c>
      <c r="CG310" s="111">
        <f t="shared" ca="1" si="435"/>
        <v>15.482149727316671</v>
      </c>
      <c r="CH310" s="111">
        <f t="shared" ca="1" si="435"/>
        <v>16.342021646593665</v>
      </c>
      <c r="CI310" s="111">
        <f t="shared" ca="1" si="435"/>
        <v>14.483339584119765</v>
      </c>
      <c r="CJ310" s="111">
        <f t="shared" ca="1" si="435"/>
        <v>10.75696063488639</v>
      </c>
      <c r="CK310" s="111">
        <f t="shared" ca="1" si="435"/>
        <v>7.6208415091888408</v>
      </c>
      <c r="CL310" s="111">
        <f t="shared" ca="1" si="435"/>
        <v>5.8035825901915921</v>
      </c>
      <c r="CM310" s="111">
        <f t="shared" ca="1" si="435"/>
        <v>4.9699005455750003</v>
      </c>
      <c r="CN310" s="111">
        <f t="shared" ca="1" si="435"/>
        <v>4.7418381136595888</v>
      </c>
      <c r="CP310" s="14">
        <f t="shared" si="427"/>
        <v>52.5</v>
      </c>
      <c r="CQ310" s="111">
        <f t="shared" ca="1" si="436"/>
        <v>11.717248602113527</v>
      </c>
      <c r="CR310" s="111">
        <f t="shared" ca="1" si="436"/>
        <v>11.480355751464659</v>
      </c>
      <c r="CS310" s="111">
        <f t="shared" ca="1" si="436"/>
        <v>10.974125739605419</v>
      </c>
      <c r="CT310" s="111">
        <f t="shared" ca="1" si="436"/>
        <v>10.507640661036451</v>
      </c>
      <c r="CU310" s="111">
        <f t="shared" ca="1" si="436"/>
        <v>10.127532508744274</v>
      </c>
      <c r="CV310" s="111">
        <f t="shared" ca="1" si="436"/>
        <v>9.5418406022814999</v>
      </c>
      <c r="CW310" s="111">
        <f t="shared" ca="1" si="436"/>
        <v>8.27665034826612</v>
      </c>
      <c r="CX310" s="111">
        <f t="shared" ca="1" si="436"/>
        <v>6.7052810208086262</v>
      </c>
      <c r="CY310" s="111">
        <f t="shared" ca="1" si="436"/>
        <v>6.679596326761871</v>
      </c>
      <c r="CZ310" s="111">
        <f t="shared" ca="1" si="436"/>
        <v>8.0117131897221547</v>
      </c>
      <c r="DA310" s="111">
        <f t="shared" ca="1" si="436"/>
        <v>9.3284334354139968</v>
      </c>
      <c r="DB310" s="111">
        <f t="shared" ca="1" si="436"/>
        <v>10.291909845426149</v>
      </c>
      <c r="DC310" s="111">
        <f t="shared" ca="1" si="436"/>
        <v>10.668328147920709</v>
      </c>
      <c r="DE310" s="14">
        <f t="shared" si="429"/>
        <v>52.5</v>
      </c>
      <c r="DF310" s="111">
        <f t="shared" ca="1" si="437"/>
        <v>4.7363937946045285</v>
      </c>
      <c r="DG310" s="111">
        <f t="shared" ca="1" si="437"/>
        <v>4.9887883332992109</v>
      </c>
      <c r="DH310" s="111">
        <f t="shared" ca="1" si="437"/>
        <v>5.922714337570044</v>
      </c>
      <c r="DI310" s="111">
        <f t="shared" ca="1" si="437"/>
        <v>7.9485018863404662</v>
      </c>
      <c r="DJ310" s="111">
        <f t="shared" ca="1" si="437"/>
        <v>11.583210830142304</v>
      </c>
      <c r="DK310" s="111">
        <f t="shared" ca="1" si="437"/>
        <v>17.127444140039874</v>
      </c>
      <c r="DL310" s="111">
        <f t="shared" ca="1" si="437"/>
        <v>23.13972627960856</v>
      </c>
      <c r="DM310" s="111">
        <f t="shared" ca="1" si="437"/>
        <v>25.225424989435403</v>
      </c>
      <c r="DN310" s="111">
        <f t="shared" ca="1" si="437"/>
        <v>21.786367416590267</v>
      </c>
      <c r="DO310" s="111">
        <f t="shared" ca="1" si="437"/>
        <v>16.850647960497767</v>
      </c>
      <c r="DP310" s="111">
        <f t="shared" ca="1" si="437"/>
        <v>13.284354933705929</v>
      </c>
      <c r="DQ310" s="111">
        <f t="shared" ca="1" si="437"/>
        <v>11.444266745989408</v>
      </c>
      <c r="DR310" s="111">
        <f t="shared" ca="1" si="437"/>
        <v>10.91330241991017</v>
      </c>
      <c r="DT310" s="14"/>
      <c r="DU310" s="111"/>
      <c r="DV310" s="111"/>
      <c r="DW310" s="111"/>
      <c r="DX310" s="111"/>
      <c r="DY310" s="111"/>
      <c r="DZ310" s="111"/>
      <c r="EA310" s="111"/>
      <c r="EB310" s="111"/>
      <c r="EC310" s="111"/>
      <c r="ED310" s="111"/>
      <c r="EE310" s="111"/>
      <c r="EF310" s="111"/>
      <c r="EG310" s="111"/>
      <c r="EI310" s="14"/>
      <c r="EJ310" s="111"/>
      <c r="EK310" s="111"/>
      <c r="EL310" s="111"/>
      <c r="EM310" s="111"/>
      <c r="EN310" s="111"/>
      <c r="EO310" s="111"/>
      <c r="EP310" s="111"/>
      <c r="EQ310" s="111"/>
      <c r="ER310" s="111"/>
      <c r="ES310" s="111"/>
      <c r="ET310" s="111"/>
      <c r="EU310" s="111"/>
      <c r="EV310" s="111"/>
    </row>
    <row r="311" spans="1:152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S311" s="14">
        <f t="shared" si="417"/>
        <v>60</v>
      </c>
      <c r="T311" s="87">
        <f t="shared" ca="1" si="431"/>
        <v>16.071019436961034</v>
      </c>
      <c r="U311" s="87">
        <f t="shared" ca="1" si="431"/>
        <v>16.049254014540058</v>
      </c>
      <c r="V311" s="87">
        <f t="shared" ca="1" si="431"/>
        <v>15.96224924711815</v>
      </c>
      <c r="W311" s="87">
        <f t="shared" ca="1" si="431"/>
        <v>15.730301963487323</v>
      </c>
      <c r="X311" s="87">
        <f t="shared" ca="1" si="431"/>
        <v>15.166089663220687</v>
      </c>
      <c r="Y311" s="87">
        <f t="shared" ca="1" si="431"/>
        <v>13.894797382211967</v>
      </c>
      <c r="Z311" s="87">
        <f t="shared" ca="1" si="431"/>
        <v>11.406189355868147</v>
      </c>
      <c r="AA311" s="87">
        <f t="shared" ca="1" si="431"/>
        <v>7.7931387104779191</v>
      </c>
      <c r="AB311" s="87">
        <f t="shared" ca="1" si="431"/>
        <v>14.641189984571174</v>
      </c>
      <c r="AC311" s="87">
        <f t="shared" ca="1" si="431"/>
        <v>20.587010524232781</v>
      </c>
      <c r="AD311" s="87">
        <f t="shared" ca="1" si="431"/>
        <v>23.638333814299013</v>
      </c>
      <c r="AE311" s="87">
        <f t="shared" ca="1" si="431"/>
        <v>24.848978507035543</v>
      </c>
      <c r="AF311" s="87">
        <f t="shared" ca="1" si="431"/>
        <v>25.153166513418395</v>
      </c>
      <c r="AH311" s="14">
        <f t="shared" si="419"/>
        <v>60</v>
      </c>
      <c r="AI311" s="111">
        <f t="shared" ca="1" si="432"/>
        <v>11.413368581561336</v>
      </c>
      <c r="AJ311" s="111">
        <f t="shared" ca="1" si="432"/>
        <v>11.27701759479408</v>
      </c>
      <c r="AK311" s="111">
        <f t="shared" ca="1" si="432"/>
        <v>10.909882943401136</v>
      </c>
      <c r="AL311" s="111">
        <f t="shared" ca="1" si="432"/>
        <v>10.319628566445223</v>
      </c>
      <c r="AM311" s="111">
        <f t="shared" ca="1" si="432"/>
        <v>9.365514090977431</v>
      </c>
      <c r="AN311" s="111">
        <f t="shared" ca="1" si="432"/>
        <v>7.8510740958444556</v>
      </c>
      <c r="AO311" s="111">
        <f t="shared" ca="1" si="432"/>
        <v>8.3430236878055073</v>
      </c>
      <c r="AP311" s="111">
        <f t="shared" ca="1" si="432"/>
        <v>14.680224999221693</v>
      </c>
      <c r="AQ311" s="111">
        <f t="shared" ca="1" si="432"/>
        <v>21.750871706684087</v>
      </c>
      <c r="AR311" s="111">
        <f t="shared" ca="1" si="432"/>
        <v>26.022297926775344</v>
      </c>
      <c r="AS311" s="111">
        <f t="shared" ca="1" si="432"/>
        <v>27.556708298853493</v>
      </c>
      <c r="AT311" s="111">
        <f t="shared" ca="1" si="432"/>
        <v>27.883602255712518</v>
      </c>
      <c r="AU311" s="111">
        <f t="shared" ca="1" si="432"/>
        <v>27.912960018285727</v>
      </c>
      <c r="AW311" s="14">
        <f t="shared" si="421"/>
        <v>60</v>
      </c>
      <c r="AX311" s="111">
        <f t="shared" ca="1" si="433"/>
        <v>13.058720625329318</v>
      </c>
      <c r="AY311" s="111">
        <f t="shared" ca="1" si="433"/>
        <v>12.947176632040588</v>
      </c>
      <c r="AZ311" s="111">
        <f t="shared" ca="1" si="433"/>
        <v>12.646503655015497</v>
      </c>
      <c r="BA311" s="111">
        <f t="shared" ca="1" si="433"/>
        <v>12.151350263949283</v>
      </c>
      <c r="BB311" s="111">
        <f t="shared" ca="1" si="433"/>
        <v>11.303979643960606</v>
      </c>
      <c r="BC311" s="111">
        <f t="shared" ca="1" si="433"/>
        <v>9.7961847183705917</v>
      </c>
      <c r="BD311" s="111">
        <f t="shared" ca="1" si="433"/>
        <v>7.727593461849195</v>
      </c>
      <c r="BE311" s="111">
        <f t="shared" ca="1" si="433"/>
        <v>12.215082195225119</v>
      </c>
      <c r="BF311" s="111">
        <f t="shared" ca="1" si="433"/>
        <v>19.427857505975297</v>
      </c>
      <c r="BG311" s="111">
        <f t="shared" ca="1" si="433"/>
        <v>24.25447484730261</v>
      </c>
      <c r="BH311" s="111">
        <f t="shared" ca="1" si="433"/>
        <v>26.305800578870539</v>
      </c>
      <c r="BI311" s="111">
        <f t="shared" ca="1" si="433"/>
        <v>26.944223090877291</v>
      </c>
      <c r="BJ311" s="111">
        <f t="shared" ca="1" si="433"/>
        <v>27.074105553340928</v>
      </c>
      <c r="BL311" s="14">
        <f t="shared" si="423"/>
        <v>60</v>
      </c>
      <c r="BM311" s="111">
        <f t="shared" ca="1" si="434"/>
        <v>14.740726063453497</v>
      </c>
      <c r="BN311" s="111">
        <f t="shared" ca="1" si="434"/>
        <v>14.652312885438246</v>
      </c>
      <c r="BO311" s="111">
        <f t="shared" ca="1" si="434"/>
        <v>14.41499844813292</v>
      </c>
      <c r="BP311" s="111">
        <f t="shared" ca="1" si="434"/>
        <v>14.014872960578067</v>
      </c>
      <c r="BQ311" s="111">
        <f t="shared" ca="1" si="434"/>
        <v>13.286151273866768</v>
      </c>
      <c r="BR311" s="111">
        <f t="shared" ca="1" si="434"/>
        <v>11.88054548636963</v>
      </c>
      <c r="BS311" s="111">
        <f t="shared" ca="1" si="434"/>
        <v>9.442704169763676</v>
      </c>
      <c r="BT311" s="111">
        <f t="shared" ca="1" si="434"/>
        <v>9.8791215168373281</v>
      </c>
      <c r="BU311" s="111">
        <f t="shared" ca="1" si="434"/>
        <v>17.115227923165293</v>
      </c>
      <c r="BV311" s="111">
        <f t="shared" ca="1" si="434"/>
        <v>22.490223337529379</v>
      </c>
      <c r="BW311" s="111">
        <f t="shared" ca="1" si="434"/>
        <v>25.057140887476063</v>
      </c>
      <c r="BX311" s="111">
        <f t="shared" ca="1" si="434"/>
        <v>26.006751392544732</v>
      </c>
      <c r="BY311" s="111">
        <f t="shared" ca="1" si="434"/>
        <v>26.237095144279348</v>
      </c>
      <c r="CA311" s="14">
        <f t="shared" si="425"/>
        <v>60</v>
      </c>
      <c r="CB311" s="111">
        <f t="shared" ca="1" si="435"/>
        <v>7.9076645517697575</v>
      </c>
      <c r="CC311" s="111">
        <f t="shared" ca="1" si="435"/>
        <v>7.9361286843410248</v>
      </c>
      <c r="CD311" s="111">
        <f t="shared" ca="1" si="435"/>
        <v>8.1020028613948973</v>
      </c>
      <c r="CE311" s="111">
        <f t="shared" ca="1" si="435"/>
        <v>8.5293102185075185</v>
      </c>
      <c r="CF311" s="111">
        <f t="shared" ca="1" si="435"/>
        <v>9.2708266224336207</v>
      </c>
      <c r="CG311" s="111">
        <f t="shared" ca="1" si="435"/>
        <v>10.251321592346986</v>
      </c>
      <c r="CH311" s="111">
        <f t="shared" ca="1" si="435"/>
        <v>11.052414551708342</v>
      </c>
      <c r="CI311" s="111">
        <f t="shared" ca="1" si="435"/>
        <v>10.75696063488639</v>
      </c>
      <c r="CJ311" s="111">
        <f t="shared" ca="1" si="435"/>
        <v>8.9649755046395185</v>
      </c>
      <c r="CK311" s="111">
        <f t="shared" ca="1" si="435"/>
        <v>6.8017589518739783</v>
      </c>
      <c r="CL311" s="111">
        <f t="shared" ca="1" si="435"/>
        <v>5.3119620022978982</v>
      </c>
      <c r="CM311" s="111">
        <f t="shared" ca="1" si="435"/>
        <v>4.5959658226160283</v>
      </c>
      <c r="CN311" s="111">
        <f t="shared" ca="1" si="435"/>
        <v>4.4042509549410145</v>
      </c>
      <c r="CP311" s="14">
        <f t="shared" si="427"/>
        <v>60</v>
      </c>
      <c r="CQ311" s="111">
        <f t="shared" ca="1" si="436"/>
        <v>11.136551724089333</v>
      </c>
      <c r="CR311" s="111">
        <f t="shared" ca="1" si="436"/>
        <v>10.730812652283394</v>
      </c>
      <c r="CS311" s="111">
        <f t="shared" ca="1" si="436"/>
        <v>9.8279077544712781</v>
      </c>
      <c r="CT311" s="111">
        <f t="shared" ca="1" si="436"/>
        <v>8.9031178305119383</v>
      </c>
      <c r="CU311" s="111">
        <f t="shared" ca="1" si="436"/>
        <v>8.1204680846053705</v>
      </c>
      <c r="CV311" s="111">
        <f t="shared" ca="1" si="436"/>
        <v>7.3978222926972119</v>
      </c>
      <c r="CW311" s="111">
        <f t="shared" ca="1" si="436"/>
        <v>6.6924012752655262</v>
      </c>
      <c r="CX311" s="111">
        <f t="shared" ca="1" si="436"/>
        <v>6.679596326761871</v>
      </c>
      <c r="CY311" s="111">
        <f t="shared" ca="1" si="436"/>
        <v>8.4184086917696188</v>
      </c>
      <c r="CZ311" s="111">
        <f t="shared" ca="1" si="436"/>
        <v>10.657792212187669</v>
      </c>
      <c r="DA311" s="111">
        <f t="shared" ca="1" si="436"/>
        <v>12.351861965025901</v>
      </c>
      <c r="DB311" s="111">
        <f t="shared" ca="1" si="436"/>
        <v>13.507102586441466</v>
      </c>
      <c r="DC311" s="111">
        <f t="shared" ca="1" si="436"/>
        <v>13.961151960676204</v>
      </c>
      <c r="DE311" s="14">
        <f t="shared" si="429"/>
        <v>60</v>
      </c>
      <c r="DF311" s="111">
        <f t="shared" ca="1" si="437"/>
        <v>4.34664697013101</v>
      </c>
      <c r="DG311" s="111">
        <f t="shared" ca="1" si="437"/>
        <v>4.4225824868877108</v>
      </c>
      <c r="DH311" s="111">
        <f t="shared" ca="1" si="437"/>
        <v>4.8752476947322076</v>
      </c>
      <c r="DI311" s="111">
        <f t="shared" ca="1" si="437"/>
        <v>6.1191663241600889</v>
      </c>
      <c r="DJ311" s="111">
        <f t="shared" ca="1" si="437"/>
        <v>8.5397215305668261</v>
      </c>
      <c r="DK311" s="111">
        <f t="shared" ca="1" si="437"/>
        <v>12.467163059411302</v>
      </c>
      <c r="DL311" s="111">
        <f t="shared" ca="1" si="437"/>
        <v>17.624142195729135</v>
      </c>
      <c r="DM311" s="111">
        <f t="shared" ca="1" si="437"/>
        <v>21.786367416590267</v>
      </c>
      <c r="DN311" s="111">
        <f t="shared" ca="1" si="437"/>
        <v>21.880363050690057</v>
      </c>
      <c r="DO311" s="111">
        <f t="shared" ca="1" si="437"/>
        <v>18.717662810268777</v>
      </c>
      <c r="DP311" s="111">
        <f t="shared" ca="1" si="437"/>
        <v>15.459054699303117</v>
      </c>
      <c r="DQ311" s="111">
        <f t="shared" ca="1" si="437"/>
        <v>13.567434356953719</v>
      </c>
      <c r="DR311" s="111">
        <f t="shared" ca="1" si="437"/>
        <v>13.009364040699776</v>
      </c>
      <c r="DT311" s="14"/>
      <c r="DU311" s="111"/>
      <c r="DV311" s="111"/>
      <c r="DW311" s="111"/>
      <c r="DX311" s="111"/>
      <c r="DY311" s="111"/>
      <c r="DZ311" s="111"/>
      <c r="EA311" s="111"/>
      <c r="EB311" s="111"/>
      <c r="EC311" s="111"/>
      <c r="ED311" s="111"/>
      <c r="EE311" s="111"/>
      <c r="EF311" s="111"/>
      <c r="EG311" s="111"/>
      <c r="EI311" s="14"/>
      <c r="EJ311" s="111"/>
      <c r="EK311" s="111"/>
      <c r="EL311" s="111"/>
      <c r="EM311" s="111"/>
      <c r="EN311" s="111"/>
      <c r="EO311" s="111"/>
      <c r="EP311" s="111"/>
      <c r="EQ311" s="111"/>
      <c r="ER311" s="111"/>
      <c r="ES311" s="111"/>
      <c r="ET311" s="111"/>
      <c r="EU311" s="111"/>
      <c r="EV311" s="111"/>
    </row>
    <row r="312" spans="1:152">
      <c r="S312" s="14">
        <f t="shared" si="417"/>
        <v>67.5</v>
      </c>
      <c r="T312" s="87">
        <f t="shared" ca="1" si="431"/>
        <v>12.94301522380923</v>
      </c>
      <c r="U312" s="87">
        <f t="shared" ca="1" si="431"/>
        <v>12.878891615906479</v>
      </c>
      <c r="V312" s="87">
        <f t="shared" ca="1" si="431"/>
        <v>12.668232442657342</v>
      </c>
      <c r="W312" s="87">
        <f t="shared" ca="1" si="431"/>
        <v>12.249567649954214</v>
      </c>
      <c r="X312" s="87">
        <f t="shared" ca="1" si="431"/>
        <v>11.499280139129874</v>
      </c>
      <c r="Y312" s="87">
        <f t="shared" ca="1" si="431"/>
        <v>10.215247389738266</v>
      </c>
      <c r="Z312" s="87">
        <f t="shared" ca="1" si="431"/>
        <v>8.1887807125891641</v>
      </c>
      <c r="AA312" s="87">
        <f t="shared" ca="1" si="431"/>
        <v>12.205855931995638</v>
      </c>
      <c r="AB312" s="87">
        <f t="shared" ca="1" si="431"/>
        <v>20.587010524232781</v>
      </c>
      <c r="AC312" s="87">
        <f t="shared" ca="1" si="431"/>
        <v>27.872368105949768</v>
      </c>
      <c r="AD312" s="87">
        <f t="shared" ca="1" si="431"/>
        <v>31.96353138333469</v>
      </c>
      <c r="AE312" s="87">
        <f t="shared" ca="1" si="431"/>
        <v>33.612034619744527</v>
      </c>
      <c r="AF312" s="87">
        <f t="shared" ca="1" si="431"/>
        <v>34.0150252026638</v>
      </c>
      <c r="AH312" s="14">
        <f t="shared" si="419"/>
        <v>67.5</v>
      </c>
      <c r="AI312" s="111">
        <f t="shared" ca="1" si="432"/>
        <v>10.229455532346144</v>
      </c>
      <c r="AJ312" s="111">
        <f t="shared" ca="1" si="432"/>
        <v>9.9841718711211804</v>
      </c>
      <c r="AK312" s="111">
        <f t="shared" ca="1" si="432"/>
        <v>9.4088944358179241</v>
      </c>
      <c r="AL312" s="111">
        <f t="shared" ca="1" si="432"/>
        <v>8.6855969639052226</v>
      </c>
      <c r="AM312" s="111">
        <f t="shared" ca="1" si="432"/>
        <v>7.8517234185321465</v>
      </c>
      <c r="AN312" s="111">
        <f t="shared" ca="1" si="432"/>
        <v>7.6050724383473352</v>
      </c>
      <c r="AO312" s="111">
        <f t="shared" ca="1" si="432"/>
        <v>10.808576378714232</v>
      </c>
      <c r="AP312" s="111">
        <f t="shared" ca="1" si="432"/>
        <v>17.621609855339056</v>
      </c>
      <c r="AQ312" s="111">
        <f t="shared" ca="1" si="432"/>
        <v>26.022297926775344</v>
      </c>
      <c r="AR312" s="111">
        <f t="shared" ca="1" si="432"/>
        <v>32.344627549594534</v>
      </c>
      <c r="AS312" s="111">
        <f t="shared" ca="1" si="432"/>
        <v>35.277324713740398</v>
      </c>
      <c r="AT312" s="111">
        <f t="shared" ca="1" si="432"/>
        <v>36.172281612761324</v>
      </c>
      <c r="AU312" s="111">
        <f t="shared" ca="1" si="432"/>
        <v>36.3362019312545</v>
      </c>
      <c r="AW312" s="14">
        <f t="shared" si="421"/>
        <v>67.5</v>
      </c>
      <c r="AX312" s="111">
        <f t="shared" ca="1" si="433"/>
        <v>11.367400154204299</v>
      </c>
      <c r="AY312" s="111">
        <f t="shared" ca="1" si="433"/>
        <v>11.142554683875545</v>
      </c>
      <c r="AZ312" s="111">
        <f t="shared" ca="1" si="433"/>
        <v>10.612511503689635</v>
      </c>
      <c r="BA312" s="111">
        <f t="shared" ca="1" si="433"/>
        <v>9.9233505252599894</v>
      </c>
      <c r="BB312" s="111">
        <f t="shared" ca="1" si="433"/>
        <v>9.0302653130772992</v>
      </c>
      <c r="BC312" s="111">
        <f t="shared" ca="1" si="433"/>
        <v>7.9875939993816845</v>
      </c>
      <c r="BD312" s="111">
        <f t="shared" ca="1" si="433"/>
        <v>9.5435263056041499</v>
      </c>
      <c r="BE312" s="111">
        <f t="shared" ca="1" si="433"/>
        <v>15.886867347879969</v>
      </c>
      <c r="BF312" s="111">
        <f t="shared" ca="1" si="433"/>
        <v>24.25447484730261</v>
      </c>
      <c r="BG312" s="111">
        <f t="shared" ca="1" si="433"/>
        <v>30.898663455396346</v>
      </c>
      <c r="BH312" s="111">
        <f t="shared" ca="1" si="433"/>
        <v>34.233002892049498</v>
      </c>
      <c r="BI312" s="111">
        <f t="shared" ca="1" si="433"/>
        <v>35.403645719009013</v>
      </c>
      <c r="BJ312" s="111">
        <f t="shared" ca="1" si="433"/>
        <v>35.661128350495972</v>
      </c>
      <c r="BL312" s="14">
        <f t="shared" si="423"/>
        <v>67.5</v>
      </c>
      <c r="BM312" s="111">
        <f t="shared" ca="1" si="434"/>
        <v>12.571480515056599</v>
      </c>
      <c r="BN312" s="111">
        <f t="shared" ca="1" si="434"/>
        <v>12.367511663559057</v>
      </c>
      <c r="BO312" s="111">
        <f t="shared" ca="1" si="434"/>
        <v>11.885423859777127</v>
      </c>
      <c r="BP312" s="111">
        <f t="shared" ca="1" si="434"/>
        <v>11.245344724769101</v>
      </c>
      <c r="BQ312" s="111">
        <f t="shared" ca="1" si="434"/>
        <v>10.371212347712627</v>
      </c>
      <c r="BR312" s="111">
        <f t="shared" ca="1" si="434"/>
        <v>9.1251337399821733</v>
      </c>
      <c r="BS312" s="111">
        <f t="shared" ca="1" si="434"/>
        <v>8.6352015273207154</v>
      </c>
      <c r="BT312" s="111">
        <f t="shared" ca="1" si="434"/>
        <v>14.170498466232701</v>
      </c>
      <c r="BU312" s="111">
        <f t="shared" ca="1" si="434"/>
        <v>22.490223337529379</v>
      </c>
      <c r="BV312" s="111">
        <f t="shared" ca="1" si="434"/>
        <v>29.454200317067937</v>
      </c>
      <c r="BW312" s="111">
        <f t="shared" ca="1" si="434"/>
        <v>33.189699333988699</v>
      </c>
      <c r="BX312" s="111">
        <f t="shared" ca="1" si="434"/>
        <v>34.635915209200405</v>
      </c>
      <c r="BY312" s="111">
        <f t="shared" ca="1" si="434"/>
        <v>34.986947371663433</v>
      </c>
      <c r="CA312" s="14">
        <f t="shared" si="425"/>
        <v>67.5</v>
      </c>
      <c r="CB312" s="111">
        <f t="shared" ca="1" si="435"/>
        <v>6.8133633678380683</v>
      </c>
      <c r="CC312" s="111">
        <f t="shared" ca="1" si="435"/>
        <v>6.7056176817324697</v>
      </c>
      <c r="CD312" s="111">
        <f t="shared" ca="1" si="435"/>
        <v>6.5590023093020076</v>
      </c>
      <c r="CE312" s="111">
        <f t="shared" ca="1" si="435"/>
        <v>6.5955760645364103</v>
      </c>
      <c r="CF312" s="111">
        <f t="shared" ca="1" si="435"/>
        <v>6.8582453776918122</v>
      </c>
      <c r="CG312" s="111">
        <f t="shared" ca="1" si="435"/>
        <v>7.2800483364046311</v>
      </c>
      <c r="CH312" s="111">
        <f t="shared" ca="1" si="435"/>
        <v>7.6677362095485702</v>
      </c>
      <c r="CI312" s="111">
        <f t="shared" ca="1" si="435"/>
        <v>7.6208415091888408</v>
      </c>
      <c r="CJ312" s="111">
        <f t="shared" ca="1" si="435"/>
        <v>6.8017589518739783</v>
      </c>
      <c r="CK312" s="111">
        <f t="shared" ca="1" si="435"/>
        <v>5.5551492481219604</v>
      </c>
      <c r="CL312" s="111">
        <f t="shared" ca="1" si="435"/>
        <v>4.5788213019211508</v>
      </c>
      <c r="CM312" s="111">
        <f t="shared" ca="1" si="435"/>
        <v>4.1332510139766816</v>
      </c>
      <c r="CN312" s="111">
        <f t="shared" ca="1" si="435"/>
        <v>4.0420711302578969</v>
      </c>
      <c r="CP312" s="14">
        <f t="shared" si="427"/>
        <v>67.5</v>
      </c>
      <c r="CQ312" s="111">
        <f t="shared" ca="1" si="436"/>
        <v>12.565281901901439</v>
      </c>
      <c r="CR312" s="111">
        <f t="shared" ca="1" si="436"/>
        <v>11.863059537504725</v>
      </c>
      <c r="CS312" s="111">
        <f t="shared" ca="1" si="436"/>
        <v>10.378313843844264</v>
      </c>
      <c r="CT312" s="111">
        <f t="shared" ca="1" si="436"/>
        <v>8.9686623459099906</v>
      </c>
      <c r="CU312" s="111">
        <f t="shared" ca="1" si="436"/>
        <v>7.914162200404359</v>
      </c>
      <c r="CV312" s="111">
        <f t="shared" ca="1" si="436"/>
        <v>7.2090949987978084</v>
      </c>
      <c r="CW312" s="111">
        <f t="shared" ca="1" si="436"/>
        <v>7.0054188902466583</v>
      </c>
      <c r="CX312" s="111">
        <f t="shared" ca="1" si="436"/>
        <v>8.0117131897221547</v>
      </c>
      <c r="CY312" s="111">
        <f t="shared" ca="1" si="436"/>
        <v>10.657792212187669</v>
      </c>
      <c r="CZ312" s="111">
        <f t="shared" ca="1" si="436"/>
        <v>13.672192734294606</v>
      </c>
      <c r="DA312" s="111">
        <f t="shared" ca="1" si="436"/>
        <v>16.043944962288563</v>
      </c>
      <c r="DB312" s="111">
        <f t="shared" ca="1" si="436"/>
        <v>17.753250907281501</v>
      </c>
      <c r="DC312" s="111">
        <f t="shared" ca="1" si="436"/>
        <v>18.464618548559116</v>
      </c>
      <c r="DE312" s="14">
        <f t="shared" si="429"/>
        <v>67.5</v>
      </c>
      <c r="DF312" s="111">
        <f t="shared" ca="1" si="437"/>
        <v>4.9116207260548919</v>
      </c>
      <c r="DG312" s="111">
        <f t="shared" ca="1" si="437"/>
        <v>4.7247967583928929</v>
      </c>
      <c r="DH312" s="111">
        <f t="shared" ca="1" si="437"/>
        <v>4.587400300958361</v>
      </c>
      <c r="DI312" s="111">
        <f t="shared" ca="1" si="437"/>
        <v>5.1127946548722383</v>
      </c>
      <c r="DJ312" s="111">
        <f t="shared" ca="1" si="437"/>
        <v>6.6112378540288717</v>
      </c>
      <c r="DK312" s="111">
        <f t="shared" ca="1" si="437"/>
        <v>9.2577489337725556</v>
      </c>
      <c r="DL312" s="111">
        <f t="shared" ca="1" si="437"/>
        <v>12.996977263209747</v>
      </c>
      <c r="DM312" s="111">
        <f t="shared" ca="1" si="437"/>
        <v>16.850647960497767</v>
      </c>
      <c r="DN312" s="111">
        <f t="shared" ca="1" si="437"/>
        <v>18.717662810268777</v>
      </c>
      <c r="DO312" s="111">
        <f t="shared" ca="1" si="437"/>
        <v>17.776843679932025</v>
      </c>
      <c r="DP312" s="111">
        <f t="shared" ca="1" si="437"/>
        <v>15.813985992914471</v>
      </c>
      <c r="DQ312" s="111">
        <f t="shared" ca="1" si="437"/>
        <v>14.558446381815578</v>
      </c>
      <c r="DR312" s="111">
        <f t="shared" ca="1" si="437"/>
        <v>14.229606143347283</v>
      </c>
      <c r="DT312" s="14"/>
      <c r="DU312" s="111"/>
      <c r="DV312" s="111"/>
      <c r="DW312" s="111"/>
      <c r="DX312" s="111"/>
      <c r="DY312" s="111"/>
      <c r="DZ312" s="111"/>
      <c r="EA312" s="111"/>
      <c r="EB312" s="111"/>
      <c r="EC312" s="111"/>
      <c r="ED312" s="111"/>
      <c r="EE312" s="111"/>
      <c r="EF312" s="111"/>
      <c r="EG312" s="111"/>
      <c r="EI312" s="14"/>
      <c r="EJ312" s="111"/>
      <c r="EK312" s="111"/>
      <c r="EL312" s="111"/>
      <c r="EM312" s="111"/>
      <c r="EN312" s="111"/>
      <c r="EO312" s="111"/>
      <c r="EP312" s="111"/>
      <c r="EQ312" s="111"/>
      <c r="ER312" s="111"/>
      <c r="ES312" s="111"/>
      <c r="ET312" s="111"/>
      <c r="EU312" s="111"/>
      <c r="EV312" s="111"/>
    </row>
    <row r="313" spans="1:152">
      <c r="S313" s="14">
        <f t="shared" si="417"/>
        <v>75</v>
      </c>
      <c r="T313" s="87">
        <f t="shared" ca="1" si="431"/>
        <v>11.263923363521435</v>
      </c>
      <c r="U313" s="87">
        <f t="shared" ca="1" si="431"/>
        <v>11.187297433600484</v>
      </c>
      <c r="V313" s="87">
        <f t="shared" ca="1" si="431"/>
        <v>10.943159142197667</v>
      </c>
      <c r="W313" s="87">
        <f t="shared" ca="1" si="431"/>
        <v>10.48582447946994</v>
      </c>
      <c r="X313" s="87">
        <f t="shared" ca="1" si="431"/>
        <v>9.7318245118419906</v>
      </c>
      <c r="Y313" s="87">
        <f t="shared" ca="1" si="431"/>
        <v>8.5644080629370283</v>
      </c>
      <c r="Z313" s="87">
        <f t="shared" ca="1" si="431"/>
        <v>8.8645159944096896</v>
      </c>
      <c r="AA313" s="87">
        <f t="shared" ca="1" si="431"/>
        <v>14.956265405343174</v>
      </c>
      <c r="AB313" s="87">
        <f t="shared" ca="1" si="431"/>
        <v>23.638333814299013</v>
      </c>
      <c r="AC313" s="87">
        <f t="shared" ca="1" si="431"/>
        <v>31.96353138333469</v>
      </c>
      <c r="AD313" s="87">
        <f t="shared" ca="1" si="431"/>
        <v>37.29156827757398</v>
      </c>
      <c r="AE313" s="87">
        <f t="shared" ca="1" si="431"/>
        <v>39.703151586197983</v>
      </c>
      <c r="AF313" s="87">
        <f t="shared" ca="1" si="431"/>
        <v>40.338177121972549</v>
      </c>
      <c r="AH313" s="14">
        <f t="shared" si="419"/>
        <v>75</v>
      </c>
      <c r="AI313" s="111">
        <f t="shared" ca="1" si="432"/>
        <v>10.778789435413543</v>
      </c>
      <c r="AJ313" s="111">
        <f t="shared" ca="1" si="432"/>
        <v>10.299866780368404</v>
      </c>
      <c r="AK313" s="111">
        <f t="shared" ca="1" si="432"/>
        <v>9.3475637056277794</v>
      </c>
      <c r="AL313" s="111">
        <f t="shared" ca="1" si="432"/>
        <v>8.4615272939224511</v>
      </c>
      <c r="AM313" s="111">
        <f t="shared" ca="1" si="432"/>
        <v>7.8843475889874739</v>
      </c>
      <c r="AN313" s="111">
        <f t="shared" ca="1" si="432"/>
        <v>8.5933608075707628</v>
      </c>
      <c r="AO313" s="111">
        <f t="shared" ca="1" si="432"/>
        <v>12.103470718172215</v>
      </c>
      <c r="AP313" s="111">
        <f t="shared" ca="1" si="432"/>
        <v>18.781248011225422</v>
      </c>
      <c r="AQ313" s="111">
        <f t="shared" ca="1" si="432"/>
        <v>27.556708298853493</v>
      </c>
      <c r="AR313" s="111">
        <f t="shared" ca="1" si="432"/>
        <v>35.277324713740398</v>
      </c>
      <c r="AS313" s="111">
        <f t="shared" ca="1" si="432"/>
        <v>39.768139165570766</v>
      </c>
      <c r="AT313" s="111">
        <f t="shared" ca="1" si="432"/>
        <v>41.635652164862293</v>
      </c>
      <c r="AU313" s="111">
        <f t="shared" ca="1" si="432"/>
        <v>42.121560957934605</v>
      </c>
      <c r="AW313" s="14">
        <f t="shared" si="421"/>
        <v>75</v>
      </c>
      <c r="AX313" s="111">
        <f t="shared" ca="1" si="433"/>
        <v>11.575587682616849</v>
      </c>
      <c r="AY313" s="111">
        <f t="shared" ca="1" si="433"/>
        <v>11.111262388857645</v>
      </c>
      <c r="AZ313" s="111">
        <f t="shared" ca="1" si="433"/>
        <v>10.183877285630231</v>
      </c>
      <c r="BA313" s="111">
        <f t="shared" ca="1" si="433"/>
        <v>9.277320343500854</v>
      </c>
      <c r="BB313" s="111">
        <f t="shared" ca="1" si="433"/>
        <v>8.477861071063483</v>
      </c>
      <c r="BC313" s="111">
        <f t="shared" ca="1" si="433"/>
        <v>8.3722405802697217</v>
      </c>
      <c r="BD313" s="111">
        <f t="shared" ca="1" si="433"/>
        <v>11.208584299951166</v>
      </c>
      <c r="BE313" s="111">
        <f t="shared" ca="1" si="433"/>
        <v>17.584030127966198</v>
      </c>
      <c r="BF313" s="111">
        <f t="shared" ca="1" si="433"/>
        <v>26.305800578870539</v>
      </c>
      <c r="BG313" s="111">
        <f t="shared" ca="1" si="433"/>
        <v>34.233002892049498</v>
      </c>
      <c r="BH313" s="111">
        <f t="shared" ca="1" si="433"/>
        <v>39.031174880987209</v>
      </c>
      <c r="BI313" s="111">
        <f t="shared" ca="1" si="433"/>
        <v>41.130897678786795</v>
      </c>
      <c r="BJ313" s="111">
        <f t="shared" ca="1" si="433"/>
        <v>41.699237797451914</v>
      </c>
      <c r="BL313" s="14">
        <f t="shared" si="423"/>
        <v>75</v>
      </c>
      <c r="BM313" s="111">
        <f t="shared" ca="1" si="434"/>
        <v>12.437737424116044</v>
      </c>
      <c r="BN313" s="111">
        <f t="shared" ca="1" si="434"/>
        <v>11.993846115625349</v>
      </c>
      <c r="BO313" s="111">
        <f t="shared" ca="1" si="434"/>
        <v>11.10834679374806</v>
      </c>
      <c r="BP313" s="111">
        <f t="shared" ca="1" si="434"/>
        <v>10.22101022265837</v>
      </c>
      <c r="BQ313" s="111">
        <f t="shared" ca="1" si="434"/>
        <v>9.3347314029225341</v>
      </c>
      <c r="BR313" s="111">
        <f t="shared" ca="1" si="434"/>
        <v>8.6144472174566271</v>
      </c>
      <c r="BS313" s="111">
        <f t="shared" ca="1" si="434"/>
        <v>10.385925301160217</v>
      </c>
      <c r="BT313" s="111">
        <f t="shared" ca="1" si="434"/>
        <v>16.395682259168247</v>
      </c>
      <c r="BU313" s="111">
        <f t="shared" ca="1" si="434"/>
        <v>25.057140887476063</v>
      </c>
      <c r="BV313" s="111">
        <f t="shared" ca="1" si="434"/>
        <v>33.189699333988699</v>
      </c>
      <c r="BW313" s="111">
        <f t="shared" ca="1" si="434"/>
        <v>38.294927037479006</v>
      </c>
      <c r="BX313" s="111">
        <f t="shared" ca="1" si="434"/>
        <v>40.626808422730406</v>
      </c>
      <c r="BY313" s="111">
        <f t="shared" ca="1" si="434"/>
        <v>41.277586867311136</v>
      </c>
      <c r="CA313" s="14">
        <f t="shared" si="425"/>
        <v>75</v>
      </c>
      <c r="CB313" s="111">
        <f t="shared" ca="1" si="435"/>
        <v>7.0629099467452017</v>
      </c>
      <c r="CC313" s="111">
        <f t="shared" ca="1" si="435"/>
        <v>6.6960610875285713</v>
      </c>
      <c r="CD313" s="111">
        <f t="shared" ca="1" si="435"/>
        <v>6.081588764608993</v>
      </c>
      <c r="CE313" s="111">
        <f t="shared" ca="1" si="435"/>
        <v>5.7303949753202001</v>
      </c>
      <c r="CF313" s="111">
        <f t="shared" ca="1" si="435"/>
        <v>5.6710657671710516</v>
      </c>
      <c r="CG313" s="111">
        <f t="shared" ca="1" si="435"/>
        <v>5.7794009108645028</v>
      </c>
      <c r="CH313" s="111">
        <f t="shared" ca="1" si="435"/>
        <v>5.8975470665347007</v>
      </c>
      <c r="CI313" s="111">
        <f t="shared" ca="1" si="435"/>
        <v>5.8035825901915921</v>
      </c>
      <c r="CJ313" s="111">
        <f t="shared" ca="1" si="435"/>
        <v>5.3119620022978982</v>
      </c>
      <c r="CK313" s="111">
        <f t="shared" ca="1" si="435"/>
        <v>4.5788213019211508</v>
      </c>
      <c r="CL313" s="111">
        <f t="shared" ca="1" si="435"/>
        <v>4.0641292160784914</v>
      </c>
      <c r="CM313" s="111">
        <f t="shared" ca="1" si="435"/>
        <v>4.0269705635004511</v>
      </c>
      <c r="CN313" s="111">
        <f t="shared" ca="1" si="435"/>
        <v>4.1486132190901941</v>
      </c>
      <c r="CP313" s="14">
        <f t="shared" si="427"/>
        <v>75</v>
      </c>
      <c r="CQ313" s="111">
        <f t="shared" ca="1" si="436"/>
        <v>16.301325346127925</v>
      </c>
      <c r="CR313" s="111">
        <f t="shared" ca="1" si="436"/>
        <v>14.899101952818636</v>
      </c>
      <c r="CS313" s="111">
        <f t="shared" ca="1" si="436"/>
        <v>12.224310039075966</v>
      </c>
      <c r="CT313" s="111">
        <f t="shared" ca="1" si="436"/>
        <v>10.013965544845586</v>
      </c>
      <c r="CU313" s="111">
        <f t="shared" ca="1" si="436"/>
        <v>8.5922062439943723</v>
      </c>
      <c r="CV313" s="111">
        <f t="shared" ca="1" si="436"/>
        <v>7.8551131771002485</v>
      </c>
      <c r="CW313" s="111">
        <f t="shared" ca="1" si="436"/>
        <v>7.9198633297668239</v>
      </c>
      <c r="CX313" s="111">
        <f t="shared" ca="1" si="436"/>
        <v>9.3284334354139968</v>
      </c>
      <c r="CY313" s="111">
        <f t="shared" ca="1" si="436"/>
        <v>12.351861965025901</v>
      </c>
      <c r="CZ313" s="111">
        <f t="shared" ca="1" si="436"/>
        <v>16.043944962288563</v>
      </c>
      <c r="DA313" s="111">
        <f t="shared" ca="1" si="436"/>
        <v>19.472993120626469</v>
      </c>
      <c r="DB313" s="111">
        <f t="shared" ca="1" si="436"/>
        <v>22.453033457986791</v>
      </c>
      <c r="DC313" s="111">
        <f t="shared" ca="1" si="436"/>
        <v>23.86762681868332</v>
      </c>
      <c r="DE313" s="14">
        <f t="shared" si="429"/>
        <v>75</v>
      </c>
      <c r="DF313" s="111">
        <f t="shared" ca="1" si="437"/>
        <v>7.0427541000228135</v>
      </c>
      <c r="DG313" s="111">
        <f t="shared" ca="1" si="437"/>
        <v>6.3321358042239009</v>
      </c>
      <c r="DH313" s="111">
        <f t="shared" ca="1" si="437"/>
        <v>5.2333928880184759</v>
      </c>
      <c r="DI313" s="111">
        <f t="shared" ca="1" si="437"/>
        <v>4.9314836934402289</v>
      </c>
      <c r="DJ313" s="111">
        <f t="shared" ca="1" si="437"/>
        <v>5.687947815602703</v>
      </c>
      <c r="DK313" s="111">
        <f t="shared" ca="1" si="437"/>
        <v>7.4781852023363724</v>
      </c>
      <c r="DL313" s="111">
        <f t="shared" ca="1" si="437"/>
        <v>10.194749206387497</v>
      </c>
      <c r="DM313" s="111">
        <f t="shared" ca="1" si="437"/>
        <v>13.284354933705929</v>
      </c>
      <c r="DN313" s="111">
        <f t="shared" ca="1" si="437"/>
        <v>15.459054699303117</v>
      </c>
      <c r="DO313" s="111">
        <f t="shared" ca="1" si="437"/>
        <v>15.813985992914471</v>
      </c>
      <c r="DP313" s="111">
        <f t="shared" ca="1" si="437"/>
        <v>15.261055578969035</v>
      </c>
      <c r="DQ313" s="111">
        <f t="shared" ca="1" si="437"/>
        <v>15.21685882133481</v>
      </c>
      <c r="DR313" s="111">
        <f t="shared" ca="1" si="437"/>
        <v>15.472427920778896</v>
      </c>
      <c r="DT313" s="14"/>
      <c r="DU313" s="111"/>
      <c r="DV313" s="111"/>
      <c r="DW313" s="111"/>
      <c r="DX313" s="111"/>
      <c r="DY313" s="111"/>
      <c r="DZ313" s="111"/>
      <c r="EA313" s="111"/>
      <c r="EB313" s="111"/>
      <c r="EC313" s="111"/>
      <c r="ED313" s="111"/>
      <c r="EE313" s="111"/>
      <c r="EF313" s="111"/>
      <c r="EG313" s="111"/>
      <c r="EI313" s="14"/>
      <c r="EJ313" s="111"/>
      <c r="EK313" s="111"/>
      <c r="EL313" s="111"/>
      <c r="EM313" s="111"/>
      <c r="EN313" s="111"/>
      <c r="EO313" s="111"/>
      <c r="EP313" s="111"/>
      <c r="EQ313" s="111"/>
      <c r="ER313" s="111"/>
      <c r="ES313" s="111"/>
      <c r="ET313" s="111"/>
      <c r="EU313" s="111"/>
      <c r="EV313" s="111"/>
    </row>
    <row r="314" spans="1:152">
      <c r="S314" s="14">
        <f t="shared" si="417"/>
        <v>82.5</v>
      </c>
      <c r="T314" s="87">
        <f t="shared" ca="1" si="431"/>
        <v>10.445999235866948</v>
      </c>
      <c r="U314" s="87">
        <f t="shared" ca="1" si="431"/>
        <v>10.367048507277202</v>
      </c>
      <c r="V314" s="87">
        <f t="shared" ca="1" si="431"/>
        <v>10.118602013652989</v>
      </c>
      <c r="W314" s="87">
        <f t="shared" ca="1" si="431"/>
        <v>9.6646087987046005</v>
      </c>
      <c r="X314" s="87">
        <f t="shared" ca="1" si="431"/>
        <v>8.9433428712351137</v>
      </c>
      <c r="Y314" s="87">
        <f t="shared" ca="1" si="431"/>
        <v>7.8789452913754481</v>
      </c>
      <c r="Z314" s="87">
        <f t="shared" ca="1" si="431"/>
        <v>10.113429330962761</v>
      </c>
      <c r="AA314" s="87">
        <f t="shared" ca="1" si="431"/>
        <v>16.178180908214248</v>
      </c>
      <c r="AB314" s="87">
        <f t="shared" ca="1" si="431"/>
        <v>24.848978507035543</v>
      </c>
      <c r="AC314" s="87">
        <f t="shared" ca="1" si="431"/>
        <v>33.612034619744527</v>
      </c>
      <c r="AD314" s="87">
        <f t="shared" ca="1" si="431"/>
        <v>39.703151586197983</v>
      </c>
      <c r="AE314" s="87">
        <f t="shared" ca="1" si="431"/>
        <v>42.703269491082509</v>
      </c>
      <c r="AF314" s="87">
        <f t="shared" ca="1" si="431"/>
        <v>43.540332519578705</v>
      </c>
      <c r="AH314" s="14">
        <f t="shared" si="419"/>
        <v>82.5</v>
      </c>
      <c r="AI314" s="111">
        <f t="shared" ca="1" si="432"/>
        <v>12.612681838572254</v>
      </c>
      <c r="AJ314" s="111">
        <f t="shared" ca="1" si="432"/>
        <v>11.638844873313683</v>
      </c>
      <c r="AK314" s="111">
        <f t="shared" ca="1" si="432"/>
        <v>9.9994572671592827</v>
      </c>
      <c r="AL314" s="111">
        <f t="shared" ca="1" si="432"/>
        <v>8.8104654767282593</v>
      </c>
      <c r="AM314" s="111">
        <f t="shared" ca="1" si="432"/>
        <v>8.3021940768584077</v>
      </c>
      <c r="AN314" s="111">
        <f t="shared" ca="1" si="432"/>
        <v>9.2414475870854069</v>
      </c>
      <c r="AO314" s="111">
        <f t="shared" ca="1" si="432"/>
        <v>12.715046138648338</v>
      </c>
      <c r="AP314" s="111">
        <f t="shared" ca="1" si="432"/>
        <v>19.167963385231054</v>
      </c>
      <c r="AQ314" s="111">
        <f t="shared" ca="1" si="432"/>
        <v>27.883602255712518</v>
      </c>
      <c r="AR314" s="111">
        <f t="shared" ca="1" si="432"/>
        <v>36.172281612761324</v>
      </c>
      <c r="AS314" s="111">
        <f t="shared" ca="1" si="432"/>
        <v>41.635652164862293</v>
      </c>
      <c r="AT314" s="111">
        <f t="shared" ca="1" si="432"/>
        <v>44.361588567384977</v>
      </c>
      <c r="AU314" s="111">
        <f t="shared" ca="1" si="432"/>
        <v>45.239455723405484</v>
      </c>
      <c r="AW314" s="14">
        <f t="shared" si="421"/>
        <v>82.5</v>
      </c>
      <c r="AX314" s="111">
        <f t="shared" ca="1" si="433"/>
        <v>13.247345344723964</v>
      </c>
      <c r="AY314" s="111">
        <f t="shared" ca="1" si="433"/>
        <v>12.282560792075374</v>
      </c>
      <c r="AZ314" s="111">
        <f t="shared" ca="1" si="433"/>
        <v>10.652813761368737</v>
      </c>
      <c r="BA314" s="111">
        <f t="shared" ca="1" si="433"/>
        <v>9.4167302051087098</v>
      </c>
      <c r="BB314" s="111">
        <f t="shared" ca="1" si="433"/>
        <v>8.6621630165613261</v>
      </c>
      <c r="BC314" s="111">
        <f t="shared" ca="1" si="433"/>
        <v>9.0132877864476004</v>
      </c>
      <c r="BD314" s="111">
        <f t="shared" ca="1" si="433"/>
        <v>12.039183059855002</v>
      </c>
      <c r="BE314" s="111">
        <f t="shared" ca="1" si="433"/>
        <v>18.265145634856395</v>
      </c>
      <c r="BF314" s="111">
        <f t="shared" ca="1" si="433"/>
        <v>26.944223090877291</v>
      </c>
      <c r="BG314" s="111">
        <f t="shared" ca="1" si="433"/>
        <v>35.403645719009013</v>
      </c>
      <c r="BH314" s="111">
        <f t="shared" ca="1" si="433"/>
        <v>41.130897678786795</v>
      </c>
      <c r="BI314" s="111">
        <f t="shared" ca="1" si="433"/>
        <v>44.065555278158087</v>
      </c>
      <c r="BJ314" s="111">
        <f t="shared" ca="1" si="433"/>
        <v>45.020024691663664</v>
      </c>
      <c r="BL314" s="14">
        <f t="shared" si="423"/>
        <v>82.5</v>
      </c>
      <c r="BM314" s="111">
        <f t="shared" ca="1" si="434"/>
        <v>13.925630350067804</v>
      </c>
      <c r="BN314" s="111">
        <f t="shared" ca="1" si="434"/>
        <v>12.977542831977727</v>
      </c>
      <c r="BO314" s="111">
        <f t="shared" ca="1" si="434"/>
        <v>11.379635564598686</v>
      </c>
      <c r="BP314" s="111">
        <f t="shared" ca="1" si="434"/>
        <v>10.140402888622191</v>
      </c>
      <c r="BQ314" s="111">
        <f t="shared" ca="1" si="434"/>
        <v>9.2394950621171983</v>
      </c>
      <c r="BR314" s="111">
        <f t="shared" ca="1" si="434"/>
        <v>9.007100792464886</v>
      </c>
      <c r="BS314" s="111">
        <f t="shared" ca="1" si="434"/>
        <v>11.403395234956976</v>
      </c>
      <c r="BT314" s="111">
        <f t="shared" ca="1" si="434"/>
        <v>17.369027250316975</v>
      </c>
      <c r="BU314" s="111">
        <f t="shared" ca="1" si="434"/>
        <v>26.006751392544732</v>
      </c>
      <c r="BV314" s="111">
        <f t="shared" ca="1" si="434"/>
        <v>34.635915209200405</v>
      </c>
      <c r="BW314" s="111">
        <f t="shared" ca="1" si="434"/>
        <v>40.626808422730406</v>
      </c>
      <c r="BX314" s="111">
        <f t="shared" ca="1" si="434"/>
        <v>43.770180989686054</v>
      </c>
      <c r="BY314" s="111">
        <f t="shared" ca="1" si="434"/>
        <v>44.801285607062482</v>
      </c>
      <c r="CA314" s="14">
        <f t="shared" si="425"/>
        <v>82.5</v>
      </c>
      <c r="CB314" s="111">
        <f t="shared" ca="1" si="435"/>
        <v>8.5893109363893387</v>
      </c>
      <c r="CC314" s="111">
        <f t="shared" ca="1" si="435"/>
        <v>7.7042115651159415</v>
      </c>
      <c r="CD314" s="111">
        <f t="shared" ca="1" si="435"/>
        <v>6.3294380064170168</v>
      </c>
      <c r="CE314" s="111">
        <f t="shared" ca="1" si="435"/>
        <v>5.5214336916726161</v>
      </c>
      <c r="CF314" s="111">
        <f t="shared" ca="1" si="435"/>
        <v>5.2043819701208012</v>
      </c>
      <c r="CG314" s="111">
        <f t="shared" ca="1" si="435"/>
        <v>5.1307487127853202</v>
      </c>
      <c r="CH314" s="111">
        <f t="shared" ca="1" si="435"/>
        <v>5.1105221096106153</v>
      </c>
      <c r="CI314" s="111">
        <f t="shared" ca="1" si="435"/>
        <v>4.9699005455750003</v>
      </c>
      <c r="CJ314" s="111">
        <f t="shared" ca="1" si="435"/>
        <v>4.5959658226160283</v>
      </c>
      <c r="CK314" s="111">
        <f t="shared" ca="1" si="435"/>
        <v>4.1332510139766816</v>
      </c>
      <c r="CL314" s="111">
        <f t="shared" ca="1" si="435"/>
        <v>4.0269705635004511</v>
      </c>
      <c r="CM314" s="111">
        <f t="shared" ca="1" si="435"/>
        <v>4.6362998123640953</v>
      </c>
      <c r="CN314" s="111">
        <f t="shared" ca="1" si="435"/>
        <v>5.2202004316765223</v>
      </c>
      <c r="CP314" s="14">
        <f t="shared" si="427"/>
        <v>82.5</v>
      </c>
      <c r="CQ314" s="111">
        <f t="shared" ca="1" si="436"/>
        <v>22.467144795392443</v>
      </c>
      <c r="CR314" s="111">
        <f t="shared" ca="1" si="436"/>
        <v>19.569023896073116</v>
      </c>
      <c r="CS314" s="111">
        <f t="shared" ca="1" si="436"/>
        <v>14.759956438422627</v>
      </c>
      <c r="CT314" s="111">
        <f t="shared" ca="1" si="436"/>
        <v>11.379601842836193</v>
      </c>
      <c r="CU314" s="111">
        <f t="shared" ca="1" si="436"/>
        <v>9.4696256010179205</v>
      </c>
      <c r="CV314" s="111">
        <f t="shared" ca="1" si="436"/>
        <v>8.6014775374071704</v>
      </c>
      <c r="CW314" s="111">
        <f t="shared" ca="1" si="436"/>
        <v>8.7403785678235764</v>
      </c>
      <c r="CX314" s="111">
        <f t="shared" ca="1" si="436"/>
        <v>10.291909845426149</v>
      </c>
      <c r="CY314" s="111">
        <f t="shared" ca="1" si="436"/>
        <v>13.507102586441466</v>
      </c>
      <c r="CZ314" s="111">
        <f t="shared" ca="1" si="436"/>
        <v>17.753250907281501</v>
      </c>
      <c r="DA314" s="111">
        <f t="shared" ca="1" si="436"/>
        <v>22.453033457986791</v>
      </c>
      <c r="DB314" s="111">
        <f t="shared" ca="1" si="436"/>
        <v>27.607637543537958</v>
      </c>
      <c r="DC314" s="111">
        <f t="shared" ca="1" si="436"/>
        <v>30.52235403759159</v>
      </c>
      <c r="DE314" s="14">
        <f t="shared" si="429"/>
        <v>82.5</v>
      </c>
      <c r="DF314" s="111">
        <f t="shared" ca="1" si="437"/>
        <v>10.953620164273428</v>
      </c>
      <c r="DG314" s="111">
        <f t="shared" ca="1" si="437"/>
        <v>9.2083586974443783</v>
      </c>
      <c r="DH314" s="111">
        <f t="shared" ca="1" si="437"/>
        <v>6.5769290909278553</v>
      </c>
      <c r="DI314" s="111">
        <f t="shared" ca="1" si="437"/>
        <v>5.3121149084626573</v>
      </c>
      <c r="DJ314" s="111">
        <f t="shared" ca="1" si="437"/>
        <v>5.4594864676087598</v>
      </c>
      <c r="DK314" s="111">
        <f t="shared" ca="1" si="437"/>
        <v>6.717777831115975</v>
      </c>
      <c r="DL314" s="111">
        <f t="shared" ca="1" si="437"/>
        <v>8.8590570473885784</v>
      </c>
      <c r="DM314" s="111">
        <f t="shared" ca="1" si="437"/>
        <v>11.444266745989408</v>
      </c>
      <c r="DN314" s="111">
        <f t="shared" ca="1" si="437"/>
        <v>13.567434356953719</v>
      </c>
      <c r="DO314" s="111">
        <f t="shared" ca="1" si="437"/>
        <v>14.558446381815578</v>
      </c>
      <c r="DP314" s="111">
        <f t="shared" ca="1" si="437"/>
        <v>15.21685882133481</v>
      </c>
      <c r="DQ314" s="111">
        <f t="shared" ca="1" si="437"/>
        <v>16.897904076008835</v>
      </c>
      <c r="DR314" s="111">
        <f t="shared" ca="1" si="437"/>
        <v>18.261754142399234</v>
      </c>
      <c r="DT314" s="14"/>
      <c r="DU314" s="111"/>
      <c r="DV314" s="111"/>
      <c r="DW314" s="111"/>
      <c r="DX314" s="111"/>
      <c r="DY314" s="111"/>
      <c r="DZ314" s="111"/>
      <c r="EA314" s="111"/>
      <c r="EB314" s="111"/>
      <c r="EC314" s="111"/>
      <c r="ED314" s="111"/>
      <c r="EE314" s="111"/>
      <c r="EF314" s="111"/>
      <c r="EG314" s="111"/>
      <c r="EI314" s="14"/>
      <c r="EJ314" s="111"/>
      <c r="EK314" s="111"/>
      <c r="EL314" s="111"/>
      <c r="EM314" s="111"/>
      <c r="EN314" s="111"/>
      <c r="EO314" s="111"/>
      <c r="EP314" s="111"/>
      <c r="EQ314" s="111"/>
      <c r="ER314" s="111"/>
      <c r="ES314" s="111"/>
      <c r="ET314" s="111"/>
      <c r="EU314" s="111"/>
      <c r="EV314" s="111"/>
    </row>
    <row r="315" spans="1:152">
      <c r="S315" s="14">
        <f t="shared" si="417"/>
        <v>90</v>
      </c>
      <c r="T315" s="87">
        <f t="shared" ca="1" si="431"/>
        <v>10.201524806363055</v>
      </c>
      <c r="U315" s="87">
        <f t="shared" ca="1" si="431"/>
        <v>10.12248842189797</v>
      </c>
      <c r="V315" s="87">
        <f t="shared" ca="1" si="431"/>
        <v>9.8746831608433556</v>
      </c>
      <c r="W315" s="87">
        <f t="shared" ca="1" si="431"/>
        <v>9.4252129948760874</v>
      </c>
      <c r="X315" s="87">
        <f t="shared" ca="1" si="431"/>
        <v>8.7191538894223033</v>
      </c>
      <c r="Y315" s="87">
        <f t="shared" ca="1" si="431"/>
        <v>7.6927813873565665</v>
      </c>
      <c r="Z315" s="87">
        <f t="shared" ca="1" si="431"/>
        <v>10.482744158542785</v>
      </c>
      <c r="AA315" s="87">
        <f t="shared" ca="1" si="431"/>
        <v>16.519908852324715</v>
      </c>
      <c r="AB315" s="87">
        <f t="shared" ca="1" si="431"/>
        <v>25.153166513418395</v>
      </c>
      <c r="AC315" s="87">
        <f t="shared" ca="1" si="431"/>
        <v>34.0150252026638</v>
      </c>
      <c r="AD315" s="87">
        <f t="shared" ca="1" si="431"/>
        <v>40.338177121972549</v>
      </c>
      <c r="AE315" s="87">
        <f t="shared" ca="1" si="431"/>
        <v>43.540332519578705</v>
      </c>
      <c r="AF315" s="87">
        <f t="shared" ca="1" si="431"/>
        <v>44.450922789874731</v>
      </c>
      <c r="AH315" s="14">
        <f t="shared" si="419"/>
        <v>90</v>
      </c>
      <c r="AI315" s="111">
        <f t="shared" ca="1" si="432"/>
        <v>13.929538587340051</v>
      </c>
      <c r="AJ315" s="111">
        <f t="shared" ca="1" si="432"/>
        <v>12.549579584404148</v>
      </c>
      <c r="AK315" s="111">
        <f t="shared" ca="1" si="432"/>
        <v>10.420517483314132</v>
      </c>
      <c r="AL315" s="111">
        <f t="shared" ca="1" si="432"/>
        <v>9.0297760300554337</v>
      </c>
      <c r="AM315" s="111">
        <f t="shared" ca="1" si="432"/>
        <v>8.4975481198296272</v>
      </c>
      <c r="AN315" s="111">
        <f t="shared" ca="1" si="432"/>
        <v>9.4623701762923513</v>
      </c>
      <c r="AO315" s="111">
        <f t="shared" ca="1" si="432"/>
        <v>12.899950034028716</v>
      </c>
      <c r="AP315" s="111">
        <f t="shared" ca="1" si="432"/>
        <v>19.258812153831713</v>
      </c>
      <c r="AQ315" s="111">
        <f t="shared" ca="1" si="432"/>
        <v>27.912960018285727</v>
      </c>
      <c r="AR315" s="111">
        <f t="shared" ca="1" si="432"/>
        <v>36.3362019312545</v>
      </c>
      <c r="AS315" s="111">
        <f t="shared" ca="1" si="432"/>
        <v>42.121560957934605</v>
      </c>
      <c r="AT315" s="111">
        <f t="shared" ca="1" si="432"/>
        <v>45.239455723405484</v>
      </c>
      <c r="AU315" s="111">
        <f t="shared" ca="1" si="432"/>
        <v>46.370128556737967</v>
      </c>
      <c r="AW315" s="14">
        <f t="shared" si="421"/>
        <v>90</v>
      </c>
      <c r="AX315" s="111">
        <f t="shared" ca="1" si="433"/>
        <v>14.521206234246844</v>
      </c>
      <c r="AY315" s="111">
        <f t="shared" ca="1" si="433"/>
        <v>13.148525987010768</v>
      </c>
      <c r="AZ315" s="111">
        <f t="shared" ca="1" si="433"/>
        <v>11.024659466709354</v>
      </c>
      <c r="BA315" s="111">
        <f t="shared" ca="1" si="433"/>
        <v>9.5817170297871392</v>
      </c>
      <c r="BB315" s="111">
        <f t="shared" ca="1" si="433"/>
        <v>8.8103710727510158</v>
      </c>
      <c r="BC315" s="111">
        <f t="shared" ca="1" si="433"/>
        <v>9.2544349184986352</v>
      </c>
      <c r="BD315" s="111">
        <f t="shared" ca="1" si="433"/>
        <v>12.293752356596304</v>
      </c>
      <c r="BE315" s="111">
        <f t="shared" ca="1" si="433"/>
        <v>18.44806596926151</v>
      </c>
      <c r="BF315" s="111">
        <f t="shared" ca="1" si="433"/>
        <v>27.074105553340928</v>
      </c>
      <c r="BG315" s="111">
        <f t="shared" ca="1" si="433"/>
        <v>35.661128350495972</v>
      </c>
      <c r="BH315" s="111">
        <f t="shared" ca="1" si="433"/>
        <v>41.699237797451914</v>
      </c>
      <c r="BI315" s="111">
        <f t="shared" ca="1" si="433"/>
        <v>45.020024691663664</v>
      </c>
      <c r="BJ315" s="111">
        <f t="shared" ca="1" si="433"/>
        <v>46.226531749088181</v>
      </c>
      <c r="BL315" s="14">
        <f t="shared" si="423"/>
        <v>90</v>
      </c>
      <c r="BM315" s="111">
        <f t="shared" ca="1" si="434"/>
        <v>15.147361002360304</v>
      </c>
      <c r="BN315" s="111">
        <f t="shared" ca="1" si="434"/>
        <v>13.789573282306353</v>
      </c>
      <c r="BO315" s="111">
        <f t="shared" ca="1" si="434"/>
        <v>11.693120049546129</v>
      </c>
      <c r="BP315" s="111">
        <f t="shared" ca="1" si="434"/>
        <v>10.240049054807296</v>
      </c>
      <c r="BQ315" s="111">
        <f t="shared" ca="1" si="434"/>
        <v>9.31242305902928</v>
      </c>
      <c r="BR315" s="111">
        <f t="shared" ca="1" si="434"/>
        <v>9.2203588326734742</v>
      </c>
      <c r="BS315" s="111">
        <f t="shared" ca="1" si="434"/>
        <v>11.721870574738993</v>
      </c>
      <c r="BT315" s="111">
        <f t="shared" ca="1" si="434"/>
        <v>17.643564904525462</v>
      </c>
      <c r="BU315" s="111">
        <f t="shared" ca="1" si="434"/>
        <v>26.237095144279348</v>
      </c>
      <c r="BV315" s="111">
        <f t="shared" ca="1" si="434"/>
        <v>34.986947371663433</v>
      </c>
      <c r="BW315" s="111">
        <f t="shared" ca="1" si="434"/>
        <v>41.277586867311136</v>
      </c>
      <c r="BX315" s="111">
        <f t="shared" ca="1" si="434"/>
        <v>44.801285607062482</v>
      </c>
      <c r="BY315" s="111">
        <f t="shared" ca="1" si="434"/>
        <v>46.083677531675221</v>
      </c>
      <c r="CA315" s="14">
        <f t="shared" si="425"/>
        <v>90</v>
      </c>
      <c r="CB315" s="111">
        <f t="shared" ca="1" si="435"/>
        <v>9.7917484975671325</v>
      </c>
      <c r="CC315" s="111">
        <f t="shared" ca="1" si="435"/>
        <v>8.4911549170350504</v>
      </c>
      <c r="CD315" s="111">
        <f t="shared" ca="1" si="435"/>
        <v>6.5985081908846279</v>
      </c>
      <c r="CE315" s="111">
        <f t="shared" ca="1" si="435"/>
        <v>5.5361357375768998</v>
      </c>
      <c r="CF315" s="111">
        <f t="shared" ca="1" si="435"/>
        <v>5.1018506428939094</v>
      </c>
      <c r="CG315" s="111">
        <f t="shared" ca="1" si="435"/>
        <v>4.9610915626807746</v>
      </c>
      <c r="CH315" s="111">
        <f t="shared" ca="1" si="435"/>
        <v>4.8967872791395486</v>
      </c>
      <c r="CI315" s="111">
        <f t="shared" ca="1" si="435"/>
        <v>4.7418381136595888</v>
      </c>
      <c r="CJ315" s="111">
        <f t="shared" ca="1" si="435"/>
        <v>4.4042509549410145</v>
      </c>
      <c r="CK315" s="111">
        <f t="shared" ca="1" si="435"/>
        <v>4.0420711302578969</v>
      </c>
      <c r="CL315" s="111">
        <f t="shared" ca="1" si="435"/>
        <v>4.1486132190901941</v>
      </c>
      <c r="CM315" s="111">
        <f t="shared" ca="1" si="435"/>
        <v>5.2202004316765223</v>
      </c>
      <c r="CN315" s="111">
        <f t="shared" ca="1" si="435"/>
        <v>6.1983093809414012</v>
      </c>
      <c r="CP315" s="14">
        <f t="shared" si="427"/>
        <v>90</v>
      </c>
      <c r="CQ315" s="111">
        <f t="shared" ca="1" si="436"/>
        <v>26.557031199197226</v>
      </c>
      <c r="CR315" s="111">
        <f t="shared" ca="1" si="436"/>
        <v>22.435134813375932</v>
      </c>
      <c r="CS315" s="111">
        <f t="shared" ca="1" si="436"/>
        <v>16.12887787550244</v>
      </c>
      <c r="CT315" s="111">
        <f t="shared" ca="1" si="436"/>
        <v>12.056095871166082</v>
      </c>
      <c r="CU315" s="111">
        <f t="shared" ca="1" si="436"/>
        <v>9.8821993854794208</v>
      </c>
      <c r="CV315" s="111">
        <f t="shared" ca="1" si="436"/>
        <v>8.9324203466972705</v>
      </c>
      <c r="CW315" s="111">
        <f t="shared" ca="1" si="436"/>
        <v>9.0771483488313489</v>
      </c>
      <c r="CX315" s="111">
        <f t="shared" ca="1" si="436"/>
        <v>10.668328147920709</v>
      </c>
      <c r="CY315" s="111">
        <f t="shared" ca="1" si="436"/>
        <v>13.961151960676204</v>
      </c>
      <c r="CZ315" s="111">
        <f t="shared" ca="1" si="436"/>
        <v>18.464618548559116</v>
      </c>
      <c r="DA315" s="111">
        <f t="shared" ca="1" si="436"/>
        <v>23.86762681868332</v>
      </c>
      <c r="DB315" s="111">
        <f t="shared" ca="1" si="436"/>
        <v>30.52235403759159</v>
      </c>
      <c r="DC315" s="111">
        <f t="shared" ca="1" si="436"/>
        <v>34.661083366513694</v>
      </c>
      <c r="DE315" s="14">
        <f t="shared" si="429"/>
        <v>90</v>
      </c>
      <c r="DF315" s="111">
        <f t="shared" ca="1" si="437"/>
        <v>13.620938317154453</v>
      </c>
      <c r="DG315" s="111">
        <f t="shared" ca="1" si="437"/>
        <v>11.047322338040459</v>
      </c>
      <c r="DH315" s="111">
        <f t="shared" ca="1" si="437"/>
        <v>7.3805280551095294</v>
      </c>
      <c r="DI315" s="111">
        <f t="shared" ca="1" si="437"/>
        <v>5.5921892306665724</v>
      </c>
      <c r="DJ315" s="111">
        <f t="shared" ca="1" si="437"/>
        <v>5.4710323766306717</v>
      </c>
      <c r="DK315" s="111">
        <f t="shared" ca="1" si="437"/>
        <v>6.5359586008444648</v>
      </c>
      <c r="DL315" s="111">
        <f t="shared" ca="1" si="437"/>
        <v>8.4904341985493428</v>
      </c>
      <c r="DM315" s="111">
        <f t="shared" ca="1" si="437"/>
        <v>10.91330241991017</v>
      </c>
      <c r="DN315" s="111">
        <f t="shared" ca="1" si="437"/>
        <v>13.009364040699776</v>
      </c>
      <c r="DO315" s="111">
        <f t="shared" ca="1" si="437"/>
        <v>14.229606143347283</v>
      </c>
      <c r="DP315" s="111">
        <f t="shared" ca="1" si="437"/>
        <v>15.472427920778896</v>
      </c>
      <c r="DQ315" s="111">
        <f t="shared" ca="1" si="437"/>
        <v>18.261754142399234</v>
      </c>
      <c r="DR315" s="111">
        <f t="shared" ca="1" si="437"/>
        <v>20.486796291738631</v>
      </c>
      <c r="DT315" s="14"/>
      <c r="DU315" s="111"/>
      <c r="DV315" s="111"/>
      <c r="DW315" s="111"/>
      <c r="DX315" s="111"/>
      <c r="DY315" s="111"/>
      <c r="DZ315" s="111"/>
      <c r="EA315" s="111"/>
      <c r="EB315" s="111"/>
      <c r="EC315" s="111"/>
      <c r="ED315" s="111"/>
      <c r="EE315" s="111"/>
      <c r="EF315" s="111"/>
      <c r="EG315" s="111"/>
      <c r="EI315" s="14"/>
      <c r="EJ315" s="111"/>
      <c r="EK315" s="111"/>
      <c r="EL315" s="111"/>
      <c r="EM315" s="111"/>
      <c r="EN315" s="111"/>
      <c r="EO315" s="111"/>
      <c r="EP315" s="111"/>
      <c r="EQ315" s="111"/>
      <c r="ER315" s="111"/>
      <c r="ES315" s="111"/>
      <c r="ET315" s="111"/>
      <c r="EU315" s="111"/>
      <c r="EV315" s="111"/>
    </row>
    <row r="316" spans="1:152"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</row>
    <row r="317" spans="1:152">
      <c r="Q317" t="s">
        <v>95</v>
      </c>
      <c r="S317" s="115" t="s">
        <v>96</v>
      </c>
      <c r="T317" s="86">
        <f t="shared" ref="T317:AF317" si="438">T302</f>
        <v>0</v>
      </c>
      <c r="U317" s="86">
        <f t="shared" si="438"/>
        <v>7.5</v>
      </c>
      <c r="V317" s="86">
        <f t="shared" si="438"/>
        <v>15</v>
      </c>
      <c r="W317" s="86">
        <f t="shared" si="438"/>
        <v>22.5</v>
      </c>
      <c r="X317" s="86">
        <f t="shared" si="438"/>
        <v>30</v>
      </c>
      <c r="Y317" s="86">
        <f t="shared" si="438"/>
        <v>37.5</v>
      </c>
      <c r="Z317" s="86">
        <f t="shared" si="438"/>
        <v>45</v>
      </c>
      <c r="AA317" s="86">
        <f t="shared" si="438"/>
        <v>52.5</v>
      </c>
      <c r="AB317" s="86">
        <f t="shared" si="438"/>
        <v>60</v>
      </c>
      <c r="AC317" s="86">
        <f t="shared" si="438"/>
        <v>67.5</v>
      </c>
      <c r="AD317" s="86">
        <f t="shared" si="438"/>
        <v>75</v>
      </c>
      <c r="AE317" s="86">
        <f t="shared" si="438"/>
        <v>82.5</v>
      </c>
      <c r="AF317" s="86">
        <f t="shared" si="438"/>
        <v>90</v>
      </c>
      <c r="AH317" s="115" t="s">
        <v>96</v>
      </c>
      <c r="AI317" s="14">
        <f t="shared" ref="AI317:AU317" si="439">AI302</f>
        <v>0</v>
      </c>
      <c r="AJ317" s="14">
        <f t="shared" si="439"/>
        <v>7.5</v>
      </c>
      <c r="AK317" s="14">
        <f t="shared" si="439"/>
        <v>15</v>
      </c>
      <c r="AL317" s="14">
        <f t="shared" si="439"/>
        <v>22.5</v>
      </c>
      <c r="AM317" s="14">
        <f t="shared" si="439"/>
        <v>30</v>
      </c>
      <c r="AN317" s="14">
        <f t="shared" si="439"/>
        <v>37.5</v>
      </c>
      <c r="AO317" s="14">
        <f t="shared" si="439"/>
        <v>45</v>
      </c>
      <c r="AP317" s="14">
        <f t="shared" si="439"/>
        <v>52.5</v>
      </c>
      <c r="AQ317" s="14">
        <f t="shared" si="439"/>
        <v>60</v>
      </c>
      <c r="AR317" s="14">
        <f t="shared" si="439"/>
        <v>67.5</v>
      </c>
      <c r="AS317" s="14">
        <f t="shared" si="439"/>
        <v>75</v>
      </c>
      <c r="AT317" s="14">
        <f t="shared" si="439"/>
        <v>82.5</v>
      </c>
      <c r="AU317" s="14">
        <f t="shared" si="439"/>
        <v>90</v>
      </c>
      <c r="AW317" s="115" t="s">
        <v>96</v>
      </c>
      <c r="AX317" s="14">
        <f t="shared" ref="AX317:BJ317" si="440">AX302</f>
        <v>0</v>
      </c>
      <c r="AY317" s="14">
        <f t="shared" si="440"/>
        <v>7.5</v>
      </c>
      <c r="AZ317" s="14">
        <f t="shared" si="440"/>
        <v>15</v>
      </c>
      <c r="BA317" s="14">
        <f t="shared" si="440"/>
        <v>22.5</v>
      </c>
      <c r="BB317" s="14">
        <f t="shared" si="440"/>
        <v>30</v>
      </c>
      <c r="BC317" s="14">
        <f t="shared" si="440"/>
        <v>37.5</v>
      </c>
      <c r="BD317" s="14">
        <f t="shared" si="440"/>
        <v>45</v>
      </c>
      <c r="BE317" s="14">
        <f t="shared" si="440"/>
        <v>52.5</v>
      </c>
      <c r="BF317" s="14">
        <f t="shared" si="440"/>
        <v>60</v>
      </c>
      <c r="BG317" s="14">
        <f t="shared" si="440"/>
        <v>67.5</v>
      </c>
      <c r="BH317" s="14">
        <f t="shared" si="440"/>
        <v>75</v>
      </c>
      <c r="BI317" s="14">
        <f t="shared" si="440"/>
        <v>82.5</v>
      </c>
      <c r="BJ317" s="14">
        <f t="shared" si="440"/>
        <v>90</v>
      </c>
      <c r="BL317" s="115" t="s">
        <v>96</v>
      </c>
      <c r="BM317" s="14">
        <f t="shared" ref="BM317:BY317" si="441">BM302</f>
        <v>0</v>
      </c>
      <c r="BN317" s="14">
        <f t="shared" si="441"/>
        <v>7.5</v>
      </c>
      <c r="BO317" s="14">
        <f t="shared" si="441"/>
        <v>15</v>
      </c>
      <c r="BP317" s="14">
        <f t="shared" si="441"/>
        <v>22.5</v>
      </c>
      <c r="BQ317" s="14">
        <f t="shared" si="441"/>
        <v>30</v>
      </c>
      <c r="BR317" s="14">
        <f t="shared" si="441"/>
        <v>37.5</v>
      </c>
      <c r="BS317" s="14">
        <f t="shared" si="441"/>
        <v>45</v>
      </c>
      <c r="BT317" s="14">
        <f t="shared" si="441"/>
        <v>52.5</v>
      </c>
      <c r="BU317" s="14">
        <f t="shared" si="441"/>
        <v>60</v>
      </c>
      <c r="BV317" s="14">
        <f t="shared" si="441"/>
        <v>67.5</v>
      </c>
      <c r="BW317" s="14">
        <f t="shared" si="441"/>
        <v>75</v>
      </c>
      <c r="BX317" s="14">
        <f t="shared" si="441"/>
        <v>82.5</v>
      </c>
      <c r="BY317" s="14">
        <f t="shared" si="441"/>
        <v>90</v>
      </c>
      <c r="CA317" s="85" t="s">
        <v>96</v>
      </c>
      <c r="CB317" s="14">
        <f t="shared" ref="CB317:CN317" si="442">CB302</f>
        <v>0</v>
      </c>
      <c r="CC317" s="14">
        <f t="shared" si="442"/>
        <v>7.5</v>
      </c>
      <c r="CD317" s="14">
        <f t="shared" si="442"/>
        <v>15</v>
      </c>
      <c r="CE317" s="14">
        <f t="shared" si="442"/>
        <v>22.5</v>
      </c>
      <c r="CF317" s="14">
        <f t="shared" si="442"/>
        <v>30</v>
      </c>
      <c r="CG317" s="14">
        <f t="shared" si="442"/>
        <v>37.5</v>
      </c>
      <c r="CH317" s="14">
        <f t="shared" si="442"/>
        <v>45</v>
      </c>
      <c r="CI317" s="14">
        <f t="shared" si="442"/>
        <v>52.5</v>
      </c>
      <c r="CJ317" s="14">
        <f t="shared" si="442"/>
        <v>60</v>
      </c>
      <c r="CK317" s="14">
        <f t="shared" si="442"/>
        <v>67.5</v>
      </c>
      <c r="CL317" s="14">
        <f t="shared" si="442"/>
        <v>75</v>
      </c>
      <c r="CM317" s="14">
        <f t="shared" si="442"/>
        <v>82.5</v>
      </c>
      <c r="CN317" s="14">
        <f t="shared" si="442"/>
        <v>90</v>
      </c>
      <c r="CP317" s="85" t="s">
        <v>96</v>
      </c>
      <c r="CQ317" s="14">
        <f t="shared" ref="CQ317:DC317" si="443">CQ302</f>
        <v>0</v>
      </c>
      <c r="CR317" s="14">
        <f t="shared" si="443"/>
        <v>7.5</v>
      </c>
      <c r="CS317" s="14">
        <f t="shared" ref="CS317" si="444">BO317</f>
        <v>15</v>
      </c>
      <c r="CT317" s="14">
        <f t="shared" ref="CT317" si="445">BP317</f>
        <v>22.5</v>
      </c>
      <c r="CU317" s="14">
        <f t="shared" ref="CU317" si="446">BQ317</f>
        <v>30</v>
      </c>
      <c r="CV317" s="14">
        <f t="shared" ref="CV317" si="447">BR317</f>
        <v>37.5</v>
      </c>
      <c r="CW317" s="14">
        <f t="shared" ref="CW317" si="448">BS317</f>
        <v>45</v>
      </c>
      <c r="CX317" s="14">
        <f t="shared" ref="CX317" si="449">BT317</f>
        <v>52.5</v>
      </c>
      <c r="CY317" s="14">
        <f t="shared" ref="CY317" si="450">BU317</f>
        <v>60</v>
      </c>
      <c r="CZ317" s="14">
        <f t="shared" si="443"/>
        <v>67.5</v>
      </c>
      <c r="DA317" s="14">
        <f t="shared" si="443"/>
        <v>75</v>
      </c>
      <c r="DB317" s="14">
        <f t="shared" si="443"/>
        <v>82.5</v>
      </c>
      <c r="DC317" s="14">
        <f t="shared" si="443"/>
        <v>90</v>
      </c>
      <c r="DE317" s="115" t="s">
        <v>96</v>
      </c>
      <c r="DF317" s="14">
        <f t="shared" ref="DF317:DR317" si="451">DF302</f>
        <v>0</v>
      </c>
      <c r="DG317" s="14">
        <f t="shared" si="451"/>
        <v>7.5</v>
      </c>
      <c r="DH317" s="14">
        <f t="shared" si="451"/>
        <v>15</v>
      </c>
      <c r="DI317" s="14">
        <f t="shared" si="451"/>
        <v>22.5</v>
      </c>
      <c r="DJ317" s="14">
        <f t="shared" si="451"/>
        <v>30</v>
      </c>
      <c r="DK317" s="14">
        <f t="shared" si="451"/>
        <v>37.5</v>
      </c>
      <c r="DL317" s="14">
        <f t="shared" si="451"/>
        <v>45</v>
      </c>
      <c r="DM317" s="14">
        <f t="shared" si="451"/>
        <v>52.5</v>
      </c>
      <c r="DN317" s="14">
        <f t="shared" si="451"/>
        <v>60</v>
      </c>
      <c r="DO317" s="14">
        <f t="shared" si="451"/>
        <v>67.5</v>
      </c>
      <c r="DP317" s="14">
        <f t="shared" si="451"/>
        <v>75</v>
      </c>
      <c r="DQ317" s="14">
        <f t="shared" si="451"/>
        <v>82.5</v>
      </c>
      <c r="DR317" s="14">
        <f t="shared" si="451"/>
        <v>90</v>
      </c>
      <c r="DT317" s="100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I317" s="68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</row>
    <row r="318" spans="1:152">
      <c r="S318" s="14">
        <f t="shared" ref="S318:S330" si="452">S303</f>
        <v>0</v>
      </c>
      <c r="T318" s="87">
        <f ca="1">T258-T288</f>
        <v>1.0943369366311373</v>
      </c>
      <c r="U318" s="87">
        <f t="shared" ref="U318:AF318" ca="1" si="453">U258-U288</f>
        <v>0.44241544458883197</v>
      </c>
      <c r="V318" s="87">
        <f t="shared" ca="1" si="453"/>
        <v>-1.3218025940887372</v>
      </c>
      <c r="W318" s="87">
        <f t="shared" ca="1" si="453"/>
        <v>-3.4317000565306159</v>
      </c>
      <c r="X318" s="87">
        <f t="shared" ca="1" si="453"/>
        <v>-4.5461025767480159</v>
      </c>
      <c r="Y318" s="87">
        <f t="shared" ca="1" si="453"/>
        <v>-3.8593451474177058</v>
      </c>
      <c r="Z318" s="87">
        <f t="shared" ca="1" si="453"/>
        <v>-1.942578581513402</v>
      </c>
      <c r="AA318" s="87">
        <f t="shared" ca="1" si="453"/>
        <v>0.19228044511407916</v>
      </c>
      <c r="AB318" s="87">
        <f t="shared" ca="1" si="453"/>
        <v>1.9866734638657491</v>
      </c>
      <c r="AC318" s="87">
        <f t="shared" ca="1" si="453"/>
        <v>3.3048927798098076</v>
      </c>
      <c r="AD318" s="87">
        <f t="shared" ca="1" si="453"/>
        <v>4.1801220864180682</v>
      </c>
      <c r="AE318" s="87">
        <f t="shared" ca="1" si="453"/>
        <v>4.6752042632923096</v>
      </c>
      <c r="AF318" s="87">
        <f t="shared" ca="1" si="453"/>
        <v>4.8352127388762387</v>
      </c>
      <c r="AH318" s="32">
        <f t="shared" ref="AH318:AH330" si="454">AH303</f>
        <v>0</v>
      </c>
      <c r="AI318" s="111">
        <f ca="1">AI258-AI288</f>
        <v>0.62025754822564494</v>
      </c>
      <c r="AJ318" s="111">
        <f t="shared" ref="AJ318:AU318" ca="1" si="455">AJ258-AJ288</f>
        <v>0.48700254965595491</v>
      </c>
      <c r="AK318" s="111">
        <f t="shared" ca="1" si="455"/>
        <v>-0.33365044929777099</v>
      </c>
      <c r="AL318" s="111">
        <f t="shared" ca="1" si="455"/>
        <v>-1.5419320490037194</v>
      </c>
      <c r="AM318" s="111">
        <f t="shared" ca="1" si="455"/>
        <v>-2.1101028178211649</v>
      </c>
      <c r="AN318" s="111">
        <f t="shared" ca="1" si="455"/>
        <v>-1.4729061648008095</v>
      </c>
      <c r="AO318" s="111">
        <f t="shared" ca="1" si="455"/>
        <v>-6.9210819428695558E-2</v>
      </c>
      <c r="AP318" s="111">
        <f t="shared" ca="1" si="455"/>
        <v>1.3525519532089394</v>
      </c>
      <c r="AQ318" s="111">
        <f t="shared" ca="1" si="455"/>
        <v>2.2975234387913792</v>
      </c>
      <c r="AR318" s="111">
        <f t="shared" ca="1" si="455"/>
        <v>2.4170405000381279</v>
      </c>
      <c r="AS318" s="111">
        <f t="shared" ca="1" si="455"/>
        <v>1.437492714963418</v>
      </c>
      <c r="AT318" s="111">
        <f t="shared" ca="1" si="455"/>
        <v>-0.54808427430608031</v>
      </c>
      <c r="AU318" s="111">
        <f t="shared" ca="1" si="455"/>
        <v>-1.900148575794427</v>
      </c>
      <c r="AW318" s="32">
        <f t="shared" ref="AW318:AW330" si="456">AW303</f>
        <v>0</v>
      </c>
      <c r="AX318" s="111">
        <f ca="1">AX258-AX288</f>
        <v>0.57823666644316773</v>
      </c>
      <c r="AY318" s="111">
        <f t="shared" ref="AY318:BJ318" ca="1" si="457">AY258-AY288</f>
        <v>0.33596615346760217</v>
      </c>
      <c r="AZ318" s="111">
        <f t="shared" ca="1" si="457"/>
        <v>-0.72627456480834951</v>
      </c>
      <c r="BA318" s="111">
        <f t="shared" ca="1" si="457"/>
        <v>-2.2044984427182044</v>
      </c>
      <c r="BB318" s="111">
        <f t="shared" ca="1" si="457"/>
        <v>-2.9448708205022278</v>
      </c>
      <c r="BC318" s="111">
        <f t="shared" ca="1" si="457"/>
        <v>-2.2905344281733271</v>
      </c>
      <c r="BD318" s="111">
        <f t="shared" ca="1" si="457"/>
        <v>-0.72237056630654095</v>
      </c>
      <c r="BE318" s="111">
        <f t="shared" ca="1" si="457"/>
        <v>0.91917143302343263</v>
      </c>
      <c r="BF318" s="111">
        <f t="shared" ca="1" si="457"/>
        <v>2.1011050218480865</v>
      </c>
      <c r="BG318" s="111">
        <f t="shared" ca="1" si="457"/>
        <v>2.4795665352582308</v>
      </c>
      <c r="BH318" s="111">
        <f t="shared" ca="1" si="457"/>
        <v>1.7166155676142933</v>
      </c>
      <c r="BI318" s="111">
        <f t="shared" ca="1" si="457"/>
        <v>-0.16387913549343036</v>
      </c>
      <c r="BJ318" s="111">
        <f t="shared" ca="1" si="457"/>
        <v>-1.4893670448033296</v>
      </c>
      <c r="BL318" s="14">
        <f t="shared" ref="BL318:BL330" si="458">BL303</f>
        <v>0</v>
      </c>
      <c r="BM318" s="111">
        <f ca="1">BM258-BM288</f>
        <v>0.50816203274620619</v>
      </c>
      <c r="BN318" s="111">
        <f t="shared" ref="BN318:BY318" ca="1" si="459">BN258-BN288</f>
        <v>0.16512079762285481</v>
      </c>
      <c r="BO318" s="111">
        <f t="shared" ca="1" si="459"/>
        <v>-1.1287609068247519</v>
      </c>
      <c r="BP318" s="111">
        <f t="shared" ca="1" si="459"/>
        <v>-2.8726177767136747</v>
      </c>
      <c r="BQ318" s="111">
        <f t="shared" ca="1" si="459"/>
        <v>-3.7839921340797744</v>
      </c>
      <c r="BR318" s="111">
        <f t="shared" ca="1" si="459"/>
        <v>-3.1131208008393116</v>
      </c>
      <c r="BS318" s="111">
        <f t="shared" ca="1" si="459"/>
        <v>-1.3834059218039911</v>
      </c>
      <c r="BT318" s="111">
        <f t="shared" ca="1" si="459"/>
        <v>0.46968281420582692</v>
      </c>
      <c r="BU318" s="111">
        <f t="shared" ca="1" si="459"/>
        <v>1.8680332105485968</v>
      </c>
      <c r="BV318" s="111">
        <f t="shared" ca="1" si="459"/>
        <v>2.4759568314841829</v>
      </c>
      <c r="BW318" s="111">
        <f t="shared" ca="1" si="459"/>
        <v>1.9303869259692803</v>
      </c>
      <c r="BX318" s="111">
        <f t="shared" ca="1" si="459"/>
        <v>0.17670450412709116</v>
      </c>
      <c r="BY318" s="111">
        <f t="shared" ca="1" si="459"/>
        <v>-1.1130726350188969</v>
      </c>
      <c r="CA318" s="14">
        <f t="shared" ref="CA318:CA330" si="460">CA303</f>
        <v>0</v>
      </c>
      <c r="CB318" s="111">
        <f ca="1">CB258-CB288</f>
        <v>-2.7634803360600024</v>
      </c>
      <c r="CC318" s="111">
        <f t="shared" ref="CC318:CN318" ca="1" si="461">CC258-CC288</f>
        <v>-2.5743829762339132</v>
      </c>
      <c r="CD318" s="111">
        <f t="shared" ca="1" si="461"/>
        <v>-2.835588229040102</v>
      </c>
      <c r="CE318" s="111">
        <f t="shared" ca="1" si="461"/>
        <v>-3.6760916814677511</v>
      </c>
      <c r="CF318" s="111">
        <f t="shared" ca="1" si="461"/>
        <v>-4.3715324973263652</v>
      </c>
      <c r="CG318" s="111">
        <f t="shared" ca="1" si="461"/>
        <v>-4.4031074205389977</v>
      </c>
      <c r="CH318" s="111">
        <f t="shared" ca="1" si="461"/>
        <v>-3.8912345904712318</v>
      </c>
      <c r="CI318" s="111">
        <f t="shared" ca="1" si="461"/>
        <v>-3.2557696599645003</v>
      </c>
      <c r="CJ318" s="111">
        <f t="shared" ca="1" si="461"/>
        <v>-2.8256013709869752</v>
      </c>
      <c r="CK318" s="111">
        <f t="shared" ca="1" si="461"/>
        <v>-2.8601210260923451</v>
      </c>
      <c r="CL318" s="111">
        <f t="shared" ca="1" si="461"/>
        <v>-3.6961924376080182</v>
      </c>
      <c r="CM318" s="111">
        <f t="shared" ca="1" si="461"/>
        <v>-5.5003397664350171</v>
      </c>
      <c r="CN318" s="111">
        <f t="shared" ca="1" si="461"/>
        <v>-6.7844009392276501</v>
      </c>
      <c r="CP318" s="14">
        <f t="shared" ref="CP318:CP330" si="462">CP303</f>
        <v>0</v>
      </c>
      <c r="CQ318" s="111">
        <f ca="1">CQ258-CQ288</f>
        <v>-11.1596155608486</v>
      </c>
      <c r="CR318" s="111">
        <f t="shared" ref="CR318:DC318" ca="1" si="463">CR258-CR288</f>
        <v>-8.2846036197981476</v>
      </c>
      <c r="CS318" s="111">
        <f t="shared" ca="1" si="463"/>
        <v>-4.8725092797143716</v>
      </c>
      <c r="CT318" s="111">
        <f t="shared" ca="1" si="463"/>
        <v>-3.7423943334148788</v>
      </c>
      <c r="CU318" s="111">
        <f t="shared" ca="1" si="463"/>
        <v>-3.5124407611461699</v>
      </c>
      <c r="CV318" s="111">
        <f t="shared" ca="1" si="463"/>
        <v>-3.1988246962712203</v>
      </c>
      <c r="CW318" s="111">
        <f t="shared" ca="1" si="463"/>
        <v>-2.8608811603839763</v>
      </c>
      <c r="CX318" s="111">
        <f t="shared" ca="1" si="463"/>
        <v>-2.9707397352869407</v>
      </c>
      <c r="CY318" s="111">
        <f t="shared" ca="1" si="463"/>
        <v>-3.9134745637586201</v>
      </c>
      <c r="CZ318" s="111">
        <f t="shared" ca="1" si="463"/>
        <v>-6.0661187004538242</v>
      </c>
      <c r="DA318" s="111">
        <f t="shared" ca="1" si="463"/>
        <v>-10.123707166152123</v>
      </c>
      <c r="DB318" s="111">
        <f t="shared" ca="1" si="463"/>
        <v>-16.418663395728743</v>
      </c>
      <c r="DC318" s="111">
        <f t="shared" ca="1" si="463"/>
        <v>-20.542336181101504</v>
      </c>
      <c r="DE318" s="14">
        <f t="shared" ref="DE318:DE330" si="464">DE303</f>
        <v>0</v>
      </c>
      <c r="DF318" s="111">
        <f ca="1">DF258-DF288</f>
        <v>-59.535426813450144</v>
      </c>
      <c r="DG318" s="111">
        <f t="shared" ref="DG318:DR318" ca="1" si="465">DG258-DG288</f>
        <v>-58.128580335177439</v>
      </c>
      <c r="DH318" s="111">
        <f t="shared" ca="1" si="465"/>
        <v>-55.371996512385522</v>
      </c>
      <c r="DI318" s="111">
        <f t="shared" ca="1" si="465"/>
        <v>-50.407622049301935</v>
      </c>
      <c r="DJ318" s="111">
        <f t="shared" ca="1" si="465"/>
        <v>-41.725265275154584</v>
      </c>
      <c r="DK318" s="111">
        <f t="shared" ca="1" si="465"/>
        <v>-31.130361677714845</v>
      </c>
      <c r="DL318" s="111">
        <f t="shared" ca="1" si="465"/>
        <v>-21.964599127342961</v>
      </c>
      <c r="DM318" s="111">
        <f t="shared" ca="1" si="465"/>
        <v>-15.753757076147966</v>
      </c>
      <c r="DN318" s="111">
        <f t="shared" ca="1" si="465"/>
        <v>-12.326577404563173</v>
      </c>
      <c r="DO318" s="111">
        <f t="shared" ca="1" si="465"/>
        <v>-11.265804381957125</v>
      </c>
      <c r="DP318" s="111">
        <f t="shared" ca="1" si="465"/>
        <v>-12.561313808868357</v>
      </c>
      <c r="DQ318" s="111">
        <f t="shared" ca="1" si="465"/>
        <v>-16.080328624156476</v>
      </c>
      <c r="DR318" s="111">
        <f t="shared" ca="1" si="465"/>
        <v>-18.633184231289714</v>
      </c>
      <c r="DT318" s="14"/>
      <c r="DU318" s="111"/>
      <c r="DV318" s="111"/>
      <c r="DW318" s="111"/>
      <c r="DX318" s="111"/>
      <c r="DY318" s="111"/>
      <c r="DZ318" s="111"/>
      <c r="EA318" s="111"/>
      <c r="EB318" s="111"/>
      <c r="EC318" s="111"/>
      <c r="ED318" s="111"/>
      <c r="EE318" s="111"/>
      <c r="EF318" s="111"/>
      <c r="EG318" s="111"/>
      <c r="EI318" s="14"/>
      <c r="EJ318" s="111"/>
      <c r="EK318" s="111"/>
      <c r="EL318" s="111"/>
      <c r="EM318" s="111"/>
      <c r="EN318" s="111"/>
      <c r="EO318" s="111"/>
      <c r="EP318" s="111"/>
      <c r="EQ318" s="111"/>
      <c r="ER318" s="111"/>
      <c r="ES318" s="111"/>
      <c r="ET318" s="111"/>
      <c r="EU318" s="111"/>
      <c r="EV318" s="111"/>
    </row>
    <row r="319" spans="1:152">
      <c r="S319" s="14">
        <f t="shared" si="452"/>
        <v>7.5</v>
      </c>
      <c r="T319" s="87">
        <f t="shared" ref="T319:AF330" ca="1" si="466">T259-T289</f>
        <v>0.44241544458883197</v>
      </c>
      <c r="U319" s="87">
        <f t="shared" ca="1" si="466"/>
        <v>-0.22490293014072904</v>
      </c>
      <c r="V319" s="87">
        <f t="shared" ca="1" si="466"/>
        <v>-2.0395932967330594</v>
      </c>
      <c r="W319" s="87">
        <f t="shared" ca="1" si="466"/>
        <v>-4.2233335600149644</v>
      </c>
      <c r="X319" s="87">
        <f t="shared" ca="1" si="466"/>
        <v>-5.3554092383222098</v>
      </c>
      <c r="Y319" s="87">
        <f t="shared" ca="1" si="466"/>
        <v>-4.547030757474424</v>
      </c>
      <c r="Z319" s="87">
        <f t="shared" ca="1" si="466"/>
        <v>-2.4224185840037187</v>
      </c>
      <c r="AA319" s="87">
        <f t="shared" ca="1" si="466"/>
        <v>-9.7317883344082645E-2</v>
      </c>
      <c r="AB319" s="87">
        <f t="shared" ca="1" si="466"/>
        <v>1.8296801475784505</v>
      </c>
      <c r="AC319" s="87">
        <f t="shared" ca="1" si="466"/>
        <v>3.2294497474038977</v>
      </c>
      <c r="AD319" s="87">
        <f t="shared" ca="1" si="466"/>
        <v>4.151199902335982</v>
      </c>
      <c r="AE319" s="87">
        <f t="shared" ca="1" si="466"/>
        <v>4.6698353605948046</v>
      </c>
      <c r="AF319" s="87">
        <f t="shared" ca="1" si="466"/>
        <v>4.8370225807917393</v>
      </c>
      <c r="AH319" s="14">
        <f t="shared" si="454"/>
        <v>7.5</v>
      </c>
      <c r="AI319" s="111">
        <f t="shared" ref="AI319:AU330" ca="1" si="467">AI259-AI289</f>
        <v>0.48700254965595491</v>
      </c>
      <c r="AJ319" s="111">
        <f t="shared" ca="1" si="467"/>
        <v>0.22210170221100967</v>
      </c>
      <c r="AK319" s="111">
        <f t="shared" ca="1" si="467"/>
        <v>-0.74443666816772236</v>
      </c>
      <c r="AL319" s="111">
        <f t="shared" ca="1" si="467"/>
        <v>-2.0294709974518526</v>
      </c>
      <c r="AM319" s="111">
        <f t="shared" ca="1" si="467"/>
        <v>-2.6043367952343779</v>
      </c>
      <c r="AN319" s="111">
        <f t="shared" ca="1" si="467"/>
        <v>-1.8720386493271448</v>
      </c>
      <c r="AO319" s="111">
        <f t="shared" ca="1" si="467"/>
        <v>-0.31639557261536844</v>
      </c>
      <c r="AP319" s="111">
        <f t="shared" ca="1" si="467"/>
        <v>1.2477112339259691</v>
      </c>
      <c r="AQ319" s="111">
        <f t="shared" ca="1" si="467"/>
        <v>2.3154195547118945</v>
      </c>
      <c r="AR319" s="111">
        <f t="shared" ca="1" si="467"/>
        <v>2.5809783472668117</v>
      </c>
      <c r="AS319" s="111">
        <f t="shared" ca="1" si="467"/>
        <v>1.8639868277920089</v>
      </c>
      <c r="AT319" s="111">
        <f t="shared" ca="1" si="467"/>
        <v>0.3906036717981145</v>
      </c>
      <c r="AU319" s="111">
        <f t="shared" ca="1" si="467"/>
        <v>-0.54966408031908998</v>
      </c>
      <c r="AW319" s="14">
        <f t="shared" si="456"/>
        <v>7.5</v>
      </c>
      <c r="AX319" s="111">
        <f t="shared" ref="AX319:BJ330" ca="1" si="468">AX259-AX289</f>
        <v>0.33596615346760217</v>
      </c>
      <c r="AY319" s="111">
        <f t="shared" ca="1" si="468"/>
        <v>-2.5299606477531711E-2</v>
      </c>
      <c r="AZ319" s="111">
        <f t="shared" ca="1" si="468"/>
        <v>-1.2262526308459059</v>
      </c>
      <c r="BA319" s="111">
        <f t="shared" ca="1" si="468"/>
        <v>-2.7881140316679449</v>
      </c>
      <c r="BB319" s="111">
        <f t="shared" ca="1" si="468"/>
        <v>-3.5409642810656408</v>
      </c>
      <c r="BC319" s="111">
        <f t="shared" ca="1" si="468"/>
        <v>-2.7830301225845915</v>
      </c>
      <c r="BD319" s="111">
        <f t="shared" ca="1" si="468"/>
        <v>-1.04359464524752</v>
      </c>
      <c r="BE319" s="111">
        <f t="shared" ca="1" si="468"/>
        <v>0.75862757294573058</v>
      </c>
      <c r="BF319" s="111">
        <f t="shared" ca="1" si="468"/>
        <v>2.074092855002899</v>
      </c>
      <c r="BG319" s="111">
        <f t="shared" ca="1" si="468"/>
        <v>2.6036592494865758</v>
      </c>
      <c r="BH319" s="111">
        <f t="shared" ca="1" si="468"/>
        <v>2.110805795228119</v>
      </c>
      <c r="BI319" s="111">
        <f t="shared" ca="1" si="468"/>
        <v>0.74936619395649373</v>
      </c>
      <c r="BJ319" s="111">
        <f t="shared" ca="1" si="468"/>
        <v>-0.16207865005749067</v>
      </c>
      <c r="BL319" s="14">
        <f t="shared" si="458"/>
        <v>7.5</v>
      </c>
      <c r="BM319" s="111">
        <f t="shared" ref="BM319:BY330" ca="1" si="469">BM259-BM289</f>
        <v>0.16512079762285481</v>
      </c>
      <c r="BN319" s="111">
        <f t="shared" ca="1" si="469"/>
        <v>-0.28742353388230413</v>
      </c>
      <c r="BO319" s="111">
        <f t="shared" ca="1" si="469"/>
        <v>-1.7160448971163262</v>
      </c>
      <c r="BP319" s="111">
        <f t="shared" ca="1" si="469"/>
        <v>-3.5515047914893216</v>
      </c>
      <c r="BQ319" s="111">
        <f t="shared" ca="1" si="469"/>
        <v>-4.4814267025473953</v>
      </c>
      <c r="BR319" s="111">
        <f t="shared" ca="1" si="469"/>
        <v>-3.6984743540813376</v>
      </c>
      <c r="BS319" s="111">
        <f t="shared" ca="1" si="469"/>
        <v>-1.7779851780761966</v>
      </c>
      <c r="BT319" s="111">
        <f t="shared" ca="1" si="469"/>
        <v>0.25457543221475554</v>
      </c>
      <c r="BU319" s="111">
        <f t="shared" ca="1" si="469"/>
        <v>1.7977889391427508</v>
      </c>
      <c r="BV319" s="111">
        <f t="shared" ca="1" si="469"/>
        <v>2.5597659847771919</v>
      </c>
      <c r="BW319" s="111">
        <f t="shared" ca="1" si="469"/>
        <v>2.2864366443857662</v>
      </c>
      <c r="BX319" s="111">
        <f t="shared" ca="1" si="469"/>
        <v>1.056862594974211</v>
      </c>
      <c r="BY319" s="111">
        <f t="shared" ca="1" si="469"/>
        <v>0.18340588751513831</v>
      </c>
      <c r="CA319" s="14">
        <f t="shared" si="460"/>
        <v>7.5</v>
      </c>
      <c r="CB319" s="111">
        <f t="shared" ref="CB319:CN330" ca="1" si="470">CB259-CB289</f>
        <v>-2.5743829762339132</v>
      </c>
      <c r="CC319" s="111">
        <f t="shared" ca="1" si="470"/>
        <v>-2.5894428826750371</v>
      </c>
      <c r="CD319" s="111">
        <f t="shared" ca="1" si="470"/>
        <v>-3.074268026160965</v>
      </c>
      <c r="CE319" s="111">
        <f t="shared" ca="1" si="470"/>
        <v>-4.0321851264248743</v>
      </c>
      <c r="CF319" s="111">
        <f t="shared" ca="1" si="470"/>
        <v>-4.7836730218931489</v>
      </c>
      <c r="CG319" s="111">
        <f t="shared" ca="1" si="470"/>
        <v>-4.7927211697105445</v>
      </c>
      <c r="CH319" s="111">
        <f t="shared" ca="1" si="470"/>
        <v>-4.1988154813348961</v>
      </c>
      <c r="CI319" s="111">
        <f t="shared" ca="1" si="470"/>
        <v>-3.4669276180467188</v>
      </c>
      <c r="CJ319" s="111">
        <f t="shared" ca="1" si="470"/>
        <v>-2.9389214915396553</v>
      </c>
      <c r="CK319" s="111">
        <f t="shared" ca="1" si="470"/>
        <v>-2.8409036645497792</v>
      </c>
      <c r="CL319" s="111">
        <f t="shared" ca="1" si="470"/>
        <v>-3.4144730991637537</v>
      </c>
      <c r="CM319" s="111">
        <f t="shared" ca="1" si="470"/>
        <v>-4.6967176931699273</v>
      </c>
      <c r="CN319" s="111">
        <f t="shared" ca="1" si="470"/>
        <v>-5.5638661203636888</v>
      </c>
      <c r="CP319" s="14">
        <f t="shared" si="462"/>
        <v>7.5</v>
      </c>
      <c r="CQ319" s="111">
        <f t="shared" ref="CQ319:DC330" ca="1" si="471">CQ259-CQ289</f>
        <v>-8.2846036197981476</v>
      </c>
      <c r="CR319" s="111">
        <f t="shared" ca="1" si="471"/>
        <v>-6.5101413423907992</v>
      </c>
      <c r="CS319" s="111">
        <f t="shared" ca="1" si="471"/>
        <v>-4.3386279912631061</v>
      </c>
      <c r="CT319" s="111">
        <f t="shared" ca="1" si="471"/>
        <v>-3.7021719326738118</v>
      </c>
      <c r="CU319" s="111">
        <f t="shared" ca="1" si="471"/>
        <v>-3.6181797043299238</v>
      </c>
      <c r="CV319" s="111">
        <f t="shared" ca="1" si="471"/>
        <v>-3.2850470814284893</v>
      </c>
      <c r="CW319" s="111">
        <f t="shared" ca="1" si="471"/>
        <v>-2.8419909799292959</v>
      </c>
      <c r="CX319" s="111">
        <f t="shared" ca="1" si="471"/>
        <v>-2.8131905153094561</v>
      </c>
      <c r="CY319" s="111">
        <f t="shared" ca="1" si="471"/>
        <v>-3.5792389874359891</v>
      </c>
      <c r="CZ319" s="111">
        <f t="shared" ca="1" si="471"/>
        <v>-5.4197229921805743</v>
      </c>
      <c r="DA319" s="111">
        <f t="shared" ca="1" si="471"/>
        <v>-8.7637030184440512</v>
      </c>
      <c r="DB319" s="111">
        <f t="shared" ca="1" si="471"/>
        <v>-13.554270348924314</v>
      </c>
      <c r="DC319" s="111">
        <f t="shared" ca="1" si="471"/>
        <v>-16.451330412300045</v>
      </c>
      <c r="DE319" s="14">
        <f t="shared" si="464"/>
        <v>7.5</v>
      </c>
      <c r="DF319" s="111">
        <f t="shared" ref="DF319:DR330" ca="1" si="472">DF259-DF289</f>
        <v>-58.128580335177439</v>
      </c>
      <c r="DG319" s="111">
        <f t="shared" ca="1" si="472"/>
        <v>-57.324268993678174</v>
      </c>
      <c r="DH319" s="111">
        <f t="shared" ca="1" si="472"/>
        <v>-55.390963117421961</v>
      </c>
      <c r="DI319" s="111">
        <f t="shared" ca="1" si="472"/>
        <v>-51.018929913740294</v>
      </c>
      <c r="DJ319" s="111">
        <f t="shared" ca="1" si="472"/>
        <v>-42.592324055400546</v>
      </c>
      <c r="DK319" s="111">
        <f t="shared" ca="1" si="472"/>
        <v>-31.852591429364558</v>
      </c>
      <c r="DL319" s="111">
        <f t="shared" ca="1" si="472"/>
        <v>-22.384150380388917</v>
      </c>
      <c r="DM319" s="111">
        <f t="shared" ca="1" si="472"/>
        <v>-15.914823876269018</v>
      </c>
      <c r="DN319" s="111">
        <f t="shared" ca="1" si="472"/>
        <v>-12.277454354764105</v>
      </c>
      <c r="DO319" s="111">
        <f t="shared" ca="1" si="472"/>
        <v>-10.951638205523841</v>
      </c>
      <c r="DP319" s="111">
        <f t="shared" ca="1" si="472"/>
        <v>-11.730152944439419</v>
      </c>
      <c r="DQ319" s="111">
        <f t="shared" ca="1" si="472"/>
        <v>-14.220809451230533</v>
      </c>
      <c r="DR319" s="111">
        <f t="shared" ca="1" si="472"/>
        <v>-15.947674800448254</v>
      </c>
      <c r="DT319" s="14"/>
      <c r="DU319" s="111"/>
      <c r="DV319" s="111"/>
      <c r="DW319" s="111"/>
      <c r="DX319" s="111"/>
      <c r="DY319" s="111"/>
      <c r="DZ319" s="111"/>
      <c r="EA319" s="111"/>
      <c r="EB319" s="111"/>
      <c r="EC319" s="111"/>
      <c r="ED319" s="111"/>
      <c r="EE319" s="111"/>
      <c r="EF319" s="111"/>
      <c r="EG319" s="111"/>
      <c r="EI319" s="14"/>
      <c r="EJ319" s="111"/>
      <c r="EK319" s="111"/>
      <c r="EL319" s="111"/>
      <c r="EM319" s="111"/>
      <c r="EN319" s="111"/>
      <c r="EO319" s="111"/>
      <c r="EP319" s="111"/>
      <c r="EQ319" s="111"/>
      <c r="ER319" s="111"/>
      <c r="ES319" s="111"/>
      <c r="ET319" s="111"/>
      <c r="EU319" s="111"/>
      <c r="EV319" s="111"/>
    </row>
    <row r="320" spans="1:152">
      <c r="A320" s="1"/>
      <c r="S320" s="14">
        <f t="shared" si="452"/>
        <v>15</v>
      </c>
      <c r="T320" s="87">
        <f t="shared" ca="1" si="466"/>
        <v>-1.3218025940887372</v>
      </c>
      <c r="U320" s="87">
        <f t="shared" ca="1" si="466"/>
        <v>-2.0395932967330594</v>
      </c>
      <c r="V320" s="87">
        <f t="shared" ca="1" si="466"/>
        <v>-4.0295217440267521</v>
      </c>
      <c r="W320" s="87">
        <f t="shared" ca="1" si="466"/>
        <v>-6.5088977004876369</v>
      </c>
      <c r="X320" s="87">
        <f t="shared" ca="1" si="466"/>
        <v>-7.812293895290896</v>
      </c>
      <c r="Y320" s="87">
        <f t="shared" ca="1" si="466"/>
        <v>-6.7030195475103937</v>
      </c>
      <c r="Z320" s="87">
        <f t="shared" ca="1" si="466"/>
        <v>-3.9311205521186867</v>
      </c>
      <c r="AA320" s="87">
        <f t="shared" ca="1" si="466"/>
        <v>-0.98919767363651445</v>
      </c>
      <c r="AB320" s="87">
        <f t="shared" ca="1" si="466"/>
        <v>1.3666082832337576</v>
      </c>
      <c r="AC320" s="87">
        <f t="shared" ca="1" si="466"/>
        <v>3.0262402306702469</v>
      </c>
      <c r="AD320" s="87">
        <f t="shared" ca="1" si="466"/>
        <v>4.0939182404105363</v>
      </c>
      <c r="AE320" s="87">
        <f t="shared" ca="1" si="466"/>
        <v>4.6855346120515975</v>
      </c>
      <c r="AF320" s="87">
        <f t="shared" ca="1" si="466"/>
        <v>4.874817726672271</v>
      </c>
      <c r="AH320" s="14">
        <f t="shared" si="454"/>
        <v>15</v>
      </c>
      <c r="AI320" s="111">
        <f t="shared" ca="1" si="467"/>
        <v>-0.33365044929777099</v>
      </c>
      <c r="AJ320" s="111">
        <f t="shared" ca="1" si="467"/>
        <v>-0.74443666816772236</v>
      </c>
      <c r="AK320" s="111">
        <f t="shared" ca="1" si="467"/>
        <v>-1.9445878340859792</v>
      </c>
      <c r="AL320" s="111">
        <f t="shared" ca="1" si="467"/>
        <v>-3.4455383339531771</v>
      </c>
      <c r="AM320" s="111">
        <f t="shared" ca="1" si="467"/>
        <v>-4.0992278834214453</v>
      </c>
      <c r="AN320" s="111">
        <f t="shared" ca="1" si="467"/>
        <v>-3.1161335538435235</v>
      </c>
      <c r="AO320" s="111">
        <f t="shared" ca="1" si="467"/>
        <v>-1.0910352785632433</v>
      </c>
      <c r="AP320" s="111">
        <f t="shared" ca="1" si="467"/>
        <v>0.9153395023390889</v>
      </c>
      <c r="AQ320" s="111">
        <f t="shared" ca="1" si="467"/>
        <v>2.3299735814777192</v>
      </c>
      <c r="AR320" s="111">
        <f t="shared" ca="1" si="467"/>
        <v>2.92828440577884</v>
      </c>
      <c r="AS320" s="111">
        <f t="shared" ca="1" si="467"/>
        <v>2.6819622611036991</v>
      </c>
      <c r="AT320" s="111">
        <f t="shared" ca="1" si="467"/>
        <v>1.950603075611828</v>
      </c>
      <c r="AU320" s="111">
        <f t="shared" ca="1" si="467"/>
        <v>1.5179029764830334</v>
      </c>
      <c r="AW320" s="14">
        <f t="shared" si="456"/>
        <v>15</v>
      </c>
      <c r="AX320" s="111">
        <f t="shared" ca="1" si="468"/>
        <v>-0.72627456480834951</v>
      </c>
      <c r="AY320" s="111">
        <f t="shared" ca="1" si="468"/>
        <v>-1.2262526308459059</v>
      </c>
      <c r="AZ320" s="111">
        <f t="shared" ca="1" si="468"/>
        <v>-2.6693295996860087</v>
      </c>
      <c r="BA320" s="111">
        <f t="shared" ca="1" si="468"/>
        <v>-4.4846214580645025</v>
      </c>
      <c r="BB320" s="111">
        <f t="shared" ca="1" si="468"/>
        <v>-5.350395406827186</v>
      </c>
      <c r="BC320" s="111">
        <f t="shared" ca="1" si="468"/>
        <v>-4.3253470168895731</v>
      </c>
      <c r="BD320" s="111">
        <f t="shared" ca="1" si="468"/>
        <v>-2.0556142756318945</v>
      </c>
      <c r="BE320" s="111">
        <f t="shared" ca="1" si="468"/>
        <v>0.25193791398194243</v>
      </c>
      <c r="BF320" s="111">
        <f t="shared" ca="1" si="468"/>
        <v>1.9563532050210428</v>
      </c>
      <c r="BG320" s="111">
        <f t="shared" ca="1" si="468"/>
        <v>2.8437652818174048</v>
      </c>
      <c r="BH320" s="111">
        <f t="shared" ca="1" si="468"/>
        <v>2.8481658197268231</v>
      </c>
      <c r="BI320" s="111">
        <f t="shared" ca="1" si="468"/>
        <v>2.2486053423801975</v>
      </c>
      <c r="BJ320" s="111">
        <f t="shared" ca="1" si="468"/>
        <v>1.8507878023273019</v>
      </c>
      <c r="BL320" s="14">
        <f t="shared" si="458"/>
        <v>15</v>
      </c>
      <c r="BM320" s="111">
        <f t="shared" ca="1" si="469"/>
        <v>-1.1287609068247519</v>
      </c>
      <c r="BN320" s="111">
        <f t="shared" ca="1" si="469"/>
        <v>-1.7160448971163262</v>
      </c>
      <c r="BO320" s="111">
        <f t="shared" ca="1" si="469"/>
        <v>-3.3990831809487574</v>
      </c>
      <c r="BP320" s="111">
        <f t="shared" ca="1" si="469"/>
        <v>-5.5270111159054238</v>
      </c>
      <c r="BQ320" s="111">
        <f t="shared" ca="1" si="469"/>
        <v>-6.6043876484209676</v>
      </c>
      <c r="BR320" s="111">
        <f t="shared" ca="1" si="469"/>
        <v>-5.5379759909670625</v>
      </c>
      <c r="BS320" s="111">
        <f t="shared" ca="1" si="469"/>
        <v>-3.0259541093881577</v>
      </c>
      <c r="BT320" s="111">
        <f t="shared" ca="1" si="469"/>
        <v>-0.42409794996762606</v>
      </c>
      <c r="BU320" s="111">
        <f t="shared" ca="1" si="469"/>
        <v>1.5508587470613024</v>
      </c>
      <c r="BV320" s="111">
        <f t="shared" ca="1" si="469"/>
        <v>2.689950869640187</v>
      </c>
      <c r="BW320" s="111">
        <f t="shared" ca="1" si="469"/>
        <v>2.9262134502345685</v>
      </c>
      <c r="BX320" s="111">
        <f t="shared" ca="1" si="469"/>
        <v>2.4731423001280746</v>
      </c>
      <c r="BY320" s="111">
        <f t="shared" ca="1" si="469"/>
        <v>2.1193540287300134</v>
      </c>
      <c r="CA320" s="14">
        <f t="shared" si="460"/>
        <v>15</v>
      </c>
      <c r="CB320" s="111">
        <f t="shared" ca="1" si="470"/>
        <v>-2.835588229040102</v>
      </c>
      <c r="CC320" s="111">
        <f t="shared" ca="1" si="470"/>
        <v>-3.074268026160965</v>
      </c>
      <c r="CD320" s="111">
        <f t="shared" ca="1" si="470"/>
        <v>-3.8957304554543697</v>
      </c>
      <c r="CE320" s="111">
        <f t="shared" ca="1" si="470"/>
        <v>-5.1472640298304029</v>
      </c>
      <c r="CF320" s="111">
        <f t="shared" ca="1" si="470"/>
        <v>-6.1075532103882963</v>
      </c>
      <c r="CG320" s="111">
        <f t="shared" ca="1" si="470"/>
        <v>-6.0835493486897576</v>
      </c>
      <c r="CH320" s="111">
        <f t="shared" ca="1" si="470"/>
        <v>-5.2365963407354323</v>
      </c>
      <c r="CI320" s="111">
        <f t="shared" ca="1" si="470"/>
        <v>-4.1994872515044985</v>
      </c>
      <c r="CJ320" s="111">
        <f t="shared" ca="1" si="470"/>
        <v>-3.389772356519174</v>
      </c>
      <c r="CK320" s="111">
        <f t="shared" ca="1" si="470"/>
        <v>-2.9833091805058736</v>
      </c>
      <c r="CL320" s="111">
        <f t="shared" ca="1" si="470"/>
        <v>-3.0739014093771875</v>
      </c>
      <c r="CM320" s="111">
        <f t="shared" ca="1" si="470"/>
        <v>-3.5821127656909839</v>
      </c>
      <c r="CN320" s="111">
        <f t="shared" ca="1" si="470"/>
        <v>-3.926247512950829</v>
      </c>
      <c r="CP320" s="14">
        <f t="shared" si="462"/>
        <v>15</v>
      </c>
      <c r="CQ320" s="111">
        <f t="shared" ca="1" si="471"/>
        <v>-4.8725092797143716</v>
      </c>
      <c r="CR320" s="111">
        <f t="shared" ca="1" si="471"/>
        <v>-4.3386279912631061</v>
      </c>
      <c r="CS320" s="111">
        <f t="shared" ca="1" si="471"/>
        <v>-3.7930420837450392</v>
      </c>
      <c r="CT320" s="111">
        <f t="shared" ca="1" si="471"/>
        <v>-3.9621610612577065</v>
      </c>
      <c r="CU320" s="111">
        <f t="shared" ca="1" si="471"/>
        <v>-4.1675414378054736</v>
      </c>
      <c r="CV320" s="111">
        <f t="shared" ca="1" si="471"/>
        <v>-3.7499775175728303</v>
      </c>
      <c r="CW320" s="111">
        <f t="shared" ca="1" si="471"/>
        <v>-2.9845861921441736</v>
      </c>
      <c r="CX320" s="111">
        <f t="shared" ca="1" si="471"/>
        <v>-2.5622155255486403</v>
      </c>
      <c r="CY320" s="111">
        <f t="shared" ca="1" si="471"/>
        <v>-2.8963647423305137</v>
      </c>
      <c r="CZ320" s="111">
        <f t="shared" ca="1" si="471"/>
        <v>-4.1005247745132296</v>
      </c>
      <c r="DA320" s="111">
        <f t="shared" ca="1" si="471"/>
        <v>-6.2094790860326858</v>
      </c>
      <c r="DB320" s="111">
        <f t="shared" ca="1" si="471"/>
        <v>-8.838301788140793</v>
      </c>
      <c r="DC320" s="111">
        <f t="shared" ca="1" si="471"/>
        <v>-10.229077520496189</v>
      </c>
      <c r="DE320" s="14">
        <f t="shared" si="464"/>
        <v>15</v>
      </c>
      <c r="DF320" s="111">
        <f t="shared" ca="1" si="472"/>
        <v>-55.371996512385522</v>
      </c>
      <c r="DG320" s="111">
        <f t="shared" ca="1" si="472"/>
        <v>-55.390963117421961</v>
      </c>
      <c r="DH320" s="111">
        <f t="shared" ca="1" si="472"/>
        <v>-55.063235091039544</v>
      </c>
      <c r="DI320" s="111">
        <f t="shared" ca="1" si="472"/>
        <v>-52.411360618613116</v>
      </c>
      <c r="DJ320" s="111">
        <f t="shared" ca="1" si="472"/>
        <v>-45.049711465579421</v>
      </c>
      <c r="DK320" s="111">
        <f t="shared" ca="1" si="472"/>
        <v>-34.096577998152156</v>
      </c>
      <c r="DL320" s="111">
        <f t="shared" ca="1" si="472"/>
        <v>-23.762289480955673</v>
      </c>
      <c r="DM320" s="111">
        <f t="shared" ca="1" si="472"/>
        <v>-16.521104402912854</v>
      </c>
      <c r="DN320" s="111">
        <f t="shared" ca="1" si="472"/>
        <v>-12.313478869923296</v>
      </c>
      <c r="DO320" s="111">
        <f t="shared" ca="1" si="472"/>
        <v>-10.401289317575046</v>
      </c>
      <c r="DP320" s="111">
        <f t="shared" ca="1" si="472"/>
        <v>-10.246114520501429</v>
      </c>
      <c r="DQ320" s="111">
        <f t="shared" ca="1" si="472"/>
        <v>-11.226971853609538</v>
      </c>
      <c r="DR320" s="111">
        <f t="shared" ca="1" si="472"/>
        <v>-11.9268423515223</v>
      </c>
      <c r="DT320" s="14"/>
      <c r="DU320" s="111"/>
      <c r="DV320" s="111"/>
      <c r="DW320" s="111"/>
      <c r="DX320" s="111"/>
      <c r="DY320" s="111"/>
      <c r="DZ320" s="111"/>
      <c r="EA320" s="111"/>
      <c r="EB320" s="111"/>
      <c r="EC320" s="111"/>
      <c r="ED320" s="111"/>
      <c r="EE320" s="111"/>
      <c r="EF320" s="111"/>
      <c r="EG320" s="111"/>
      <c r="EI320" s="14"/>
      <c r="EJ320" s="111"/>
      <c r="EK320" s="111"/>
      <c r="EL320" s="111"/>
      <c r="EM320" s="111"/>
      <c r="EN320" s="111"/>
      <c r="EO320" s="111"/>
      <c r="EP320" s="111"/>
      <c r="EQ320" s="111"/>
      <c r="ER320" s="111"/>
      <c r="ES320" s="111"/>
      <c r="ET320" s="111"/>
      <c r="EU320" s="111"/>
      <c r="EV320" s="111"/>
    </row>
    <row r="321" spans="1:153">
      <c r="Q321" s="9"/>
      <c r="S321" s="14">
        <f t="shared" si="452"/>
        <v>22.5</v>
      </c>
      <c r="T321" s="87">
        <f t="shared" ca="1" si="466"/>
        <v>-3.4317000565306159</v>
      </c>
      <c r="U321" s="87">
        <f t="shared" ca="1" si="466"/>
        <v>-4.2233335600149644</v>
      </c>
      <c r="V321" s="87">
        <f t="shared" ca="1" si="466"/>
        <v>-6.5088977004876369</v>
      </c>
      <c r="W321" s="87">
        <f t="shared" ca="1" si="466"/>
        <v>-9.6387762526665028</v>
      </c>
      <c r="X321" s="87">
        <f t="shared" ca="1" si="466"/>
        <v>-11.664035284235165</v>
      </c>
      <c r="Y321" s="87">
        <f t="shared" ca="1" si="466"/>
        <v>-10.442716988088101</v>
      </c>
      <c r="Z321" s="87">
        <f t="shared" ca="1" si="466"/>
        <v>-6.6205289009709318</v>
      </c>
      <c r="AA321" s="87">
        <f t="shared" ca="1" si="466"/>
        <v>-2.5221944835931787</v>
      </c>
      <c r="AB321" s="87">
        <f t="shared" ca="1" si="466"/>
        <v>0.64725632925268606</v>
      </c>
      <c r="AC321" s="87">
        <f t="shared" ca="1" si="466"/>
        <v>2.7878338217085261</v>
      </c>
      <c r="AD321" s="87">
        <f t="shared" ca="1" si="466"/>
        <v>4.1172384582457084</v>
      </c>
      <c r="AE321" s="87">
        <f t="shared" ca="1" si="466"/>
        <v>4.8364025722176116</v>
      </c>
      <c r="AF321" s="87">
        <f t="shared" ca="1" si="466"/>
        <v>5.0637491243216068</v>
      </c>
      <c r="AH321" s="14">
        <f t="shared" si="454"/>
        <v>22.5</v>
      </c>
      <c r="AI321" s="111">
        <f t="shared" ca="1" si="467"/>
        <v>-1.5419320490037194</v>
      </c>
      <c r="AJ321" s="111">
        <f t="shared" ca="1" si="467"/>
        <v>-2.0294709974518526</v>
      </c>
      <c r="AK321" s="111">
        <f t="shared" ca="1" si="467"/>
        <v>-3.4455383339531771</v>
      </c>
      <c r="AL321" s="111">
        <f t="shared" ca="1" si="467"/>
        <v>-5.3388771194916522</v>
      </c>
      <c r="AM321" s="111">
        <f t="shared" ca="1" si="467"/>
        <v>-6.3749615142064471</v>
      </c>
      <c r="AN321" s="111">
        <f t="shared" ca="1" si="467"/>
        <v>-5.2036961982568712</v>
      </c>
      <c r="AO321" s="111">
        <f t="shared" ca="1" si="467"/>
        <v>-2.4129026954143953</v>
      </c>
      <c r="AP321" s="111">
        <f t="shared" ca="1" si="467"/>
        <v>0.38257631723346908</v>
      </c>
      <c r="AQ321" s="111">
        <f t="shared" ca="1" si="467"/>
        <v>2.3590079938344402</v>
      </c>
      <c r="AR321" s="111">
        <f t="shared" ca="1" si="467"/>
        <v>3.3440586741133567</v>
      </c>
      <c r="AS321" s="111">
        <f t="shared" ca="1" si="467"/>
        <v>3.4389287514404816</v>
      </c>
      <c r="AT321" s="111">
        <f t="shared" ca="1" si="467"/>
        <v>3.1115573744602472</v>
      </c>
      <c r="AU321" s="111">
        <f t="shared" ca="1" si="467"/>
        <v>2.9129729680303633</v>
      </c>
      <c r="AW321" s="14">
        <f t="shared" si="456"/>
        <v>22.5</v>
      </c>
      <c r="AX321" s="111">
        <f t="shared" ca="1" si="468"/>
        <v>-2.2044984427182044</v>
      </c>
      <c r="AY321" s="111">
        <f t="shared" ca="1" si="468"/>
        <v>-2.7881140316679449</v>
      </c>
      <c r="AZ321" s="111">
        <f t="shared" ca="1" si="468"/>
        <v>-4.4846214580645025</v>
      </c>
      <c r="BA321" s="111">
        <f t="shared" ca="1" si="468"/>
        <v>-6.7836736651613094</v>
      </c>
      <c r="BB321" s="111">
        <f t="shared" ca="1" si="468"/>
        <v>-8.1466820932468735</v>
      </c>
      <c r="BC321" s="111">
        <f t="shared" ca="1" si="468"/>
        <v>-6.958728715030329</v>
      </c>
      <c r="BD321" s="111">
        <f t="shared" ca="1" si="468"/>
        <v>-3.8268084091285548</v>
      </c>
      <c r="BE321" s="111">
        <f t="shared" ca="1" si="468"/>
        <v>-0.60322099043762378</v>
      </c>
      <c r="BF321" s="111">
        <f t="shared" ca="1" si="468"/>
        <v>1.7602602071504947</v>
      </c>
      <c r="BG321" s="111">
        <f t="shared" ca="1" si="468"/>
        <v>3.1088870573066441</v>
      </c>
      <c r="BH321" s="111">
        <f t="shared" ca="1" si="468"/>
        <v>3.5240046659796507</v>
      </c>
      <c r="BI321" s="111">
        <f t="shared" ca="1" si="468"/>
        <v>3.364955485991032</v>
      </c>
      <c r="BJ321" s="111">
        <f t="shared" ca="1" si="468"/>
        <v>3.209769675335957</v>
      </c>
      <c r="BL321" s="14">
        <f t="shared" si="458"/>
        <v>22.5</v>
      </c>
      <c r="BM321" s="111">
        <f t="shared" ca="1" si="469"/>
        <v>-2.8726177767136747</v>
      </c>
      <c r="BN321" s="111">
        <f t="shared" ca="1" si="469"/>
        <v>-3.5515047914893216</v>
      </c>
      <c r="BO321" s="111">
        <f t="shared" ca="1" si="469"/>
        <v>-5.5270111159054238</v>
      </c>
      <c r="BP321" s="111">
        <f t="shared" ca="1" si="469"/>
        <v>-8.2308080240465493</v>
      </c>
      <c r="BQ321" s="111">
        <f t="shared" ca="1" si="469"/>
        <v>-9.9204570246632109</v>
      </c>
      <c r="BR321" s="111">
        <f t="shared" ca="1" si="469"/>
        <v>-8.7163132068954283</v>
      </c>
      <c r="BS321" s="111">
        <f t="shared" ca="1" si="469"/>
        <v>-5.24526915714398</v>
      </c>
      <c r="BT321" s="111">
        <f t="shared" ca="1" si="469"/>
        <v>-1.5999757806286219</v>
      </c>
      <c r="BU321" s="111">
        <f t="shared" ca="1" si="469"/>
        <v>1.1297114213418258</v>
      </c>
      <c r="BV321" s="111">
        <f t="shared" ca="1" si="469"/>
        <v>2.7894748023455849</v>
      </c>
      <c r="BW321" s="111">
        <f t="shared" ca="1" si="469"/>
        <v>3.4811837509397088</v>
      </c>
      <c r="BX321" s="111">
        <f t="shared" ca="1" si="469"/>
        <v>3.5009456423887868</v>
      </c>
      <c r="BY321" s="111">
        <f t="shared" ca="1" si="469"/>
        <v>3.4001753573531013</v>
      </c>
      <c r="CA321" s="14">
        <f t="shared" si="460"/>
        <v>22.5</v>
      </c>
      <c r="CB321" s="111">
        <f t="shared" ca="1" si="470"/>
        <v>-3.6760916814677511</v>
      </c>
      <c r="CC321" s="111">
        <f t="shared" ca="1" si="470"/>
        <v>-4.0321851264248743</v>
      </c>
      <c r="CD321" s="111">
        <f t="shared" ca="1" si="470"/>
        <v>-5.1472640298304029</v>
      </c>
      <c r="CE321" s="111">
        <f t="shared" ca="1" si="470"/>
        <v>-6.8796941639485567</v>
      </c>
      <c r="CF321" s="111">
        <f t="shared" ca="1" si="470"/>
        <v>-8.4046088552462166</v>
      </c>
      <c r="CG321" s="111">
        <f t="shared" ca="1" si="470"/>
        <v>-8.5536325159632973</v>
      </c>
      <c r="CH321" s="111">
        <f t="shared" ca="1" si="470"/>
        <v>-7.3203080313391489</v>
      </c>
      <c r="CI321" s="111">
        <f t="shared" ca="1" si="470"/>
        <v>-5.7115867817816044</v>
      </c>
      <c r="CJ321" s="111">
        <f t="shared" ca="1" si="470"/>
        <v>-4.4069784121348246</v>
      </c>
      <c r="CK321" s="111">
        <f t="shared" ca="1" si="470"/>
        <v>-3.5875646915806394</v>
      </c>
      <c r="CL321" s="111">
        <f t="shared" ca="1" si="470"/>
        <v>-3.2457937781578963</v>
      </c>
      <c r="CM321" s="111">
        <f t="shared" ca="1" si="470"/>
        <v>-3.2636589263896472</v>
      </c>
      <c r="CN321" s="111">
        <f t="shared" ca="1" si="470"/>
        <v>-3.3415019191926438</v>
      </c>
      <c r="CP321" s="14">
        <f t="shared" si="462"/>
        <v>22.5</v>
      </c>
      <c r="CQ321" s="111">
        <f t="shared" ca="1" si="471"/>
        <v>-3.7423943334148788</v>
      </c>
      <c r="CR321" s="111">
        <f t="shared" ca="1" si="471"/>
        <v>-3.7021719326738118</v>
      </c>
      <c r="CS321" s="111">
        <f t="shared" ca="1" si="471"/>
        <v>-3.9621610612577065</v>
      </c>
      <c r="CT321" s="111">
        <f t="shared" ca="1" si="471"/>
        <v>-4.7489537825167254</v>
      </c>
      <c r="CU321" s="111">
        <f t="shared" ca="1" si="471"/>
        <v>-5.3599393518147593</v>
      </c>
      <c r="CV321" s="111">
        <f t="shared" ca="1" si="471"/>
        <v>-4.8938596355162272</v>
      </c>
      <c r="CW321" s="111">
        <f t="shared" ca="1" si="471"/>
        <v>-3.6235800659383148</v>
      </c>
      <c r="CX321" s="111">
        <f t="shared" ca="1" si="471"/>
        <v>-2.5801972989535429</v>
      </c>
      <c r="CY321" s="111">
        <f t="shared" ca="1" si="471"/>
        <v>-2.3520945134159348</v>
      </c>
      <c r="CZ321" s="111">
        <f t="shared" ca="1" si="471"/>
        <v>-2.9537017572448949</v>
      </c>
      <c r="DA321" s="111">
        <f t="shared" ca="1" si="471"/>
        <v>-4.1727403697593273</v>
      </c>
      <c r="DB321" s="111">
        <f t="shared" ca="1" si="471"/>
        <v>-5.5791972944673081</v>
      </c>
      <c r="DC321" s="111">
        <f t="shared" ca="1" si="471"/>
        <v>-6.2605110234870027</v>
      </c>
      <c r="DE321" s="14">
        <f t="shared" si="464"/>
        <v>22.5</v>
      </c>
      <c r="DF321" s="111">
        <f t="shared" ca="1" si="472"/>
        <v>-50.407622049301935</v>
      </c>
      <c r="DG321" s="111">
        <f t="shared" ca="1" si="472"/>
        <v>-51.018929913740294</v>
      </c>
      <c r="DH321" s="111">
        <f t="shared" ca="1" si="472"/>
        <v>-52.411360618613116</v>
      </c>
      <c r="DI321" s="111">
        <f t="shared" ca="1" si="472"/>
        <v>-52.587828708426201</v>
      </c>
      <c r="DJ321" s="111">
        <f t="shared" ca="1" si="472"/>
        <v>-48.017025093344458</v>
      </c>
      <c r="DK321" s="111">
        <f t="shared" ca="1" si="472"/>
        <v>-37.751422645098046</v>
      </c>
      <c r="DL321" s="111">
        <f t="shared" ca="1" si="472"/>
        <v>-26.299879953703186</v>
      </c>
      <c r="DM321" s="111">
        <f t="shared" ca="1" si="472"/>
        <v>-17.78914103574116</v>
      </c>
      <c r="DN321" s="111">
        <f t="shared" ca="1" si="472"/>
        <v>-12.707445952173016</v>
      </c>
      <c r="DO321" s="111">
        <f t="shared" ca="1" si="472"/>
        <v>-10.125969916924117</v>
      </c>
      <c r="DP321" s="111">
        <f t="shared" ca="1" si="472"/>
        <v>-9.217822818837675</v>
      </c>
      <c r="DQ321" s="111">
        <f t="shared" ca="1" si="472"/>
        <v>-9.2892153535680979</v>
      </c>
      <c r="DR321" s="111">
        <f t="shared" ca="1" si="472"/>
        <v>-9.484298463125425</v>
      </c>
      <c r="DT321" s="14"/>
      <c r="DU321" s="111"/>
      <c r="DV321" s="111"/>
      <c r="DW321" s="111"/>
      <c r="DX321" s="111"/>
      <c r="DY321" s="111"/>
      <c r="DZ321" s="111"/>
      <c r="EA321" s="111"/>
      <c r="EB321" s="111"/>
      <c r="EC321" s="111"/>
      <c r="ED321" s="111"/>
      <c r="EE321" s="111"/>
      <c r="EF321" s="111"/>
      <c r="EG321" s="111"/>
      <c r="EI321" s="14"/>
      <c r="EJ321" s="111"/>
      <c r="EK321" s="111"/>
      <c r="EL321" s="111"/>
      <c r="EM321" s="111"/>
      <c r="EN321" s="111"/>
      <c r="EO321" s="111"/>
      <c r="EP321" s="111"/>
      <c r="EQ321" s="111"/>
      <c r="ER321" s="111"/>
      <c r="ES321" s="111"/>
      <c r="ET321" s="111"/>
      <c r="EU321" s="111"/>
      <c r="EV321" s="111"/>
    </row>
    <row r="322" spans="1:153">
      <c r="Q322" s="9"/>
      <c r="S322" s="14">
        <f t="shared" si="452"/>
        <v>30</v>
      </c>
      <c r="T322" s="87">
        <f t="shared" ca="1" si="466"/>
        <v>-4.5461025767480159</v>
      </c>
      <c r="U322" s="87">
        <f t="shared" ca="1" si="466"/>
        <v>-5.3554092383222098</v>
      </c>
      <c r="V322" s="87">
        <f t="shared" ca="1" si="466"/>
        <v>-7.812293895290896</v>
      </c>
      <c r="W322" s="87">
        <f t="shared" ca="1" si="466"/>
        <v>-11.664035284235165</v>
      </c>
      <c r="X322" s="87">
        <f t="shared" ca="1" si="466"/>
        <v>-15.223001613526847</v>
      </c>
      <c r="Y322" s="87">
        <f t="shared" ca="1" si="466"/>
        <v>-15.060570419953891</v>
      </c>
      <c r="Z322" s="87">
        <f t="shared" ca="1" si="466"/>
        <v>-10.374665621634435</v>
      </c>
      <c r="AA322" s="87">
        <f t="shared" ca="1" si="466"/>
        <v>-4.5906576029878146</v>
      </c>
      <c r="AB322" s="87">
        <f t="shared" ca="1" si="466"/>
        <v>-0.12803772857158258</v>
      </c>
      <c r="AC322" s="87">
        <f t="shared" ca="1" si="466"/>
        <v>2.7621241113716035</v>
      </c>
      <c r="AD322" s="87">
        <f t="shared" ca="1" si="466"/>
        <v>4.4810331406556827</v>
      </c>
      <c r="AE322" s="87">
        <f t="shared" ca="1" si="466"/>
        <v>5.3819424233202771</v>
      </c>
      <c r="AF322" s="87">
        <f t="shared" ca="1" si="466"/>
        <v>5.6621483703834237</v>
      </c>
      <c r="AH322" s="14">
        <f t="shared" si="454"/>
        <v>30</v>
      </c>
      <c r="AI322" s="111">
        <f t="shared" ca="1" si="467"/>
        <v>-2.1101028178211649</v>
      </c>
      <c r="AJ322" s="111">
        <f t="shared" ca="1" si="467"/>
        <v>-2.6043367952343779</v>
      </c>
      <c r="AK322" s="111">
        <f t="shared" ca="1" si="467"/>
        <v>-4.0992278834214453</v>
      </c>
      <c r="AL322" s="111">
        <f t="shared" ca="1" si="467"/>
        <v>-6.3749615142064471</v>
      </c>
      <c r="AM322" s="111">
        <f t="shared" ca="1" si="467"/>
        <v>-8.2379403076515807</v>
      </c>
      <c r="AN322" s="111">
        <f t="shared" ca="1" si="467"/>
        <v>-7.5174184120892349</v>
      </c>
      <c r="AO322" s="111">
        <f t="shared" ca="1" si="467"/>
        <v>-4.0016662200335649</v>
      </c>
      <c r="AP322" s="111">
        <f t="shared" ca="1" si="467"/>
        <v>-9.0869802332956162E-2</v>
      </c>
      <c r="AQ322" s="111">
        <f t="shared" ca="1" si="467"/>
        <v>2.6644018118614823</v>
      </c>
      <c r="AR322" s="111">
        <f t="shared" ca="1" si="467"/>
        <v>3.9800511907505571</v>
      </c>
      <c r="AS322" s="111">
        <f t="shared" ca="1" si="467"/>
        <v>4.1085775679947112</v>
      </c>
      <c r="AT322" s="111">
        <f t="shared" ca="1" si="467"/>
        <v>3.8682480993878881</v>
      </c>
      <c r="AU322" s="111">
        <f t="shared" ca="1" si="467"/>
        <v>3.7423132998558062</v>
      </c>
      <c r="AW322" s="14">
        <f t="shared" si="456"/>
        <v>30</v>
      </c>
      <c r="AX322" s="111">
        <f t="shared" ca="1" si="468"/>
        <v>-2.9448708205022278</v>
      </c>
      <c r="AY322" s="111">
        <f t="shared" ca="1" si="468"/>
        <v>-3.5409642810656408</v>
      </c>
      <c r="AZ322" s="111">
        <f t="shared" ca="1" si="468"/>
        <v>-5.350395406827186</v>
      </c>
      <c r="BA322" s="111">
        <f t="shared" ca="1" si="468"/>
        <v>-8.1466820932468735</v>
      </c>
      <c r="BB322" s="111">
        <f t="shared" ca="1" si="468"/>
        <v>-10.572543337761736</v>
      </c>
      <c r="BC322" s="111">
        <f t="shared" ca="1" si="468"/>
        <v>-10.037579831976167</v>
      </c>
      <c r="BD322" s="111">
        <f t="shared" ca="1" si="468"/>
        <v>-6.1330413253175831</v>
      </c>
      <c r="BE322" s="111">
        <f t="shared" ca="1" si="468"/>
        <v>-1.6001853494312863</v>
      </c>
      <c r="BF322" s="111">
        <f t="shared" ca="1" si="468"/>
        <v>1.728648269481706</v>
      </c>
      <c r="BG322" s="111">
        <f t="shared" ca="1" si="468"/>
        <v>3.6113858432783297</v>
      </c>
      <c r="BH322" s="111">
        <f t="shared" ca="1" si="468"/>
        <v>4.2550415844238652</v>
      </c>
      <c r="BI322" s="111">
        <f t="shared" ca="1" si="468"/>
        <v>4.2265601991213329</v>
      </c>
      <c r="BJ322" s="111">
        <f t="shared" ca="1" si="468"/>
        <v>4.1433039603078488</v>
      </c>
      <c r="BL322" s="14">
        <f t="shared" si="458"/>
        <v>30</v>
      </c>
      <c r="BM322" s="111">
        <f t="shared" ca="1" si="469"/>
        <v>-3.7839921340797744</v>
      </c>
      <c r="BN322" s="111">
        <f t="shared" ca="1" si="469"/>
        <v>-4.4814267025473953</v>
      </c>
      <c r="BO322" s="111">
        <f t="shared" ca="1" si="469"/>
        <v>-6.6043876484209676</v>
      </c>
      <c r="BP322" s="111">
        <f t="shared" ca="1" si="469"/>
        <v>-9.9204570246632109</v>
      </c>
      <c r="BQ322" s="111">
        <f t="shared" ca="1" si="469"/>
        <v>-12.908923882700833</v>
      </c>
      <c r="BR322" s="111">
        <f t="shared" ca="1" si="469"/>
        <v>-12.559917340308271</v>
      </c>
      <c r="BS322" s="111">
        <f t="shared" ca="1" si="469"/>
        <v>-8.2685152918773035</v>
      </c>
      <c r="BT322" s="111">
        <f t="shared" ca="1" si="469"/>
        <v>-3.1209778733157538</v>
      </c>
      <c r="BU322" s="111">
        <f t="shared" ca="1" si="469"/>
        <v>0.74918865017893932</v>
      </c>
      <c r="BV322" s="111">
        <f t="shared" ca="1" si="469"/>
        <v>3.0803153557159288</v>
      </c>
      <c r="BW322" s="111">
        <f t="shared" ca="1" si="469"/>
        <v>4.1381487510699753</v>
      </c>
      <c r="BX322" s="111">
        <f t="shared" ca="1" si="469"/>
        <v>4.3675091930018262</v>
      </c>
      <c r="BY322" s="111">
        <f t="shared" ca="1" si="469"/>
        <v>4.3550655874030166</v>
      </c>
      <c r="CA322" s="14">
        <f t="shared" si="460"/>
        <v>30</v>
      </c>
      <c r="CB322" s="111">
        <f t="shared" ca="1" si="470"/>
        <v>-4.3715324973263652</v>
      </c>
      <c r="CC322" s="111">
        <f t="shared" ca="1" si="470"/>
        <v>-4.7836730218931489</v>
      </c>
      <c r="CD322" s="111">
        <f t="shared" ca="1" si="470"/>
        <v>-6.1075532103882963</v>
      </c>
      <c r="CE322" s="111">
        <f t="shared" ca="1" si="470"/>
        <v>-8.4046088552462166</v>
      </c>
      <c r="CF322" s="111">
        <f t="shared" ca="1" si="470"/>
        <v>-11.042962199167627</v>
      </c>
      <c r="CG322" s="111">
        <f t="shared" ca="1" si="470"/>
        <v>-12.189055823381429</v>
      </c>
      <c r="CH322" s="111">
        <f t="shared" ca="1" si="470"/>
        <v>-10.830470921027382</v>
      </c>
      <c r="CI322" s="111">
        <f t="shared" ca="1" si="470"/>
        <v>-8.3799006499487163</v>
      </c>
      <c r="CJ322" s="111">
        <f t="shared" ca="1" si="470"/>
        <v>-6.2621649457430566</v>
      </c>
      <c r="CK322" s="111">
        <f t="shared" ca="1" si="470"/>
        <v>-4.851266945354558</v>
      </c>
      <c r="CL322" s="111">
        <f t="shared" ca="1" si="470"/>
        <v>-4.0737723066396088</v>
      </c>
      <c r="CM322" s="111">
        <f t="shared" ca="1" si="470"/>
        <v>-3.7597527924136891</v>
      </c>
      <c r="CN322" s="111">
        <f t="shared" ca="1" si="470"/>
        <v>-3.6952294146144649</v>
      </c>
      <c r="CP322" s="14">
        <f t="shared" si="462"/>
        <v>30</v>
      </c>
      <c r="CQ322" s="111">
        <f t="shared" ca="1" si="471"/>
        <v>-3.5124407611461699</v>
      </c>
      <c r="CR322" s="111">
        <f t="shared" ca="1" si="471"/>
        <v>-3.6181797043299238</v>
      </c>
      <c r="CS322" s="111">
        <f t="shared" ca="1" si="471"/>
        <v>-4.1675414378054736</v>
      </c>
      <c r="CT322" s="111">
        <f t="shared" ca="1" si="471"/>
        <v>-5.3599393518147593</v>
      </c>
      <c r="CU322" s="111">
        <f t="shared" ca="1" si="471"/>
        <v>-6.6077502259588119</v>
      </c>
      <c r="CV322" s="111">
        <f t="shared" ca="1" si="471"/>
        <v>-6.5319744438732705</v>
      </c>
      <c r="CW322" s="111">
        <f t="shared" ca="1" si="471"/>
        <v>-4.8358089957026937</v>
      </c>
      <c r="CX322" s="111">
        <f t="shared" ca="1" si="471"/>
        <v>-2.994230379242464</v>
      </c>
      <c r="CY322" s="111">
        <f t="shared" ca="1" si="471"/>
        <v>-2.1052473107457281</v>
      </c>
      <c r="CZ322" s="111">
        <f t="shared" ca="1" si="471"/>
        <v>-2.2096005002037682</v>
      </c>
      <c r="DA322" s="111">
        <f t="shared" ca="1" si="471"/>
        <v>-2.9070631829953024</v>
      </c>
      <c r="DB322" s="111">
        <f t="shared" ca="1" si="471"/>
        <v>-3.7395114831957654</v>
      </c>
      <c r="DC322" s="111">
        <f t="shared" ca="1" si="471"/>
        <v>-4.1296784815571295</v>
      </c>
      <c r="DE322" s="14">
        <f t="shared" si="464"/>
        <v>30</v>
      </c>
      <c r="DF322" s="111">
        <f t="shared" ca="1" si="472"/>
        <v>-41.725265275154584</v>
      </c>
      <c r="DG322" s="111">
        <f t="shared" ca="1" si="472"/>
        <v>-42.592324055400546</v>
      </c>
      <c r="DH322" s="111">
        <f t="shared" ca="1" si="472"/>
        <v>-45.049711465579421</v>
      </c>
      <c r="DI322" s="111">
        <f t="shared" ca="1" si="472"/>
        <v>-48.017025093344458</v>
      </c>
      <c r="DJ322" s="111">
        <f t="shared" ca="1" si="472"/>
        <v>-48.132763516149595</v>
      </c>
      <c r="DK322" s="111">
        <f t="shared" ca="1" si="472"/>
        <v>-41.347721525022934</v>
      </c>
      <c r="DL322" s="111">
        <f t="shared" ca="1" si="472"/>
        <v>-29.811971441679102</v>
      </c>
      <c r="DM322" s="111">
        <f t="shared" ca="1" si="472"/>
        <v>-19.803725041416151</v>
      </c>
      <c r="DN322" s="111">
        <f t="shared" ca="1" si="472"/>
        <v>-13.553807228464191</v>
      </c>
      <c r="DO322" s="111">
        <f t="shared" ca="1" si="472"/>
        <v>-10.237969380511977</v>
      </c>
      <c r="DP322" s="111">
        <f t="shared" ca="1" si="472"/>
        <v>-8.7651962731444701</v>
      </c>
      <c r="DQ322" s="111">
        <f t="shared" ca="1" si="472"/>
        <v>-8.3406777241886019</v>
      </c>
      <c r="DR322" s="111">
        <f t="shared" ca="1" si="472"/>
        <v>-8.3052808316569777</v>
      </c>
      <c r="DT322" s="14"/>
      <c r="DU322" s="111"/>
      <c r="DV322" s="111"/>
      <c r="DW322" s="111"/>
      <c r="DX322" s="111"/>
      <c r="DY322" s="111"/>
      <c r="DZ322" s="111"/>
      <c r="EA322" s="111"/>
      <c r="EB322" s="111"/>
      <c r="EC322" s="111"/>
      <c r="ED322" s="111"/>
      <c r="EE322" s="111"/>
      <c r="EF322" s="111"/>
      <c r="EG322" s="111"/>
      <c r="EI322" s="14"/>
      <c r="EJ322" s="111"/>
      <c r="EK322" s="111"/>
      <c r="EL322" s="111"/>
      <c r="EM322" s="111"/>
      <c r="EN322" s="111"/>
      <c r="EO322" s="111"/>
      <c r="EP322" s="111"/>
      <c r="EQ322" s="111"/>
      <c r="ER322" s="111"/>
      <c r="ES322" s="111"/>
      <c r="ET322" s="111"/>
      <c r="EU322" s="111"/>
      <c r="EV322" s="111"/>
    </row>
    <row r="323" spans="1:153">
      <c r="Q323" s="9"/>
      <c r="S323" s="14">
        <f t="shared" si="452"/>
        <v>37.5</v>
      </c>
      <c r="T323" s="87">
        <f t="shared" ca="1" si="466"/>
        <v>-3.8593451474177058</v>
      </c>
      <c r="U323" s="87">
        <f t="shared" ca="1" si="466"/>
        <v>-4.547030757474424</v>
      </c>
      <c r="V323" s="87">
        <f t="shared" ca="1" si="466"/>
        <v>-6.7030195475103937</v>
      </c>
      <c r="W323" s="87">
        <f t="shared" ca="1" si="466"/>
        <v>-10.442716988088101</v>
      </c>
      <c r="X323" s="87">
        <f t="shared" ca="1" si="466"/>
        <v>-15.060570419953891</v>
      </c>
      <c r="Y323" s="87">
        <f t="shared" ca="1" si="466"/>
        <v>-17.347909698415485</v>
      </c>
      <c r="Z323" s="87">
        <f t="shared" ca="1" si="466"/>
        <v>-13.617944634000764</v>
      </c>
      <c r="AA323" s="87">
        <f t="shared" ca="1" si="466"/>
        <v>-6.4143484340743475</v>
      </c>
      <c r="AB323" s="87">
        <f t="shared" ca="1" si="466"/>
        <v>-0.32777928130930789</v>
      </c>
      <c r="AC323" s="87">
        <f t="shared" ca="1" si="466"/>
        <v>3.5384600381812898</v>
      </c>
      <c r="AD323" s="87">
        <f t="shared" ca="1" si="466"/>
        <v>5.736017834939382</v>
      </c>
      <c r="AE323" s="87">
        <f t="shared" ca="1" si="466"/>
        <v>6.8440094164501417</v>
      </c>
      <c r="AF323" s="87">
        <f t="shared" ca="1" si="466"/>
        <v>7.1814368055582474</v>
      </c>
      <c r="AH323" s="14">
        <f t="shared" si="454"/>
        <v>37.5</v>
      </c>
      <c r="AI323" s="111">
        <f t="shared" ca="1" si="467"/>
        <v>-1.4729061648008095</v>
      </c>
      <c r="AJ323" s="111">
        <f t="shared" ca="1" si="467"/>
        <v>-1.8720386493271448</v>
      </c>
      <c r="AK323" s="111">
        <f t="shared" ca="1" si="467"/>
        <v>-3.1161335538435235</v>
      </c>
      <c r="AL323" s="111">
        <f t="shared" ca="1" si="467"/>
        <v>-5.2036961982568712</v>
      </c>
      <c r="AM323" s="111">
        <f t="shared" ca="1" si="467"/>
        <v>-7.5174184120892349</v>
      </c>
      <c r="AN323" s="111">
        <f t="shared" ca="1" si="467"/>
        <v>-7.9449213450380771</v>
      </c>
      <c r="AO323" s="111">
        <f t="shared" ca="1" si="467"/>
        <v>-4.6041760703047423</v>
      </c>
      <c r="AP323" s="111">
        <f t="shared" ca="1" si="467"/>
        <v>0.32532198976256321</v>
      </c>
      <c r="AQ323" s="111">
        <f t="shared" ca="1" si="467"/>
        <v>3.8545654589910905</v>
      </c>
      <c r="AR323" s="111">
        <f t="shared" ca="1" si="467"/>
        <v>4.6096949507252489</v>
      </c>
      <c r="AS323" s="111">
        <f t="shared" ca="1" si="467"/>
        <v>4.1917587316273472</v>
      </c>
      <c r="AT323" s="111">
        <f t="shared" ca="1" si="467"/>
        <v>3.9249002013519556</v>
      </c>
      <c r="AU323" s="111">
        <f t="shared" ca="1" si="467"/>
        <v>3.8344798574223962</v>
      </c>
      <c r="AW323" s="14">
        <f t="shared" si="456"/>
        <v>37.5</v>
      </c>
      <c r="AX323" s="111">
        <f t="shared" ca="1" si="468"/>
        <v>-2.2905344281733271</v>
      </c>
      <c r="AY323" s="111">
        <f t="shared" ca="1" si="468"/>
        <v>-2.7830301225845915</v>
      </c>
      <c r="AZ323" s="111">
        <f t="shared" ca="1" si="468"/>
        <v>-4.3253470168895731</v>
      </c>
      <c r="BA323" s="111">
        <f t="shared" ca="1" si="468"/>
        <v>-6.958728715030329</v>
      </c>
      <c r="BB323" s="111">
        <f t="shared" ca="1" si="468"/>
        <v>-10.037579831976167</v>
      </c>
      <c r="BC323" s="111">
        <f t="shared" ca="1" si="468"/>
        <v>-11.083795604613845</v>
      </c>
      <c r="BD323" s="111">
        <f t="shared" ca="1" si="468"/>
        <v>-7.6130542546787741</v>
      </c>
      <c r="BE323" s="111">
        <f t="shared" ca="1" si="468"/>
        <v>-1.9216798830707846</v>
      </c>
      <c r="BF323" s="111">
        <f t="shared" ca="1" si="468"/>
        <v>2.5299143518206595</v>
      </c>
      <c r="BG323" s="111">
        <f t="shared" ca="1" si="468"/>
        <v>4.7401534026398897</v>
      </c>
      <c r="BH323" s="111">
        <f t="shared" ca="1" si="468"/>
        <v>4.9179810784878244</v>
      </c>
      <c r="BI323" s="111">
        <f t="shared" ca="1" si="468"/>
        <v>4.6719289751191706</v>
      </c>
      <c r="BJ323" s="111">
        <f t="shared" ca="1" si="468"/>
        <v>4.5682045016161341</v>
      </c>
      <c r="BL323" s="14">
        <f t="shared" si="458"/>
        <v>37.5</v>
      </c>
      <c r="BM323" s="111">
        <f t="shared" ca="1" si="469"/>
        <v>-3.1131208008393116</v>
      </c>
      <c r="BN323" s="111">
        <f t="shared" ca="1" si="469"/>
        <v>-3.6984743540813376</v>
      </c>
      <c r="BO323" s="111">
        <f t="shared" ca="1" si="469"/>
        <v>-5.5379759909670625</v>
      </c>
      <c r="BP323" s="111">
        <f t="shared" ca="1" si="469"/>
        <v>-8.7163132068954283</v>
      </c>
      <c r="BQ323" s="111">
        <f t="shared" ca="1" si="469"/>
        <v>-12.559917340308271</v>
      </c>
      <c r="BR323" s="111">
        <f t="shared" ca="1" si="469"/>
        <v>-14.225235527444482</v>
      </c>
      <c r="BS323" s="111">
        <f t="shared" ca="1" si="469"/>
        <v>-10.627007208228783</v>
      </c>
      <c r="BT323" s="111">
        <f t="shared" ca="1" si="469"/>
        <v>-4.1873594414992805</v>
      </c>
      <c r="BU323" s="111">
        <f t="shared" ca="1" si="469"/>
        <v>1.066013099177324</v>
      </c>
      <c r="BV323" s="111">
        <f t="shared" ca="1" si="469"/>
        <v>4.115593674988391</v>
      </c>
      <c r="BW323" s="111">
        <f t="shared" ca="1" si="469"/>
        <v>5.1808765608603506</v>
      </c>
      <c r="BX323" s="111">
        <f t="shared" ca="1" si="469"/>
        <v>5.1969849422312961</v>
      </c>
      <c r="BY323" s="111">
        <f t="shared" ca="1" si="469"/>
        <v>5.1280699738413187</v>
      </c>
      <c r="CA323" s="14">
        <f t="shared" si="460"/>
        <v>37.5</v>
      </c>
      <c r="CB323" s="111">
        <f t="shared" ca="1" si="470"/>
        <v>-4.4031074205389977</v>
      </c>
      <c r="CC323" s="111">
        <f t="shared" ca="1" si="470"/>
        <v>-4.7927211697105445</v>
      </c>
      <c r="CD323" s="111">
        <f t="shared" ca="1" si="470"/>
        <v>-6.0835493486897576</v>
      </c>
      <c r="CE323" s="111">
        <f t="shared" ca="1" si="470"/>
        <v>-8.5536325159632973</v>
      </c>
      <c r="CF323" s="111">
        <f t="shared" ca="1" si="470"/>
        <v>-12.189055823381429</v>
      </c>
      <c r="CG323" s="111">
        <f t="shared" ca="1" si="470"/>
        <v>-15.438206941623157</v>
      </c>
      <c r="CH323" s="111">
        <f t="shared" ca="1" si="470"/>
        <v>-15.437969384536512</v>
      </c>
      <c r="CI323" s="111">
        <f t="shared" ca="1" si="470"/>
        <v>-12.472131482170816</v>
      </c>
      <c r="CJ323" s="111">
        <f t="shared" ca="1" si="470"/>
        <v>-9.2419681203932953</v>
      </c>
      <c r="CK323" s="111">
        <f t="shared" ca="1" si="470"/>
        <v>-6.9529097442946064</v>
      </c>
      <c r="CL323" s="111">
        <f t="shared" ca="1" si="470"/>
        <v>-5.6088733730831848</v>
      </c>
      <c r="CM323" s="111">
        <f t="shared" ca="1" si="470"/>
        <v>-4.9621258155739847</v>
      </c>
      <c r="CN323" s="111">
        <f t="shared" ca="1" si="470"/>
        <v>-4.7811988828636078</v>
      </c>
      <c r="CP323" s="14">
        <f t="shared" si="462"/>
        <v>37.5</v>
      </c>
      <c r="CQ323" s="111">
        <f t="shared" ca="1" si="471"/>
        <v>-3.1988246962712203</v>
      </c>
      <c r="CR323" s="111">
        <f t="shared" ca="1" si="471"/>
        <v>-3.2850470814284893</v>
      </c>
      <c r="CS323" s="111">
        <f t="shared" ca="1" si="471"/>
        <v>-3.7499775175728303</v>
      </c>
      <c r="CT323" s="111">
        <f t="shared" ca="1" si="471"/>
        <v>-4.8938596355162272</v>
      </c>
      <c r="CU323" s="111">
        <f t="shared" ca="1" si="471"/>
        <v>-6.5319744438732705</v>
      </c>
      <c r="CV323" s="111">
        <f t="shared" ca="1" si="471"/>
        <v>-7.3860926761709305</v>
      </c>
      <c r="CW323" s="111">
        <f t="shared" ca="1" si="471"/>
        <v>-6.0061732495151885</v>
      </c>
      <c r="CX323" s="111">
        <f t="shared" ca="1" si="471"/>
        <v>-3.5260770637069312</v>
      </c>
      <c r="CY323" s="111">
        <f t="shared" ca="1" si="471"/>
        <v>-1.9710150523361487</v>
      </c>
      <c r="CZ323" s="111">
        <f t="shared" ca="1" si="471"/>
        <v>-1.7076120276299873</v>
      </c>
      <c r="DA323" s="111">
        <f t="shared" ca="1" si="471"/>
        <v>-2.1349428179496837</v>
      </c>
      <c r="DB323" s="111">
        <f t="shared" ca="1" si="471"/>
        <v>-2.7122956542769328</v>
      </c>
      <c r="DC323" s="111">
        <f t="shared" ca="1" si="471"/>
        <v>-2.9827330695313439</v>
      </c>
      <c r="DE323" s="14">
        <f t="shared" si="464"/>
        <v>37.5</v>
      </c>
      <c r="DF323" s="111">
        <f t="shared" ca="1" si="472"/>
        <v>-31.130361677714845</v>
      </c>
      <c r="DG323" s="111">
        <f t="shared" ca="1" si="472"/>
        <v>-31.852591429364558</v>
      </c>
      <c r="DH323" s="111">
        <f t="shared" ca="1" si="472"/>
        <v>-34.096577998152156</v>
      </c>
      <c r="DI323" s="111">
        <f t="shared" ca="1" si="472"/>
        <v>-37.751422645098046</v>
      </c>
      <c r="DJ323" s="111">
        <f t="shared" ca="1" si="472"/>
        <v>-41.347721525022934</v>
      </c>
      <c r="DK323" s="111">
        <f t="shared" ca="1" si="472"/>
        <v>-40.617547785032336</v>
      </c>
      <c r="DL323" s="111">
        <f t="shared" ca="1" si="472"/>
        <v>-32.539042888427289</v>
      </c>
      <c r="DM323" s="111">
        <f t="shared" ca="1" si="472"/>
        <v>-22.14342905666344</v>
      </c>
      <c r="DN323" s="111">
        <f t="shared" ca="1" si="472"/>
        <v>-14.7174355620764</v>
      </c>
      <c r="DO323" s="111">
        <f t="shared" ca="1" si="472"/>
        <v>-10.61084755178056</v>
      </c>
      <c r="DP323" s="111">
        <f t="shared" ca="1" si="472"/>
        <v>-8.6589169792365546</v>
      </c>
      <c r="DQ323" s="111">
        <f t="shared" ca="1" si="472"/>
        <v>-7.9241386745861293</v>
      </c>
      <c r="DR323" s="111">
        <f t="shared" ca="1" si="472"/>
        <v>-7.7674300534616734</v>
      </c>
      <c r="DT323" s="14"/>
      <c r="DU323" s="111"/>
      <c r="DV323" s="111"/>
      <c r="DW323" s="111"/>
      <c r="DX323" s="111"/>
      <c r="DY323" s="111"/>
      <c r="DZ323" s="111"/>
      <c r="EA323" s="111"/>
      <c r="EB323" s="111"/>
      <c r="EC323" s="111"/>
      <c r="ED323" s="111"/>
      <c r="EE323" s="111"/>
      <c r="EF323" s="111"/>
      <c r="EG323" s="111"/>
      <c r="EI323" s="14"/>
      <c r="EJ323" s="111"/>
      <c r="EK323" s="111"/>
      <c r="EL323" s="111"/>
      <c r="EM323" s="111"/>
      <c r="EN323" s="111"/>
      <c r="EO323" s="111"/>
      <c r="EP323" s="111"/>
      <c r="EQ323" s="111"/>
      <c r="ER323" s="111"/>
      <c r="ES323" s="111"/>
      <c r="ET323" s="111"/>
      <c r="EU323" s="111"/>
      <c r="EV323" s="111"/>
    </row>
    <row r="324" spans="1:153">
      <c r="Q324" s="9"/>
      <c r="S324" s="14">
        <f t="shared" si="452"/>
        <v>45</v>
      </c>
      <c r="T324" s="87">
        <f t="shared" ca="1" si="466"/>
        <v>-1.942578581513402</v>
      </c>
      <c r="U324" s="87">
        <f t="shared" ca="1" si="466"/>
        <v>-2.4224185840037187</v>
      </c>
      <c r="V324" s="87">
        <f t="shared" ca="1" si="466"/>
        <v>-3.9311205521186867</v>
      </c>
      <c r="W324" s="87">
        <f t="shared" ca="1" si="466"/>
        <v>-6.6205289009709318</v>
      </c>
      <c r="X324" s="87">
        <f t="shared" ca="1" si="466"/>
        <v>-10.374665621634435</v>
      </c>
      <c r="Y324" s="87">
        <f t="shared" ca="1" si="466"/>
        <v>-13.617944634000764</v>
      </c>
      <c r="Z324" s="87">
        <f t="shared" ca="1" si="466"/>
        <v>-12.411316672745922</v>
      </c>
      <c r="AA324" s="87">
        <f t="shared" ca="1" si="466"/>
        <v>-5.7028546073045447</v>
      </c>
      <c r="AB324" s="87">
        <f t="shared" ca="1" si="466"/>
        <v>1.5094103512305992</v>
      </c>
      <c r="AC324" s="87">
        <f t="shared" ca="1" si="466"/>
        <v>6.264654452022631</v>
      </c>
      <c r="AD324" s="87">
        <f t="shared" ca="1" si="466"/>
        <v>6.9012260902656095</v>
      </c>
      <c r="AE324" s="87">
        <f t="shared" ca="1" si="466"/>
        <v>6.4433711911975156</v>
      </c>
      <c r="AF324" s="87">
        <f t="shared" ca="1" si="466"/>
        <v>6.3333299677752084</v>
      </c>
      <c r="AH324" s="14">
        <f t="shared" si="454"/>
        <v>45</v>
      </c>
      <c r="AI324" s="111">
        <f t="shared" ca="1" si="467"/>
        <v>-6.9210819428695558E-2</v>
      </c>
      <c r="AJ324" s="111">
        <f t="shared" ca="1" si="467"/>
        <v>-0.31639557261536844</v>
      </c>
      <c r="AK324" s="111">
        <f t="shared" ca="1" si="467"/>
        <v>-1.0910352785632433</v>
      </c>
      <c r="AL324" s="111">
        <f t="shared" ca="1" si="467"/>
        <v>-2.4129026954143953</v>
      </c>
      <c r="AM324" s="111">
        <f t="shared" ca="1" si="467"/>
        <v>-4.0016662200335649</v>
      </c>
      <c r="AN324" s="111">
        <f t="shared" ca="1" si="467"/>
        <v>-4.6041760703047423</v>
      </c>
      <c r="AO324" s="111">
        <f t="shared" ca="1" si="467"/>
        <v>-2.0311313838290301</v>
      </c>
      <c r="AP324" s="111">
        <f t="shared" ca="1" si="467"/>
        <v>3.1202846116799576</v>
      </c>
      <c r="AQ324" s="111">
        <f t="shared" ca="1" si="467"/>
        <v>4.3659360398364067</v>
      </c>
      <c r="AR324" s="111">
        <f t="shared" ca="1" si="467"/>
        <v>3.3310327256384893</v>
      </c>
      <c r="AS324" s="111">
        <f t="shared" ca="1" si="467"/>
        <v>3.0680759799170891</v>
      </c>
      <c r="AT324" s="111">
        <f t="shared" ca="1" si="467"/>
        <v>3.0373151160998173</v>
      </c>
      <c r="AU324" s="111">
        <f t="shared" ca="1" si="467"/>
        <v>3.0375908062815222</v>
      </c>
      <c r="AW324" s="14">
        <f t="shared" si="456"/>
        <v>45</v>
      </c>
      <c r="AX324" s="111">
        <f t="shared" ca="1" si="468"/>
        <v>-0.72237056630654095</v>
      </c>
      <c r="AY324" s="111">
        <f t="shared" ca="1" si="468"/>
        <v>-1.04359464524752</v>
      </c>
      <c r="AZ324" s="111">
        <f t="shared" ca="1" si="468"/>
        <v>-2.0556142756318945</v>
      </c>
      <c r="BA324" s="111">
        <f t="shared" ca="1" si="468"/>
        <v>-3.8268084091285548</v>
      </c>
      <c r="BB324" s="111">
        <f t="shared" ca="1" si="468"/>
        <v>-6.1330413253175831</v>
      </c>
      <c r="BC324" s="111">
        <f t="shared" ca="1" si="468"/>
        <v>-7.6130542546787741</v>
      </c>
      <c r="BD324" s="111">
        <f t="shared" ca="1" si="468"/>
        <v>-5.4913195247896942</v>
      </c>
      <c r="BE324" s="111">
        <f t="shared" ca="1" si="468"/>
        <v>0.23250345914909154</v>
      </c>
      <c r="BF324" s="111">
        <f t="shared" ca="1" si="468"/>
        <v>5.0502462589449975</v>
      </c>
      <c r="BG324" s="111">
        <f t="shared" ca="1" si="468"/>
        <v>4.7006914855015935</v>
      </c>
      <c r="BH324" s="111">
        <f t="shared" ca="1" si="468"/>
        <v>4.1610275270001367</v>
      </c>
      <c r="BI324" s="111">
        <f t="shared" ca="1" si="468"/>
        <v>3.9813246173638603</v>
      </c>
      <c r="BJ324" s="111">
        <f t="shared" ca="1" si="468"/>
        <v>3.9366329123831854</v>
      </c>
      <c r="BL324" s="14">
        <f t="shared" si="458"/>
        <v>45</v>
      </c>
      <c r="BM324" s="111">
        <f t="shared" ca="1" si="469"/>
        <v>-1.3834059218039911</v>
      </c>
      <c r="BN324" s="111">
        <f t="shared" ca="1" si="469"/>
        <v>-1.7779851780761966</v>
      </c>
      <c r="BO324" s="111">
        <f t="shared" ca="1" si="469"/>
        <v>-3.0259541093881577</v>
      </c>
      <c r="BP324" s="111">
        <f t="shared" ca="1" si="469"/>
        <v>-5.24526915714398</v>
      </c>
      <c r="BQ324" s="111">
        <f t="shared" ca="1" si="469"/>
        <v>-8.2685152918773035</v>
      </c>
      <c r="BR324" s="111">
        <f t="shared" ca="1" si="469"/>
        <v>-10.627007208228783</v>
      </c>
      <c r="BS324" s="111">
        <f t="shared" ca="1" si="469"/>
        <v>-8.9633139153023027</v>
      </c>
      <c r="BT324" s="111">
        <f t="shared" ca="1" si="469"/>
        <v>-2.7503837750739999</v>
      </c>
      <c r="BU324" s="111">
        <f t="shared" ca="1" si="469"/>
        <v>3.4040155441827951</v>
      </c>
      <c r="BV324" s="111">
        <f t="shared" ca="1" si="469"/>
        <v>5.713624950538053</v>
      </c>
      <c r="BW324" s="111">
        <f t="shared" ca="1" si="469"/>
        <v>5.1817516546530848</v>
      </c>
      <c r="BX324" s="111">
        <f t="shared" ca="1" si="469"/>
        <v>4.8852588647325934</v>
      </c>
      <c r="BY324" s="111">
        <f t="shared" ca="1" si="469"/>
        <v>4.8013591229097479</v>
      </c>
      <c r="CA324" s="14">
        <f t="shared" si="460"/>
        <v>45</v>
      </c>
      <c r="CB324" s="111">
        <f t="shared" ca="1" si="470"/>
        <v>-3.8912345904712318</v>
      </c>
      <c r="CC324" s="111">
        <f t="shared" ca="1" si="470"/>
        <v>-4.1988154813348961</v>
      </c>
      <c r="CD324" s="111">
        <f t="shared" ca="1" si="470"/>
        <v>-5.2365963407354323</v>
      </c>
      <c r="CE324" s="111">
        <f t="shared" ca="1" si="470"/>
        <v>-7.3203080313391489</v>
      </c>
      <c r="CF324" s="111">
        <f t="shared" ca="1" si="470"/>
        <v>-10.830470921027382</v>
      </c>
      <c r="CG324" s="111">
        <f t="shared" ca="1" si="470"/>
        <v>-15.437969384536512</v>
      </c>
      <c r="CH324" s="111">
        <f t="shared" ca="1" si="470"/>
        <v>-18.450021371298348</v>
      </c>
      <c r="CI324" s="111">
        <f t="shared" ca="1" si="470"/>
        <v>-17.026975820904411</v>
      </c>
      <c r="CJ324" s="111">
        <f t="shared" ca="1" si="470"/>
        <v>-13.222254534214429</v>
      </c>
      <c r="CK324" s="111">
        <f t="shared" ca="1" si="470"/>
        <v>-9.9307711219527857</v>
      </c>
      <c r="CL324" s="111">
        <f t="shared" ca="1" si="470"/>
        <v>-7.862304710297769</v>
      </c>
      <c r="CM324" s="111">
        <f t="shared" ca="1" si="470"/>
        <v>-6.8130036792184292</v>
      </c>
      <c r="CN324" s="111">
        <f t="shared" ca="1" si="470"/>
        <v>-6.5029355323876281</v>
      </c>
      <c r="CP324" s="14">
        <f t="shared" si="462"/>
        <v>45</v>
      </c>
      <c r="CQ324" s="111">
        <f t="shared" ca="1" si="471"/>
        <v>-2.8608811603839763</v>
      </c>
      <c r="CR324" s="111">
        <f t="shared" ca="1" si="471"/>
        <v>-2.8419909799292959</v>
      </c>
      <c r="CS324" s="111">
        <f t="shared" ca="1" si="471"/>
        <v>-2.9845861921441736</v>
      </c>
      <c r="CT324" s="111">
        <f t="shared" ca="1" si="471"/>
        <v>-3.6235800659383148</v>
      </c>
      <c r="CU324" s="111">
        <f t="shared" ca="1" si="471"/>
        <v>-4.8358089957026937</v>
      </c>
      <c r="CV324" s="111">
        <f t="shared" ca="1" si="471"/>
        <v>-6.0061732495151885</v>
      </c>
      <c r="CW324" s="111">
        <f t="shared" ca="1" si="471"/>
        <v>-5.5874882454043222</v>
      </c>
      <c r="CX324" s="111">
        <f t="shared" ca="1" si="471"/>
        <v>-3.3177854774149651</v>
      </c>
      <c r="CY324" s="111">
        <f t="shared" ca="1" si="471"/>
        <v>-1.5261613924260278</v>
      </c>
      <c r="CZ324" s="111">
        <f t="shared" ca="1" si="471"/>
        <v>-1.2240448244019406</v>
      </c>
      <c r="DA324" s="111">
        <f t="shared" ca="1" si="471"/>
        <v>-1.6135664958967046</v>
      </c>
      <c r="DB324" s="111">
        <f t="shared" ca="1" si="471"/>
        <v>-2.1176583589594653</v>
      </c>
      <c r="DC324" s="111">
        <f t="shared" ca="1" si="471"/>
        <v>-2.3507186983041528</v>
      </c>
      <c r="DE324" s="14">
        <f t="shared" si="464"/>
        <v>45</v>
      </c>
      <c r="DF324" s="111">
        <f t="shared" ca="1" si="472"/>
        <v>-21.964599127342961</v>
      </c>
      <c r="DG324" s="111">
        <f t="shared" ca="1" si="472"/>
        <v>-22.384150380388917</v>
      </c>
      <c r="DH324" s="111">
        <f t="shared" ca="1" si="472"/>
        <v>-23.762289480955673</v>
      </c>
      <c r="DI324" s="111">
        <f t="shared" ca="1" si="472"/>
        <v>-26.299879953703186</v>
      </c>
      <c r="DJ324" s="111">
        <f t="shared" ca="1" si="472"/>
        <v>-29.811971441679102</v>
      </c>
      <c r="DK324" s="111">
        <f t="shared" ca="1" si="472"/>
        <v>-32.539042888427289</v>
      </c>
      <c r="DL324" s="111">
        <f t="shared" ca="1" si="472"/>
        <v>-30.488987211698735</v>
      </c>
      <c r="DM324" s="111">
        <f t="shared" ca="1" si="472"/>
        <v>-23.052931525669429</v>
      </c>
      <c r="DN324" s="111">
        <f t="shared" ca="1" si="472"/>
        <v>-15.592062199527604</v>
      </c>
      <c r="DO324" s="111">
        <f t="shared" ca="1" si="472"/>
        <v>-10.943159724311581</v>
      </c>
      <c r="DP324" s="111">
        <f t="shared" ca="1" si="472"/>
        <v>-8.6261218203484251</v>
      </c>
      <c r="DQ324" s="111">
        <f t="shared" ca="1" si="472"/>
        <v>-7.6928683227221795</v>
      </c>
      <c r="DR324" s="111">
        <f t="shared" ca="1" si="472"/>
        <v>-7.4699748026397703</v>
      </c>
      <c r="DT324" s="14"/>
      <c r="DU324" s="111"/>
      <c r="DV324" s="111"/>
      <c r="DW324" s="111"/>
      <c r="DX324" s="111"/>
      <c r="DY324" s="111"/>
      <c r="DZ324" s="111"/>
      <c r="EA324" s="111"/>
      <c r="EB324" s="111"/>
      <c r="EC324" s="111"/>
      <c r="ED324" s="111"/>
      <c r="EE324" s="111"/>
      <c r="EF324" s="111"/>
      <c r="EG324" s="111"/>
      <c r="EI324" s="14"/>
      <c r="EJ324" s="111"/>
      <c r="EK324" s="111"/>
      <c r="EL324" s="111"/>
      <c r="EM324" s="111"/>
      <c r="EN324" s="111"/>
      <c r="EO324" s="111"/>
      <c r="EP324" s="111"/>
      <c r="EQ324" s="111"/>
      <c r="ER324" s="111"/>
      <c r="ES324" s="111"/>
      <c r="ET324" s="111"/>
      <c r="EU324" s="111"/>
      <c r="EV324" s="111"/>
    </row>
    <row r="325" spans="1:153">
      <c r="Q325" s="9"/>
      <c r="R325" s="1"/>
      <c r="S325" s="14">
        <f t="shared" si="452"/>
        <v>52.5</v>
      </c>
      <c r="T325" s="87">
        <f t="shared" ca="1" si="466"/>
        <v>0.19228044511407916</v>
      </c>
      <c r="U325" s="87">
        <f t="shared" ca="1" si="466"/>
        <v>-9.7317883344082645E-2</v>
      </c>
      <c r="V325" s="87">
        <f t="shared" ca="1" si="466"/>
        <v>-0.98919767363651445</v>
      </c>
      <c r="W325" s="87">
        <f t="shared" ca="1" si="466"/>
        <v>-2.5221944835931787</v>
      </c>
      <c r="X325" s="87">
        <f t="shared" ca="1" si="466"/>
        <v>-4.5906576029878146</v>
      </c>
      <c r="Y325" s="87">
        <f t="shared" ca="1" si="466"/>
        <v>-6.4143484340743475</v>
      </c>
      <c r="Z325" s="87">
        <f t="shared" ca="1" si="466"/>
        <v>-5.7028546073045447</v>
      </c>
      <c r="AA325" s="87">
        <f t="shared" ca="1" si="466"/>
        <v>-0.31935769095973043</v>
      </c>
      <c r="AB325" s="87">
        <f t="shared" ca="1" si="466"/>
        <v>6.978621189528706</v>
      </c>
      <c r="AC325" s="87">
        <f t="shared" ca="1" si="466"/>
        <v>5.576422702792156</v>
      </c>
      <c r="AD325" s="87">
        <f t="shared" ca="1" si="466"/>
        <v>4.920718931688377</v>
      </c>
      <c r="AE325" s="87">
        <f t="shared" ca="1" si="466"/>
        <v>4.8223305242311909</v>
      </c>
      <c r="AF325" s="87">
        <f t="shared" ca="1" si="466"/>
        <v>4.8281449159320715</v>
      </c>
      <c r="AH325" s="14">
        <f t="shared" si="454"/>
        <v>52.5</v>
      </c>
      <c r="AI325" s="111">
        <f t="shared" ca="1" si="467"/>
        <v>1.3525519532089394</v>
      </c>
      <c r="AJ325" s="111">
        <f t="shared" ca="1" si="467"/>
        <v>1.2477112339259691</v>
      </c>
      <c r="AK325" s="111">
        <f t="shared" ca="1" si="467"/>
        <v>0.9153395023390889</v>
      </c>
      <c r="AL325" s="111">
        <f t="shared" ca="1" si="467"/>
        <v>0.38257631723346908</v>
      </c>
      <c r="AM325" s="111">
        <f t="shared" ca="1" si="467"/>
        <v>-9.0869802332956162E-2</v>
      </c>
      <c r="AN325" s="111">
        <f t="shared" ca="1" si="467"/>
        <v>0.32532198976256321</v>
      </c>
      <c r="AO325" s="111">
        <f t="shared" ca="1" si="467"/>
        <v>3.1202846116799576</v>
      </c>
      <c r="AP325" s="111">
        <f t="shared" ca="1" si="467"/>
        <v>3.7938431253564655</v>
      </c>
      <c r="AQ325" s="111">
        <f t="shared" ca="1" si="467"/>
        <v>1.5452792828245174</v>
      </c>
      <c r="AR325" s="111">
        <f t="shared" ca="1" si="467"/>
        <v>1.1342012180815502</v>
      </c>
      <c r="AS325" s="111">
        <f t="shared" ca="1" si="467"/>
        <v>1.4523278900103787</v>
      </c>
      <c r="AT325" s="111">
        <f t="shared" ca="1" si="467"/>
        <v>1.7774397416807339</v>
      </c>
      <c r="AU325" s="111">
        <f t="shared" ca="1" si="467"/>
        <v>1.8952197041066938</v>
      </c>
      <c r="AW325" s="14">
        <f t="shared" si="456"/>
        <v>52.5</v>
      </c>
      <c r="AX325" s="111">
        <f t="shared" ca="1" si="468"/>
        <v>0.91917143302343263</v>
      </c>
      <c r="AY325" s="111">
        <f t="shared" ca="1" si="468"/>
        <v>0.75862757294573058</v>
      </c>
      <c r="AZ325" s="111">
        <f t="shared" ca="1" si="468"/>
        <v>0.25193791398194243</v>
      </c>
      <c r="BA325" s="111">
        <f t="shared" ca="1" si="468"/>
        <v>-0.60322099043762378</v>
      </c>
      <c r="BB325" s="111">
        <f t="shared" ca="1" si="468"/>
        <v>-1.6001853494312863</v>
      </c>
      <c r="BC325" s="111">
        <f t="shared" ca="1" si="468"/>
        <v>-1.9216798830707846</v>
      </c>
      <c r="BD325" s="111">
        <f t="shared" ca="1" si="468"/>
        <v>0.23250345914909154</v>
      </c>
      <c r="BE325" s="111">
        <f t="shared" ca="1" si="468"/>
        <v>5.1976934415227731</v>
      </c>
      <c r="BF325" s="111">
        <f t="shared" ca="1" si="468"/>
        <v>3.5258406261412274</v>
      </c>
      <c r="BG325" s="111">
        <f t="shared" ca="1" si="468"/>
        <v>2.5444329126630354</v>
      </c>
      <c r="BH325" s="111">
        <f t="shared" ca="1" si="468"/>
        <v>2.5306819185348521</v>
      </c>
      <c r="BI325" s="111">
        <f t="shared" ca="1" si="468"/>
        <v>2.6986269272332821</v>
      </c>
      <c r="BJ325" s="111">
        <f t="shared" ca="1" si="468"/>
        <v>2.7706398587830199</v>
      </c>
      <c r="BL325" s="14">
        <f t="shared" si="458"/>
        <v>52.5</v>
      </c>
      <c r="BM325" s="111">
        <f t="shared" ca="1" si="469"/>
        <v>0.46968281420582692</v>
      </c>
      <c r="BN325" s="111">
        <f t="shared" ca="1" si="469"/>
        <v>0.25457543221475554</v>
      </c>
      <c r="BO325" s="111">
        <f t="shared" ca="1" si="469"/>
        <v>-0.42409794996762606</v>
      </c>
      <c r="BP325" s="111">
        <f t="shared" ca="1" si="469"/>
        <v>-1.5999757806286219</v>
      </c>
      <c r="BQ325" s="111">
        <f t="shared" ca="1" si="469"/>
        <v>-3.1209778733157538</v>
      </c>
      <c r="BR325" s="111">
        <f t="shared" ca="1" si="469"/>
        <v>-4.1873594414992805</v>
      </c>
      <c r="BS325" s="111">
        <f t="shared" ca="1" si="469"/>
        <v>-2.7503837750739999</v>
      </c>
      <c r="BT325" s="111">
        <f t="shared" ca="1" si="469"/>
        <v>2.6440862267470426</v>
      </c>
      <c r="BU325" s="111">
        <f t="shared" ca="1" si="469"/>
        <v>5.3772198438491561</v>
      </c>
      <c r="BV325" s="111">
        <f t="shared" ca="1" si="469"/>
        <v>3.9362909814326992</v>
      </c>
      <c r="BW325" s="111">
        <f t="shared" ca="1" si="469"/>
        <v>3.6001659325980508</v>
      </c>
      <c r="BX325" s="111">
        <f t="shared" ca="1" si="469"/>
        <v>3.6131147469505809</v>
      </c>
      <c r="BY325" s="111">
        <f t="shared" ca="1" si="469"/>
        <v>3.6398148936251946</v>
      </c>
      <c r="CA325" s="14">
        <f t="shared" si="460"/>
        <v>52.5</v>
      </c>
      <c r="CB325" s="111">
        <f t="shared" ca="1" si="470"/>
        <v>-3.2557696599645003</v>
      </c>
      <c r="CC325" s="111">
        <f t="shared" ca="1" si="470"/>
        <v>-3.4669276180467188</v>
      </c>
      <c r="CD325" s="111">
        <f t="shared" ca="1" si="470"/>
        <v>-4.1994872515044985</v>
      </c>
      <c r="CE325" s="111">
        <f t="shared" ca="1" si="470"/>
        <v>-5.7115867817816044</v>
      </c>
      <c r="CF325" s="111">
        <f t="shared" ca="1" si="470"/>
        <v>-8.3799006499487163</v>
      </c>
      <c r="CG325" s="111">
        <f t="shared" ca="1" si="470"/>
        <v>-12.472131482170816</v>
      </c>
      <c r="CH325" s="111">
        <f t="shared" ca="1" si="470"/>
        <v>-17.026975820904411</v>
      </c>
      <c r="CI325" s="111">
        <f t="shared" ca="1" si="470"/>
        <v>-18.856378646953107</v>
      </c>
      <c r="CJ325" s="111">
        <f t="shared" ca="1" si="470"/>
        <v>-16.618801378966886</v>
      </c>
      <c r="CK325" s="111">
        <f t="shared" ca="1" si="470"/>
        <v>-13.124362113412028</v>
      </c>
      <c r="CL325" s="111">
        <f t="shared" ca="1" si="470"/>
        <v>-10.492162586006401</v>
      </c>
      <c r="CM325" s="111">
        <f t="shared" ca="1" si="470"/>
        <v>-9.0597862209967879</v>
      </c>
      <c r="CN325" s="111">
        <f t="shared" ca="1" si="470"/>
        <v>-8.6234050466741863</v>
      </c>
      <c r="CP325" s="14">
        <f t="shared" si="462"/>
        <v>52.5</v>
      </c>
      <c r="CQ325" s="111">
        <f t="shared" ca="1" si="471"/>
        <v>-2.9707397352869407</v>
      </c>
      <c r="CR325" s="111">
        <f t="shared" ca="1" si="471"/>
        <v>-2.8131905153094561</v>
      </c>
      <c r="CS325" s="111">
        <f t="shared" ca="1" si="471"/>
        <v>-2.5622155255486403</v>
      </c>
      <c r="CT325" s="111">
        <f t="shared" ca="1" si="471"/>
        <v>-2.5801972989535429</v>
      </c>
      <c r="CU325" s="111">
        <f t="shared" ca="1" si="471"/>
        <v>-2.994230379242464</v>
      </c>
      <c r="CV325" s="111">
        <f t="shared" ca="1" si="471"/>
        <v>-3.5260770637069312</v>
      </c>
      <c r="CW325" s="111">
        <f t="shared" ca="1" si="471"/>
        <v>-3.3177854774149651</v>
      </c>
      <c r="CX325" s="111">
        <f t="shared" ca="1" si="471"/>
        <v>-1.8292053500040923</v>
      </c>
      <c r="CY325" s="111">
        <f t="shared" ca="1" si="471"/>
        <v>-0.77089236675922246</v>
      </c>
      <c r="CZ325" s="111">
        <f t="shared" ca="1" si="471"/>
        <v>-0.89880173580703815</v>
      </c>
      <c r="DA325" s="111">
        <f t="shared" ca="1" si="471"/>
        <v>-1.3776397006013767</v>
      </c>
      <c r="DB325" s="111">
        <f t="shared" ca="1" si="471"/>
        <v>-1.8917052724479735</v>
      </c>
      <c r="DC325" s="111">
        <f t="shared" ca="1" si="471"/>
        <v>-2.1291066406179944</v>
      </c>
      <c r="DE325" s="14">
        <f t="shared" si="464"/>
        <v>52.5</v>
      </c>
      <c r="DF325" s="111">
        <f t="shared" ca="1" si="472"/>
        <v>-15.753757076147966</v>
      </c>
      <c r="DG325" s="111">
        <f t="shared" ca="1" si="472"/>
        <v>-15.914823876269018</v>
      </c>
      <c r="DH325" s="111">
        <f t="shared" ca="1" si="472"/>
        <v>-16.521104402912854</v>
      </c>
      <c r="DI325" s="111">
        <f t="shared" ca="1" si="472"/>
        <v>-17.78914103574116</v>
      </c>
      <c r="DJ325" s="111">
        <f t="shared" ca="1" si="472"/>
        <v>-19.803725041416151</v>
      </c>
      <c r="DK325" s="111">
        <f t="shared" ca="1" si="472"/>
        <v>-22.14342905666344</v>
      </c>
      <c r="DL325" s="111">
        <f t="shared" ca="1" si="472"/>
        <v>-23.052931525669429</v>
      </c>
      <c r="DM325" s="111">
        <f t="shared" ca="1" si="472"/>
        <v>-20.20738551745837</v>
      </c>
      <c r="DN325" s="111">
        <f t="shared" ca="1" si="472"/>
        <v>-14.955363751150051</v>
      </c>
      <c r="DO325" s="111">
        <f t="shared" ca="1" si="472"/>
        <v>-10.698105730519371</v>
      </c>
      <c r="DP325" s="111">
        <f t="shared" ca="1" si="472"/>
        <v>-8.3580472284216203</v>
      </c>
      <c r="DQ325" s="111">
        <f t="shared" ca="1" si="472"/>
        <v>-7.391119940923387</v>
      </c>
      <c r="DR325" s="111">
        <f t="shared" ca="1" si="472"/>
        <v>-7.161083427107827</v>
      </c>
      <c r="DT325" s="14"/>
      <c r="DU325" s="111"/>
      <c r="DV325" s="111"/>
      <c r="DW325" s="111"/>
      <c r="DX325" s="111"/>
      <c r="DY325" s="111"/>
      <c r="DZ325" s="111"/>
      <c r="EA325" s="111"/>
      <c r="EB325" s="111"/>
      <c r="EC325" s="111"/>
      <c r="ED325" s="111"/>
      <c r="EE325" s="111"/>
      <c r="EF325" s="111"/>
      <c r="EG325" s="111"/>
      <c r="EI325" s="14"/>
      <c r="EJ325" s="111"/>
      <c r="EK325" s="111"/>
      <c r="EL325" s="111"/>
      <c r="EM325" s="111"/>
      <c r="EN325" s="111"/>
      <c r="EO325" s="111"/>
      <c r="EP325" s="111"/>
      <c r="EQ325" s="111"/>
      <c r="ER325" s="111"/>
      <c r="ES325" s="111"/>
      <c r="ET325" s="111"/>
      <c r="EU325" s="111"/>
      <c r="EV325" s="111"/>
    </row>
    <row r="326" spans="1:153">
      <c r="S326" s="14">
        <f t="shared" si="452"/>
        <v>60</v>
      </c>
      <c r="T326" s="87">
        <f t="shared" ca="1" si="466"/>
        <v>1.9866734638657491</v>
      </c>
      <c r="U326" s="87">
        <f t="shared" ca="1" si="466"/>
        <v>1.8296801475784505</v>
      </c>
      <c r="V326" s="87">
        <f t="shared" ca="1" si="466"/>
        <v>1.3666082832337576</v>
      </c>
      <c r="W326" s="87">
        <f t="shared" ca="1" si="466"/>
        <v>0.64725632925268606</v>
      </c>
      <c r="X326" s="87">
        <f t="shared" ca="1" si="466"/>
        <v>-0.12803772857158258</v>
      </c>
      <c r="Y326" s="87">
        <f t="shared" ca="1" si="466"/>
        <v>-0.32777928130930789</v>
      </c>
      <c r="Z326" s="87">
        <f t="shared" ca="1" si="466"/>
        <v>1.5094103512305992</v>
      </c>
      <c r="AA326" s="87">
        <f t="shared" ca="1" si="466"/>
        <v>6.978621189528706</v>
      </c>
      <c r="AB326" s="87">
        <f t="shared" ca="1" si="466"/>
        <v>4.6704962391984894</v>
      </c>
      <c r="AC326" s="87">
        <f t="shared" ca="1" si="466"/>
        <v>3.3639754925047995</v>
      </c>
      <c r="AD326" s="87">
        <f t="shared" ca="1" si="466"/>
        <v>3.3072166555869629</v>
      </c>
      <c r="AE326" s="87">
        <f t="shared" ca="1" si="466"/>
        <v>3.5662104744569909</v>
      </c>
      <c r="AF326" s="87">
        <f t="shared" ca="1" si="466"/>
        <v>3.6897406481147534</v>
      </c>
      <c r="AH326" s="14">
        <f t="shared" si="454"/>
        <v>60</v>
      </c>
      <c r="AI326" s="111">
        <f t="shared" ca="1" si="467"/>
        <v>2.2975234387913792</v>
      </c>
      <c r="AJ326" s="111">
        <f t="shared" ca="1" si="467"/>
        <v>2.3154195547118945</v>
      </c>
      <c r="AK326" s="111">
        <f t="shared" ca="1" si="467"/>
        <v>2.3299735814777192</v>
      </c>
      <c r="AL326" s="111">
        <f t="shared" ca="1" si="467"/>
        <v>2.3590079938344402</v>
      </c>
      <c r="AM326" s="111">
        <f t="shared" ca="1" si="467"/>
        <v>2.6644018118614823</v>
      </c>
      <c r="AN326" s="111">
        <f t="shared" ca="1" si="467"/>
        <v>3.8545654589910905</v>
      </c>
      <c r="AO326" s="111">
        <f t="shared" ca="1" si="467"/>
        <v>4.3659360398364067</v>
      </c>
      <c r="AP326" s="111">
        <f t="shared" ca="1" si="467"/>
        <v>1.5452792828245174</v>
      </c>
      <c r="AQ326" s="111">
        <f t="shared" ca="1" si="467"/>
        <v>-0.32788186053490875</v>
      </c>
      <c r="AR326" s="111">
        <f t="shared" ca="1" si="467"/>
        <v>-0.41045522148657554</v>
      </c>
      <c r="AS326" s="111">
        <f t="shared" ca="1" si="467"/>
        <v>0.29046052532305566</v>
      </c>
      <c r="AT326" s="111">
        <f t="shared" ca="1" si="467"/>
        <v>0.88974609789902281</v>
      </c>
      <c r="AU326" s="111">
        <f t="shared" ca="1" si="467"/>
        <v>1.101259759280758</v>
      </c>
      <c r="AW326" s="14">
        <f t="shared" si="456"/>
        <v>60</v>
      </c>
      <c r="AX326" s="111">
        <f t="shared" ca="1" si="468"/>
        <v>2.1011050218480865</v>
      </c>
      <c r="AY326" s="111">
        <f t="shared" ca="1" si="468"/>
        <v>2.074092855002899</v>
      </c>
      <c r="AZ326" s="111">
        <f t="shared" ca="1" si="468"/>
        <v>1.9563532050210428</v>
      </c>
      <c r="BA326" s="111">
        <f t="shared" ca="1" si="468"/>
        <v>1.7602602071504947</v>
      </c>
      <c r="BB326" s="111">
        <f t="shared" ca="1" si="468"/>
        <v>1.728648269481706</v>
      </c>
      <c r="BC326" s="111">
        <f t="shared" ca="1" si="468"/>
        <v>2.5299143518206595</v>
      </c>
      <c r="BD326" s="111">
        <f t="shared" ca="1" si="468"/>
        <v>5.0502462589449975</v>
      </c>
      <c r="BE326" s="111">
        <f t="shared" ca="1" si="468"/>
        <v>3.5258406261412274</v>
      </c>
      <c r="BF326" s="111">
        <f t="shared" ca="1" si="468"/>
        <v>1.2913644660473764</v>
      </c>
      <c r="BG326" s="111">
        <f t="shared" ca="1" si="468"/>
        <v>0.80374896180242139</v>
      </c>
      <c r="BH326" s="111">
        <f t="shared" ca="1" si="468"/>
        <v>1.2408287938758207</v>
      </c>
      <c r="BI326" s="111">
        <f t="shared" ca="1" si="468"/>
        <v>1.7097388053612512</v>
      </c>
      <c r="BJ326" s="111">
        <f t="shared" ca="1" si="468"/>
        <v>1.883010018881107</v>
      </c>
      <c r="BL326" s="14">
        <f t="shared" si="458"/>
        <v>60</v>
      </c>
      <c r="BM326" s="111">
        <f t="shared" ca="1" si="469"/>
        <v>1.8680332105485968</v>
      </c>
      <c r="BN326" s="111">
        <f t="shared" ca="1" si="469"/>
        <v>1.7977889391427508</v>
      </c>
      <c r="BO326" s="111">
        <f t="shared" ca="1" si="469"/>
        <v>1.5508587470613024</v>
      </c>
      <c r="BP326" s="111">
        <f t="shared" ca="1" si="469"/>
        <v>1.1297114213418258</v>
      </c>
      <c r="BQ326" s="111">
        <f t="shared" ca="1" si="469"/>
        <v>0.74918865017893932</v>
      </c>
      <c r="BR326" s="111">
        <f t="shared" ca="1" si="469"/>
        <v>1.066013099177324</v>
      </c>
      <c r="BS326" s="111">
        <f t="shared" ca="1" si="469"/>
        <v>3.4040155441827951</v>
      </c>
      <c r="BT326" s="111">
        <f t="shared" ca="1" si="469"/>
        <v>5.3772198438491561</v>
      </c>
      <c r="BU326" s="111">
        <f t="shared" ca="1" si="469"/>
        <v>2.9002261747308822</v>
      </c>
      <c r="BV326" s="111">
        <f t="shared" ca="1" si="469"/>
        <v>2.0143815753919316</v>
      </c>
      <c r="BW326" s="111">
        <f t="shared" ca="1" si="469"/>
        <v>2.1889490338400996</v>
      </c>
      <c r="BX326" s="111">
        <f t="shared" ca="1" si="469"/>
        <v>2.5278240463208057</v>
      </c>
      <c r="BY326" s="111">
        <f t="shared" ca="1" si="469"/>
        <v>2.6629162225982448</v>
      </c>
      <c r="CA326" s="14">
        <f t="shared" si="460"/>
        <v>60</v>
      </c>
      <c r="CB326" s="111">
        <f t="shared" ca="1" si="470"/>
        <v>-2.8256013709869752</v>
      </c>
      <c r="CC326" s="111">
        <f t="shared" ca="1" si="470"/>
        <v>-2.9389214915396553</v>
      </c>
      <c r="CD326" s="111">
        <f t="shared" ca="1" si="470"/>
        <v>-3.389772356519174</v>
      </c>
      <c r="CE326" s="111">
        <f t="shared" ca="1" si="470"/>
        <v>-4.4069784121348246</v>
      </c>
      <c r="CF326" s="111">
        <f t="shared" ca="1" si="470"/>
        <v>-6.2621649457430566</v>
      </c>
      <c r="CG326" s="111">
        <f t="shared" ca="1" si="470"/>
        <v>-9.2419681203932953</v>
      </c>
      <c r="CH326" s="111">
        <f t="shared" ca="1" si="470"/>
        <v>-13.222254534214429</v>
      </c>
      <c r="CI326" s="111">
        <f t="shared" ca="1" si="470"/>
        <v>-16.618801378966886</v>
      </c>
      <c r="CJ326" s="111">
        <f t="shared" ca="1" si="470"/>
        <v>-17.049919994152479</v>
      </c>
      <c r="CK326" s="111">
        <f t="shared" ca="1" si="470"/>
        <v>-14.913669532323873</v>
      </c>
      <c r="CL326" s="111">
        <f t="shared" ca="1" si="470"/>
        <v>-12.504308804856246</v>
      </c>
      <c r="CM326" s="111">
        <f t="shared" ca="1" si="470"/>
        <v>-10.995322363152555</v>
      </c>
      <c r="CN326" s="111">
        <f t="shared" ca="1" si="470"/>
        <v>-10.515457619314308</v>
      </c>
      <c r="CP326" s="14">
        <f t="shared" si="462"/>
        <v>60</v>
      </c>
      <c r="CQ326" s="111">
        <f t="shared" ca="1" si="471"/>
        <v>-3.9134745637586201</v>
      </c>
      <c r="CR326" s="111">
        <f t="shared" ca="1" si="471"/>
        <v>-3.5792389874359891</v>
      </c>
      <c r="CS326" s="111">
        <f t="shared" ca="1" si="471"/>
        <v>-2.8963647423305137</v>
      </c>
      <c r="CT326" s="111">
        <f t="shared" ca="1" si="471"/>
        <v>-2.3520945134159348</v>
      </c>
      <c r="CU326" s="111">
        <f t="shared" ca="1" si="471"/>
        <v>-2.1052473107457281</v>
      </c>
      <c r="CV326" s="111">
        <f t="shared" ca="1" si="471"/>
        <v>-1.9710150523361487</v>
      </c>
      <c r="CW326" s="111">
        <f t="shared" ca="1" si="471"/>
        <v>-1.5261613924260278</v>
      </c>
      <c r="CX326" s="111">
        <f t="shared" ca="1" si="471"/>
        <v>-0.77089236675922246</v>
      </c>
      <c r="CY326" s="111">
        <f t="shared" ca="1" si="471"/>
        <v>-0.6937342022617532</v>
      </c>
      <c r="CZ326" s="111">
        <f t="shared" ca="1" si="471"/>
        <v>-1.0773978054926374</v>
      </c>
      <c r="DA326" s="111">
        <f t="shared" ca="1" si="471"/>
        <v>-1.5736417770715088</v>
      </c>
      <c r="DB326" s="111">
        <f t="shared" ca="1" si="471"/>
        <v>-2.1410269938444513</v>
      </c>
      <c r="DC326" s="111">
        <f t="shared" ca="1" si="471"/>
        <v>-2.4239890960629458</v>
      </c>
      <c r="DE326" s="14">
        <f t="shared" si="464"/>
        <v>60</v>
      </c>
      <c r="DF326" s="111">
        <f t="shared" ca="1" si="472"/>
        <v>-12.326577404563173</v>
      </c>
      <c r="DG326" s="111">
        <f t="shared" ca="1" si="472"/>
        <v>-12.277454354764105</v>
      </c>
      <c r="DH326" s="111">
        <f t="shared" ca="1" si="472"/>
        <v>-12.313478869923296</v>
      </c>
      <c r="DI326" s="111">
        <f t="shared" ca="1" si="472"/>
        <v>-12.707445952173016</v>
      </c>
      <c r="DJ326" s="111">
        <f t="shared" ca="1" si="472"/>
        <v>-13.553807228464191</v>
      </c>
      <c r="DK326" s="111">
        <f t="shared" ca="1" si="472"/>
        <v>-14.7174355620764</v>
      </c>
      <c r="DL326" s="111">
        <f t="shared" ca="1" si="472"/>
        <v>-15.592062199527604</v>
      </c>
      <c r="DM326" s="111">
        <f t="shared" ca="1" si="472"/>
        <v>-14.955363751150051</v>
      </c>
      <c r="DN326" s="111">
        <f t="shared" ca="1" si="472"/>
        <v>-12.38788281292409</v>
      </c>
      <c r="DO326" s="111">
        <f t="shared" ca="1" si="472"/>
        <v>-9.4985144374514228</v>
      </c>
      <c r="DP326" s="111">
        <f t="shared" ca="1" si="472"/>
        <v>-7.6656289938843871</v>
      </c>
      <c r="DQ326" s="111">
        <f t="shared" ca="1" si="472"/>
        <v>-6.9293049016711841</v>
      </c>
      <c r="DR326" s="111">
        <f t="shared" ca="1" si="472"/>
        <v>-6.7839489656375918</v>
      </c>
      <c r="DT326" s="14"/>
      <c r="DU326" s="111"/>
      <c r="DV326" s="111"/>
      <c r="DW326" s="111"/>
      <c r="DX326" s="111"/>
      <c r="DY326" s="111"/>
      <c r="DZ326" s="111"/>
      <c r="EA326" s="111"/>
      <c r="EB326" s="111"/>
      <c r="EC326" s="111"/>
      <c r="ED326" s="111"/>
      <c r="EE326" s="111"/>
      <c r="EF326" s="111"/>
      <c r="EG326" s="111"/>
      <c r="EI326" s="14"/>
      <c r="EJ326" s="111"/>
      <c r="EK326" s="111"/>
      <c r="EL326" s="111"/>
      <c r="EM326" s="111"/>
      <c r="EN326" s="111"/>
      <c r="EO326" s="111"/>
      <c r="EP326" s="111"/>
      <c r="EQ326" s="111"/>
      <c r="ER326" s="111"/>
      <c r="ES326" s="111"/>
      <c r="ET326" s="111"/>
      <c r="EU326" s="111"/>
      <c r="EV326" s="111"/>
    </row>
    <row r="327" spans="1:153">
      <c r="S327" s="14">
        <f t="shared" si="452"/>
        <v>67.5</v>
      </c>
      <c r="T327" s="87">
        <f t="shared" ca="1" si="466"/>
        <v>3.3048927798098076</v>
      </c>
      <c r="U327" s="87">
        <f t="shared" ca="1" si="466"/>
        <v>3.2294497474038977</v>
      </c>
      <c r="V327" s="87">
        <f t="shared" ca="1" si="466"/>
        <v>3.0262402306702469</v>
      </c>
      <c r="W327" s="87">
        <f t="shared" ca="1" si="466"/>
        <v>2.7878338217085261</v>
      </c>
      <c r="X327" s="87">
        <f t="shared" ca="1" si="466"/>
        <v>2.7621241113716035</v>
      </c>
      <c r="Y327" s="87">
        <f t="shared" ca="1" si="466"/>
        <v>3.5384600381812898</v>
      </c>
      <c r="Z327" s="87">
        <f t="shared" ca="1" si="466"/>
        <v>6.264654452022631</v>
      </c>
      <c r="AA327" s="87">
        <f t="shared" ca="1" si="466"/>
        <v>5.576422702792156</v>
      </c>
      <c r="AB327" s="87">
        <f t="shared" ca="1" si="466"/>
        <v>3.3639754925047995</v>
      </c>
      <c r="AC327" s="87">
        <f t="shared" ca="1" si="466"/>
        <v>2.5312778812312899</v>
      </c>
      <c r="AD327" s="87">
        <f t="shared" ca="1" si="466"/>
        <v>2.7677630215108042</v>
      </c>
      <c r="AE327" s="87">
        <f t="shared" ca="1" si="466"/>
        <v>3.2251692926376503</v>
      </c>
      <c r="AF327" s="87">
        <f t="shared" ca="1" si="466"/>
        <v>3.4196144002425175</v>
      </c>
      <c r="AH327" s="14">
        <f t="shared" si="454"/>
        <v>67.5</v>
      </c>
      <c r="AI327" s="111">
        <f t="shared" ca="1" si="467"/>
        <v>2.4170405000381279</v>
      </c>
      <c r="AJ327" s="111">
        <f t="shared" ca="1" si="467"/>
        <v>2.5809783472668117</v>
      </c>
      <c r="AK327" s="111">
        <f t="shared" ca="1" si="467"/>
        <v>2.92828440577884</v>
      </c>
      <c r="AL327" s="111">
        <f t="shared" ca="1" si="467"/>
        <v>3.3440586741133567</v>
      </c>
      <c r="AM327" s="111">
        <f t="shared" ca="1" si="467"/>
        <v>3.9800511907505571</v>
      </c>
      <c r="AN327" s="111">
        <f t="shared" ca="1" si="467"/>
        <v>4.6096949507252489</v>
      </c>
      <c r="AO327" s="111">
        <f t="shared" ca="1" si="467"/>
        <v>3.3310327256384893</v>
      </c>
      <c r="AP327" s="111">
        <f t="shared" ca="1" si="467"/>
        <v>1.1342012180815502</v>
      </c>
      <c r="AQ327" s="111">
        <f t="shared" ca="1" si="467"/>
        <v>-0.41045522148657554</v>
      </c>
      <c r="AR327" s="111">
        <f t="shared" ca="1" si="467"/>
        <v>-0.51841487820846588</v>
      </c>
      <c r="AS327" s="111">
        <f t="shared" ca="1" si="467"/>
        <v>0.20310159574495756</v>
      </c>
      <c r="AT327" s="111">
        <f t="shared" ca="1" si="467"/>
        <v>0.86517141655962249</v>
      </c>
      <c r="AU327" s="111">
        <f t="shared" ca="1" si="467"/>
        <v>1.1011811256741524</v>
      </c>
      <c r="AW327" s="14">
        <f t="shared" si="456"/>
        <v>67.5</v>
      </c>
      <c r="AX327" s="111">
        <f t="shared" ca="1" si="468"/>
        <v>2.4795665352582308</v>
      </c>
      <c r="AY327" s="111">
        <f t="shared" ca="1" si="468"/>
        <v>2.6036592494865758</v>
      </c>
      <c r="AZ327" s="111">
        <f t="shared" ca="1" si="468"/>
        <v>2.8437652818174048</v>
      </c>
      <c r="BA327" s="111">
        <f t="shared" ca="1" si="468"/>
        <v>3.1088870573066441</v>
      </c>
      <c r="BB327" s="111">
        <f t="shared" ca="1" si="468"/>
        <v>3.6113858432783297</v>
      </c>
      <c r="BC327" s="111">
        <f t="shared" ca="1" si="468"/>
        <v>4.7401534026398897</v>
      </c>
      <c r="BD327" s="111">
        <f t="shared" ca="1" si="468"/>
        <v>4.7006914855015935</v>
      </c>
      <c r="BE327" s="111">
        <f t="shared" ca="1" si="468"/>
        <v>2.5444329126630354</v>
      </c>
      <c r="BF327" s="111">
        <f t="shared" ca="1" si="468"/>
        <v>0.80374896180242139</v>
      </c>
      <c r="BG327" s="111">
        <f t="shared" ca="1" si="468"/>
        <v>0.45336032125472236</v>
      </c>
      <c r="BH327" s="111">
        <f t="shared" ca="1" si="468"/>
        <v>0.99771278255589024</v>
      </c>
      <c r="BI327" s="111">
        <f t="shared" ca="1" si="468"/>
        <v>1.5670576046656706</v>
      </c>
      <c r="BJ327" s="111">
        <f t="shared" ca="1" si="468"/>
        <v>1.7753402217585652</v>
      </c>
      <c r="BL327" s="14">
        <f t="shared" si="458"/>
        <v>67.5</v>
      </c>
      <c r="BM327" s="111">
        <f t="shared" ca="1" si="469"/>
        <v>2.4759568314841829</v>
      </c>
      <c r="BN327" s="111">
        <f t="shared" ca="1" si="469"/>
        <v>2.5597659847771919</v>
      </c>
      <c r="BO327" s="111">
        <f t="shared" ca="1" si="469"/>
        <v>2.689950869640187</v>
      </c>
      <c r="BP327" s="111">
        <f t="shared" ca="1" si="469"/>
        <v>2.7894748023455849</v>
      </c>
      <c r="BQ327" s="111">
        <f t="shared" ca="1" si="469"/>
        <v>3.0803153557159288</v>
      </c>
      <c r="BR327" s="111">
        <f t="shared" ca="1" si="469"/>
        <v>4.115593674988391</v>
      </c>
      <c r="BS327" s="111">
        <f t="shared" ca="1" si="469"/>
        <v>5.713624950538053</v>
      </c>
      <c r="BT327" s="111">
        <f t="shared" ca="1" si="469"/>
        <v>3.9362909814326992</v>
      </c>
      <c r="BU327" s="111">
        <f t="shared" ca="1" si="469"/>
        <v>2.0143815753919316</v>
      </c>
      <c r="BV327" s="111">
        <f t="shared" ca="1" si="469"/>
        <v>1.4236345648481237</v>
      </c>
      <c r="BW327" s="111">
        <f t="shared" ca="1" si="469"/>
        <v>1.7913057057367361</v>
      </c>
      <c r="BX327" s="111">
        <f t="shared" ca="1" si="469"/>
        <v>2.268038408828037</v>
      </c>
      <c r="BY327" s="111">
        <f t="shared" ca="1" si="469"/>
        <v>2.4486067159169913</v>
      </c>
      <c r="CA327" s="14">
        <f t="shared" si="460"/>
        <v>67.5</v>
      </c>
      <c r="CB327" s="111">
        <f t="shared" ca="1" si="470"/>
        <v>-2.8601210260923451</v>
      </c>
      <c r="CC327" s="111">
        <f t="shared" ca="1" si="470"/>
        <v>-2.8409036645497792</v>
      </c>
      <c r="CD327" s="111">
        <f t="shared" ca="1" si="470"/>
        <v>-2.9833091805058736</v>
      </c>
      <c r="CE327" s="111">
        <f t="shared" ca="1" si="470"/>
        <v>-3.5875646915806394</v>
      </c>
      <c r="CF327" s="111">
        <f t="shared" ca="1" si="470"/>
        <v>-4.851266945354558</v>
      </c>
      <c r="CG327" s="111">
        <f t="shared" ca="1" si="470"/>
        <v>-6.9529097442946064</v>
      </c>
      <c r="CH327" s="111">
        <f t="shared" ca="1" si="470"/>
        <v>-9.9307711219527857</v>
      </c>
      <c r="CI327" s="111">
        <f t="shared" ca="1" si="470"/>
        <v>-13.124362113412028</v>
      </c>
      <c r="CJ327" s="111">
        <f t="shared" ca="1" si="470"/>
        <v>-14.913669532323873</v>
      </c>
      <c r="CK327" s="111">
        <f t="shared" ca="1" si="470"/>
        <v>-14.481011813968191</v>
      </c>
      <c r="CL327" s="111">
        <f t="shared" ca="1" si="470"/>
        <v>-13.023343992169968</v>
      </c>
      <c r="CM327" s="111">
        <f t="shared" ca="1" si="470"/>
        <v>-11.901190030330657</v>
      </c>
      <c r="CN327" s="111">
        <f t="shared" ca="1" si="470"/>
        <v>-11.534485958883829</v>
      </c>
      <c r="CP327" s="14">
        <f t="shared" si="462"/>
        <v>67.5</v>
      </c>
      <c r="CQ327" s="111">
        <f t="shared" ca="1" si="471"/>
        <v>-6.0661187004538242</v>
      </c>
      <c r="CR327" s="111">
        <f t="shared" ca="1" si="471"/>
        <v>-5.4197229921805743</v>
      </c>
      <c r="CS327" s="111">
        <f t="shared" ca="1" si="471"/>
        <v>-4.1005247745132296</v>
      </c>
      <c r="CT327" s="111">
        <f t="shared" ca="1" si="471"/>
        <v>-2.9537017572448949</v>
      </c>
      <c r="CU327" s="111">
        <f t="shared" ca="1" si="471"/>
        <v>-2.2096005002037682</v>
      </c>
      <c r="CV327" s="111">
        <f t="shared" ca="1" si="471"/>
        <v>-1.7076120276299873</v>
      </c>
      <c r="CW327" s="111">
        <f t="shared" ca="1" si="471"/>
        <v>-1.2240448244019406</v>
      </c>
      <c r="CX327" s="111">
        <f t="shared" ca="1" si="471"/>
        <v>-0.89880173580703815</v>
      </c>
      <c r="CY327" s="111">
        <f t="shared" ca="1" si="471"/>
        <v>-1.0773978054926374</v>
      </c>
      <c r="CZ327" s="111">
        <f t="shared" ca="1" si="471"/>
        <v>-1.5107343394221822</v>
      </c>
      <c r="DA327" s="111">
        <f t="shared" ca="1" si="471"/>
        <v>-2.1514272003503683</v>
      </c>
      <c r="DB327" s="111">
        <f t="shared" ca="1" si="471"/>
        <v>-3.0183693423286329</v>
      </c>
      <c r="DC327" s="111">
        <f t="shared" ca="1" si="471"/>
        <v>-3.4907627073965903</v>
      </c>
      <c r="DE327" s="14">
        <f t="shared" si="464"/>
        <v>67.5</v>
      </c>
      <c r="DF327" s="111">
        <f t="shared" ca="1" si="472"/>
        <v>-11.265804381957125</v>
      </c>
      <c r="DG327" s="111">
        <f t="shared" ca="1" si="472"/>
        <v>-10.951638205523841</v>
      </c>
      <c r="DH327" s="111">
        <f t="shared" ca="1" si="472"/>
        <v>-10.401289317575046</v>
      </c>
      <c r="DI327" s="111">
        <f t="shared" ca="1" si="472"/>
        <v>-10.125969916924117</v>
      </c>
      <c r="DJ327" s="111">
        <f t="shared" ca="1" si="472"/>
        <v>-10.237969380511977</v>
      </c>
      <c r="DK327" s="111">
        <f t="shared" ca="1" si="472"/>
        <v>-10.61084755178056</v>
      </c>
      <c r="DL327" s="111">
        <f t="shared" ca="1" si="472"/>
        <v>-10.943159724311581</v>
      </c>
      <c r="DM327" s="111">
        <f t="shared" ca="1" si="472"/>
        <v>-10.698105730519371</v>
      </c>
      <c r="DN327" s="111">
        <f t="shared" ca="1" si="472"/>
        <v>-9.4985144374514228</v>
      </c>
      <c r="DO327" s="111">
        <f t="shared" ca="1" si="472"/>
        <v>-7.9026033246157894</v>
      </c>
      <c r="DP327" s="111">
        <f t="shared" ca="1" si="472"/>
        <v>-6.8700420329057472</v>
      </c>
      <c r="DQ327" s="111">
        <f t="shared" ca="1" si="472"/>
        <v>-6.6570079541690887</v>
      </c>
      <c r="DR327" s="111">
        <f t="shared" ca="1" si="472"/>
        <v>-6.7353623453731268</v>
      </c>
      <c r="DT327" s="14"/>
      <c r="DU327" s="111"/>
      <c r="DV327" s="111"/>
      <c r="DW327" s="111"/>
      <c r="DX327" s="111"/>
      <c r="DY327" s="111"/>
      <c r="DZ327" s="111"/>
      <c r="EA327" s="111"/>
      <c r="EB327" s="111"/>
      <c r="EC327" s="111"/>
      <c r="ED327" s="111"/>
      <c r="EE327" s="111"/>
      <c r="EF327" s="111"/>
      <c r="EG327" s="111"/>
      <c r="EI327" s="14"/>
      <c r="EJ327" s="111"/>
      <c r="EK327" s="111"/>
      <c r="EL327" s="111"/>
      <c r="EM327" s="111"/>
      <c r="EN327" s="111"/>
      <c r="EO327" s="111"/>
      <c r="EP327" s="111"/>
      <c r="EQ327" s="111"/>
      <c r="ER327" s="111"/>
      <c r="ES327" s="111"/>
      <c r="ET327" s="111"/>
      <c r="EU327" s="111"/>
      <c r="EV327" s="111"/>
    </row>
    <row r="328" spans="1:153">
      <c r="S328" s="14">
        <f t="shared" si="452"/>
        <v>75</v>
      </c>
      <c r="T328" s="87">
        <f t="shared" ca="1" si="466"/>
        <v>4.1801220864180682</v>
      </c>
      <c r="U328" s="87">
        <f t="shared" ca="1" si="466"/>
        <v>4.151199902335982</v>
      </c>
      <c r="V328" s="87">
        <f t="shared" ca="1" si="466"/>
        <v>4.0939182404105363</v>
      </c>
      <c r="W328" s="87">
        <f t="shared" ca="1" si="466"/>
        <v>4.1172384582457084</v>
      </c>
      <c r="X328" s="87">
        <f t="shared" ca="1" si="466"/>
        <v>4.4810331406556827</v>
      </c>
      <c r="Y328" s="87">
        <f t="shared" ca="1" si="466"/>
        <v>5.736017834939382</v>
      </c>
      <c r="Z328" s="87">
        <f t="shared" ca="1" si="466"/>
        <v>6.9012260902656095</v>
      </c>
      <c r="AA328" s="87">
        <f t="shared" ca="1" si="466"/>
        <v>4.920718931688377</v>
      </c>
      <c r="AB328" s="87">
        <f t="shared" ca="1" si="466"/>
        <v>3.3072166555869629</v>
      </c>
      <c r="AC328" s="87">
        <f t="shared" ca="1" si="466"/>
        <v>2.7677630215108042</v>
      </c>
      <c r="AD328" s="87">
        <f t="shared" ca="1" si="466"/>
        <v>3.1232060998486233</v>
      </c>
      <c r="AE328" s="87">
        <f t="shared" ca="1" si="466"/>
        <v>3.6538199858576732</v>
      </c>
      <c r="AF328" s="87">
        <f t="shared" ca="1" si="466"/>
        <v>3.8764521411899722</v>
      </c>
      <c r="AH328" s="14">
        <f t="shared" si="454"/>
        <v>75</v>
      </c>
      <c r="AI328" s="111">
        <f t="shared" ca="1" si="467"/>
        <v>1.437492714963418</v>
      </c>
      <c r="AJ328" s="111">
        <f t="shared" ca="1" si="467"/>
        <v>1.8639868277920089</v>
      </c>
      <c r="AK328" s="111">
        <f t="shared" ca="1" si="467"/>
        <v>2.6819622611036991</v>
      </c>
      <c r="AL328" s="111">
        <f t="shared" ca="1" si="467"/>
        <v>3.4389287514404816</v>
      </c>
      <c r="AM328" s="111">
        <f t="shared" ca="1" si="467"/>
        <v>4.1085775679947112</v>
      </c>
      <c r="AN328" s="111">
        <f t="shared" ca="1" si="467"/>
        <v>4.1917587316273472</v>
      </c>
      <c r="AO328" s="111">
        <f t="shared" ca="1" si="467"/>
        <v>3.0680759799170891</v>
      </c>
      <c r="AP328" s="111">
        <f t="shared" ca="1" si="467"/>
        <v>1.4523278900103787</v>
      </c>
      <c r="AQ328" s="111">
        <f t="shared" ca="1" si="467"/>
        <v>0.29046052532305566</v>
      </c>
      <c r="AR328" s="111">
        <f t="shared" ca="1" si="467"/>
        <v>0.20310159574495756</v>
      </c>
      <c r="AS328" s="111">
        <f t="shared" ca="1" si="467"/>
        <v>0.82876304657958855</v>
      </c>
      <c r="AT328" s="111">
        <f t="shared" ca="1" si="467"/>
        <v>1.3991125784206453</v>
      </c>
      <c r="AU328" s="111">
        <f t="shared" ca="1" si="467"/>
        <v>1.5825147871594574</v>
      </c>
      <c r="AW328" s="14">
        <f t="shared" si="456"/>
        <v>75</v>
      </c>
      <c r="AX328" s="111">
        <f t="shared" ca="1" si="468"/>
        <v>1.7166155676142933</v>
      </c>
      <c r="AY328" s="111">
        <f t="shared" ca="1" si="468"/>
        <v>2.110805795228119</v>
      </c>
      <c r="AZ328" s="111">
        <f t="shared" ca="1" si="468"/>
        <v>2.8481658197268231</v>
      </c>
      <c r="BA328" s="111">
        <f t="shared" ca="1" si="468"/>
        <v>3.5240046659796507</v>
      </c>
      <c r="BB328" s="111">
        <f t="shared" ca="1" si="468"/>
        <v>4.2550415844238652</v>
      </c>
      <c r="BC328" s="111">
        <f t="shared" ca="1" si="468"/>
        <v>4.9179810784878244</v>
      </c>
      <c r="BD328" s="111">
        <f t="shared" ca="1" si="468"/>
        <v>4.1610275270001367</v>
      </c>
      <c r="BE328" s="111">
        <f t="shared" ca="1" si="468"/>
        <v>2.5306819185348521</v>
      </c>
      <c r="BF328" s="111">
        <f t="shared" ca="1" si="468"/>
        <v>1.2408287938758207</v>
      </c>
      <c r="BG328" s="111">
        <f t="shared" ca="1" si="468"/>
        <v>0.99771278255589024</v>
      </c>
      <c r="BH328" s="111">
        <f t="shared" ca="1" si="468"/>
        <v>1.5050180529205583</v>
      </c>
      <c r="BI328" s="111">
        <f t="shared" ca="1" si="468"/>
        <v>2.0112693407537314</v>
      </c>
      <c r="BJ328" s="111">
        <f t="shared" ca="1" si="468"/>
        <v>2.1750224536649689</v>
      </c>
      <c r="BL328" s="14">
        <f t="shared" si="458"/>
        <v>75</v>
      </c>
      <c r="BM328" s="111">
        <f t="shared" ca="1" si="469"/>
        <v>1.9303869259692803</v>
      </c>
      <c r="BN328" s="111">
        <f t="shared" ca="1" si="469"/>
        <v>2.2864366443857662</v>
      </c>
      <c r="BO328" s="111">
        <f t="shared" ca="1" si="469"/>
        <v>2.9262134502345685</v>
      </c>
      <c r="BP328" s="111">
        <f t="shared" ca="1" si="469"/>
        <v>3.4811837509397088</v>
      </c>
      <c r="BQ328" s="111">
        <f t="shared" ca="1" si="469"/>
        <v>4.1381487510699753</v>
      </c>
      <c r="BR328" s="111">
        <f t="shared" ca="1" si="469"/>
        <v>5.1808765608603506</v>
      </c>
      <c r="BS328" s="111">
        <f t="shared" ca="1" si="469"/>
        <v>5.1817516546530848</v>
      </c>
      <c r="BT328" s="111">
        <f t="shared" ca="1" si="469"/>
        <v>3.6001659325980508</v>
      </c>
      <c r="BU328" s="111">
        <f t="shared" ca="1" si="469"/>
        <v>2.1889490338400996</v>
      </c>
      <c r="BV328" s="111">
        <f t="shared" ca="1" si="469"/>
        <v>1.7913057057367361</v>
      </c>
      <c r="BW328" s="111">
        <f t="shared" ca="1" si="469"/>
        <v>2.1805566181861806</v>
      </c>
      <c r="BX328" s="111">
        <f t="shared" ca="1" si="469"/>
        <v>2.6227608730676906</v>
      </c>
      <c r="BY328" s="111">
        <f t="shared" ca="1" si="469"/>
        <v>2.7668578898285645</v>
      </c>
      <c r="CA328" s="14">
        <f t="shared" si="460"/>
        <v>75</v>
      </c>
      <c r="CB328" s="111">
        <f t="shared" ca="1" si="470"/>
        <v>-3.6961924376080182</v>
      </c>
      <c r="CC328" s="111">
        <f t="shared" ca="1" si="470"/>
        <v>-3.4144730991637537</v>
      </c>
      <c r="CD328" s="111">
        <f t="shared" ca="1" si="470"/>
        <v>-3.0739014093771875</v>
      </c>
      <c r="CE328" s="111">
        <f t="shared" ca="1" si="470"/>
        <v>-3.2457937781578963</v>
      </c>
      <c r="CF328" s="111">
        <f t="shared" ca="1" si="470"/>
        <v>-4.0737723066396088</v>
      </c>
      <c r="CG328" s="111">
        <f t="shared" ca="1" si="470"/>
        <v>-5.6088733730831848</v>
      </c>
      <c r="CH328" s="111">
        <f t="shared" ca="1" si="470"/>
        <v>-7.862304710297769</v>
      </c>
      <c r="CI328" s="111">
        <f t="shared" ca="1" si="470"/>
        <v>-10.492162586006401</v>
      </c>
      <c r="CJ328" s="111">
        <f t="shared" ca="1" si="470"/>
        <v>-12.504308804856246</v>
      </c>
      <c r="CK328" s="111">
        <f t="shared" ca="1" si="470"/>
        <v>-13.023343992169968</v>
      </c>
      <c r="CL328" s="111">
        <f t="shared" ca="1" si="470"/>
        <v>-12.511339761018522</v>
      </c>
      <c r="CM328" s="111">
        <f t="shared" ca="1" si="470"/>
        <v>-12.053951220366169</v>
      </c>
      <c r="CN328" s="111">
        <f t="shared" ca="1" si="470"/>
        <v>-11.970432035585787</v>
      </c>
      <c r="CP328" s="14">
        <f t="shared" si="462"/>
        <v>75</v>
      </c>
      <c r="CQ328" s="111">
        <f t="shared" ca="1" si="471"/>
        <v>-10.123707166152123</v>
      </c>
      <c r="CR328" s="111">
        <f t="shared" ca="1" si="471"/>
        <v>-8.7637030184440512</v>
      </c>
      <c r="CS328" s="111">
        <f t="shared" ca="1" si="471"/>
        <v>-6.2094790860326858</v>
      </c>
      <c r="CT328" s="111">
        <f t="shared" ca="1" si="471"/>
        <v>-4.1727403697593273</v>
      </c>
      <c r="CU328" s="111">
        <f t="shared" ca="1" si="471"/>
        <v>-2.9070631829953024</v>
      </c>
      <c r="CV328" s="111">
        <f t="shared" ca="1" si="471"/>
        <v>-2.1349428179496837</v>
      </c>
      <c r="CW328" s="111">
        <f t="shared" ca="1" si="471"/>
        <v>-1.6135664958967046</v>
      </c>
      <c r="CX328" s="111">
        <f t="shared" ca="1" si="471"/>
        <v>-1.3776397006013767</v>
      </c>
      <c r="CY328" s="111">
        <f t="shared" ca="1" si="471"/>
        <v>-1.5736417770715088</v>
      </c>
      <c r="CZ328" s="111">
        <f t="shared" ca="1" si="471"/>
        <v>-2.1514272003503683</v>
      </c>
      <c r="DA328" s="111">
        <f t="shared" ca="1" si="471"/>
        <v>-3.3070833696574269</v>
      </c>
      <c r="DB328" s="111">
        <f t="shared" ca="1" si="471"/>
        <v>-5.110244829164527</v>
      </c>
      <c r="DC328" s="111">
        <f t="shared" ca="1" si="471"/>
        <v>-6.1817751134183094</v>
      </c>
      <c r="DE328" s="14">
        <f t="shared" si="464"/>
        <v>75</v>
      </c>
      <c r="DF328" s="111">
        <f t="shared" ca="1" si="472"/>
        <v>-12.561313808868357</v>
      </c>
      <c r="DG328" s="111">
        <f t="shared" ca="1" si="472"/>
        <v>-11.730152944439419</v>
      </c>
      <c r="DH328" s="111">
        <f t="shared" ca="1" si="472"/>
        <v>-10.246114520501429</v>
      </c>
      <c r="DI328" s="111">
        <f t="shared" ca="1" si="472"/>
        <v>-9.217822818837675</v>
      </c>
      <c r="DJ328" s="111">
        <f t="shared" ca="1" si="472"/>
        <v>-8.7651962731444701</v>
      </c>
      <c r="DK328" s="111">
        <f t="shared" ca="1" si="472"/>
        <v>-8.6589169792365546</v>
      </c>
      <c r="DL328" s="111">
        <f t="shared" ca="1" si="472"/>
        <v>-8.6261218203484251</v>
      </c>
      <c r="DM328" s="111">
        <f t="shared" ca="1" si="472"/>
        <v>-8.3580472284216203</v>
      </c>
      <c r="DN328" s="111">
        <f t="shared" ca="1" si="472"/>
        <v>-7.6656289938843871</v>
      </c>
      <c r="DO328" s="111">
        <f t="shared" ca="1" si="472"/>
        <v>-6.8700420329057472</v>
      </c>
      <c r="DP328" s="111">
        <f t="shared" ca="1" si="472"/>
        <v>-6.6924264775438331</v>
      </c>
      <c r="DQ328" s="111">
        <f t="shared" ca="1" si="472"/>
        <v>-7.4046827169842295</v>
      </c>
      <c r="DR328" s="111">
        <f t="shared" ca="1" si="472"/>
        <v>-7.9909781163289377</v>
      </c>
      <c r="DT328" s="14"/>
      <c r="DU328" s="111"/>
      <c r="DV328" s="111"/>
      <c r="DW328" s="111"/>
      <c r="DX328" s="111"/>
      <c r="DY328" s="111"/>
      <c r="DZ328" s="111"/>
      <c r="EA328" s="111"/>
      <c r="EB328" s="111"/>
      <c r="EC328" s="111"/>
      <c r="ED328" s="111"/>
      <c r="EE328" s="111"/>
      <c r="EF328" s="111"/>
      <c r="EG328" s="111"/>
      <c r="EI328" s="14"/>
      <c r="EJ328" s="111"/>
      <c r="EK328" s="111"/>
      <c r="EL328" s="111"/>
      <c r="EM328" s="111"/>
      <c r="EN328" s="111"/>
      <c r="EO328" s="111"/>
      <c r="EP328" s="111"/>
      <c r="EQ328" s="111"/>
      <c r="ER328" s="111"/>
      <c r="ES328" s="111"/>
      <c r="ET328" s="111"/>
      <c r="EU328" s="111"/>
      <c r="EV328" s="111"/>
    </row>
    <row r="329" spans="1:153">
      <c r="S329" s="14">
        <f t="shared" si="452"/>
        <v>82.5</v>
      </c>
      <c r="T329" s="87">
        <f t="shared" ca="1" si="466"/>
        <v>4.6752042632923096</v>
      </c>
      <c r="U329" s="87">
        <f t="shared" ca="1" si="466"/>
        <v>4.6698353605948046</v>
      </c>
      <c r="V329" s="87">
        <f t="shared" ca="1" si="466"/>
        <v>4.6855346120515975</v>
      </c>
      <c r="W329" s="87">
        <f t="shared" ca="1" si="466"/>
        <v>4.8364025722176116</v>
      </c>
      <c r="X329" s="87">
        <f t="shared" ca="1" si="466"/>
        <v>5.3819424233202771</v>
      </c>
      <c r="Y329" s="87">
        <f t="shared" ca="1" si="466"/>
        <v>6.8440094164501417</v>
      </c>
      <c r="Z329" s="87">
        <f t="shared" ca="1" si="466"/>
        <v>6.4433711911975156</v>
      </c>
      <c r="AA329" s="87">
        <f t="shared" ca="1" si="466"/>
        <v>4.8223305242311909</v>
      </c>
      <c r="AB329" s="87">
        <f t="shared" ca="1" si="466"/>
        <v>3.5662104744569909</v>
      </c>
      <c r="AC329" s="87">
        <f t="shared" ca="1" si="466"/>
        <v>3.2251692926376503</v>
      </c>
      <c r="AD329" s="87">
        <f t="shared" ca="1" si="466"/>
        <v>3.6538199858576732</v>
      </c>
      <c r="AE329" s="87">
        <f t="shared" ca="1" si="466"/>
        <v>4.2174042024899379</v>
      </c>
      <c r="AF329" s="87">
        <f t="shared" ca="1" si="466"/>
        <v>4.4517765339180215</v>
      </c>
      <c r="AH329" s="14">
        <f t="shared" si="454"/>
        <v>82.5</v>
      </c>
      <c r="AI329" s="111">
        <f t="shared" ca="1" si="467"/>
        <v>-0.54808427430608031</v>
      </c>
      <c r="AJ329" s="111">
        <f t="shared" ca="1" si="467"/>
        <v>0.3906036717981145</v>
      </c>
      <c r="AK329" s="111">
        <f t="shared" ca="1" si="467"/>
        <v>1.950603075611828</v>
      </c>
      <c r="AL329" s="111">
        <f t="shared" ca="1" si="467"/>
        <v>3.1115573744602472</v>
      </c>
      <c r="AM329" s="111">
        <f t="shared" ca="1" si="467"/>
        <v>3.8682480993878881</v>
      </c>
      <c r="AN329" s="111">
        <f t="shared" ca="1" si="467"/>
        <v>3.9249002013519556</v>
      </c>
      <c r="AO329" s="111">
        <f t="shared" ca="1" si="467"/>
        <v>3.0373151160998173</v>
      </c>
      <c r="AP329" s="111">
        <f t="shared" ca="1" si="467"/>
        <v>1.7774397416807339</v>
      </c>
      <c r="AQ329" s="111">
        <f t="shared" ca="1" si="467"/>
        <v>0.88974609789902281</v>
      </c>
      <c r="AR329" s="111">
        <f t="shared" ca="1" si="467"/>
        <v>0.86517141655962249</v>
      </c>
      <c r="AS329" s="111">
        <f t="shared" ca="1" si="467"/>
        <v>1.3991125784206453</v>
      </c>
      <c r="AT329" s="111">
        <f t="shared" ca="1" si="467"/>
        <v>1.7610476483620516</v>
      </c>
      <c r="AU329" s="111">
        <f t="shared" ca="1" si="467"/>
        <v>1.7740407865171974</v>
      </c>
      <c r="AW329" s="14">
        <f t="shared" si="456"/>
        <v>82.5</v>
      </c>
      <c r="AX329" s="111">
        <f t="shared" ca="1" si="468"/>
        <v>-0.16387913549343036</v>
      </c>
      <c r="AY329" s="111">
        <f t="shared" ca="1" si="468"/>
        <v>0.74936619395649373</v>
      </c>
      <c r="AZ329" s="111">
        <f t="shared" ca="1" si="468"/>
        <v>2.2486053423801975</v>
      </c>
      <c r="BA329" s="111">
        <f t="shared" ca="1" si="468"/>
        <v>3.364955485991032</v>
      </c>
      <c r="BB329" s="111">
        <f t="shared" ca="1" si="468"/>
        <v>4.2265601991213329</v>
      </c>
      <c r="BC329" s="111">
        <f t="shared" ca="1" si="468"/>
        <v>4.6719289751191706</v>
      </c>
      <c r="BD329" s="111">
        <f t="shared" ca="1" si="468"/>
        <v>3.9813246173638603</v>
      </c>
      <c r="BE329" s="111">
        <f t="shared" ca="1" si="468"/>
        <v>2.6986269272332821</v>
      </c>
      <c r="BF329" s="111">
        <f t="shared" ca="1" si="468"/>
        <v>1.7097388053612512</v>
      </c>
      <c r="BG329" s="111">
        <f t="shared" ca="1" si="468"/>
        <v>1.5670576046656706</v>
      </c>
      <c r="BH329" s="111">
        <f t="shared" ca="1" si="468"/>
        <v>2.0112693407537314</v>
      </c>
      <c r="BI329" s="111">
        <f t="shared" ca="1" si="468"/>
        <v>2.3230934301974102</v>
      </c>
      <c r="BJ329" s="111">
        <f t="shared" ca="1" si="468"/>
        <v>2.3196759994503715</v>
      </c>
      <c r="BL329" s="14">
        <f t="shared" si="458"/>
        <v>82.5</v>
      </c>
      <c r="BM329" s="111">
        <f t="shared" ca="1" si="469"/>
        <v>0.17670450412709116</v>
      </c>
      <c r="BN329" s="111">
        <f t="shared" ca="1" si="469"/>
        <v>1.056862594974211</v>
      </c>
      <c r="BO329" s="111">
        <f t="shared" ca="1" si="469"/>
        <v>2.4731423001280746</v>
      </c>
      <c r="BP329" s="111">
        <f t="shared" ca="1" si="469"/>
        <v>3.5009456423887868</v>
      </c>
      <c r="BQ329" s="111">
        <f t="shared" ca="1" si="469"/>
        <v>4.3675091930018262</v>
      </c>
      <c r="BR329" s="111">
        <f t="shared" ca="1" si="469"/>
        <v>5.1969849422312961</v>
      </c>
      <c r="BS329" s="111">
        <f t="shared" ca="1" si="469"/>
        <v>4.8852588647325934</v>
      </c>
      <c r="BT329" s="111">
        <f t="shared" ca="1" si="469"/>
        <v>3.6131147469505809</v>
      </c>
      <c r="BU329" s="111">
        <f t="shared" ca="1" si="469"/>
        <v>2.5278240463208057</v>
      </c>
      <c r="BV329" s="111">
        <f t="shared" ca="1" si="469"/>
        <v>2.268038408828037</v>
      </c>
      <c r="BW329" s="111">
        <f t="shared" ca="1" si="469"/>
        <v>2.6227608730676906</v>
      </c>
      <c r="BX329" s="111">
        <f t="shared" ca="1" si="469"/>
        <v>2.8844802112779249</v>
      </c>
      <c r="BY329" s="111">
        <f t="shared" ca="1" si="469"/>
        <v>2.8646192652428937</v>
      </c>
      <c r="CA329" s="14">
        <f t="shared" si="460"/>
        <v>82.5</v>
      </c>
      <c r="CB329" s="111">
        <f t="shared" ca="1" si="470"/>
        <v>-5.5003397664350171</v>
      </c>
      <c r="CC329" s="111">
        <f t="shared" ca="1" si="470"/>
        <v>-4.6967176931699273</v>
      </c>
      <c r="CD329" s="111">
        <f t="shared" ca="1" si="470"/>
        <v>-3.5821127656909839</v>
      </c>
      <c r="CE329" s="111">
        <f t="shared" ca="1" si="470"/>
        <v>-3.2636589263896472</v>
      </c>
      <c r="CF329" s="111">
        <f t="shared" ca="1" si="470"/>
        <v>-3.7597527924136891</v>
      </c>
      <c r="CG329" s="111">
        <f t="shared" ca="1" si="470"/>
        <v>-4.9621258155739847</v>
      </c>
      <c r="CH329" s="111">
        <f t="shared" ca="1" si="470"/>
        <v>-6.8130036792184292</v>
      </c>
      <c r="CI329" s="111">
        <f t="shared" ca="1" si="470"/>
        <v>-9.0597862209967879</v>
      </c>
      <c r="CJ329" s="111">
        <f t="shared" ca="1" si="470"/>
        <v>-10.995322363152555</v>
      </c>
      <c r="CK329" s="111">
        <f t="shared" ca="1" si="470"/>
        <v>-11.901190030330657</v>
      </c>
      <c r="CL329" s="111">
        <f t="shared" ca="1" si="470"/>
        <v>-12.053951220366169</v>
      </c>
      <c r="CM329" s="111">
        <f t="shared" ca="1" si="470"/>
        <v>-12.424359595427736</v>
      </c>
      <c r="CN329" s="111">
        <f t="shared" ca="1" si="470"/>
        <v>-12.86139715522779</v>
      </c>
      <c r="CP329" s="14">
        <f t="shared" si="462"/>
        <v>82.5</v>
      </c>
      <c r="CQ329" s="111">
        <f t="shared" ca="1" si="471"/>
        <v>-16.418663395728743</v>
      </c>
      <c r="CR329" s="111">
        <f t="shared" ca="1" si="471"/>
        <v>-13.554270348924314</v>
      </c>
      <c r="CS329" s="111">
        <f t="shared" ca="1" si="471"/>
        <v>-8.838301788140793</v>
      </c>
      <c r="CT329" s="111">
        <f t="shared" ca="1" si="471"/>
        <v>-5.5791972944673081</v>
      </c>
      <c r="CU329" s="111">
        <f t="shared" ca="1" si="471"/>
        <v>-3.7395114831957654</v>
      </c>
      <c r="CV329" s="111">
        <f t="shared" ca="1" si="471"/>
        <v>-2.7122956542769328</v>
      </c>
      <c r="CW329" s="111">
        <f t="shared" ca="1" si="471"/>
        <v>-2.1176583589594653</v>
      </c>
      <c r="CX329" s="111">
        <f t="shared" ca="1" si="471"/>
        <v>-1.8917052724479735</v>
      </c>
      <c r="CY329" s="111">
        <f t="shared" ca="1" si="471"/>
        <v>-2.1410269938444513</v>
      </c>
      <c r="CZ329" s="111">
        <f t="shared" ca="1" si="471"/>
        <v>-3.0183693423286329</v>
      </c>
      <c r="DA329" s="111">
        <f t="shared" ca="1" si="471"/>
        <v>-5.110244829164527</v>
      </c>
      <c r="DB329" s="111">
        <f t="shared" ca="1" si="471"/>
        <v>-8.8393680661089782</v>
      </c>
      <c r="DC329" s="111">
        <f t="shared" ca="1" si="471"/>
        <v>-11.325510416192898</v>
      </c>
      <c r="DE329" s="14">
        <f t="shared" si="464"/>
        <v>82.5</v>
      </c>
      <c r="DF329" s="111">
        <f t="shared" ca="1" si="472"/>
        <v>-16.080328624156476</v>
      </c>
      <c r="DG329" s="111">
        <f t="shared" ca="1" si="472"/>
        <v>-14.220809451230533</v>
      </c>
      <c r="DH329" s="111">
        <f t="shared" ca="1" si="472"/>
        <v>-11.226971853609538</v>
      </c>
      <c r="DI329" s="111">
        <f t="shared" ca="1" si="472"/>
        <v>-9.2892153535680979</v>
      </c>
      <c r="DJ329" s="111">
        <f t="shared" ca="1" si="472"/>
        <v>-8.3406777241886019</v>
      </c>
      <c r="DK329" s="111">
        <f t="shared" ca="1" si="472"/>
        <v>-7.9241386745861293</v>
      </c>
      <c r="DL329" s="111">
        <f t="shared" ca="1" si="472"/>
        <v>-7.6928683227221795</v>
      </c>
      <c r="DM329" s="111">
        <f t="shared" ca="1" si="472"/>
        <v>-7.391119940923387</v>
      </c>
      <c r="DN329" s="111">
        <f t="shared" ca="1" si="472"/>
        <v>-6.9293049016711841</v>
      </c>
      <c r="DO329" s="111">
        <f t="shared" ca="1" si="472"/>
        <v>-6.6570079541690887</v>
      </c>
      <c r="DP329" s="111">
        <f t="shared" ca="1" si="472"/>
        <v>-7.4046827169842295</v>
      </c>
      <c r="DQ329" s="111">
        <f t="shared" ca="1" si="472"/>
        <v>-9.6418692781621456</v>
      </c>
      <c r="DR329" s="111">
        <f t="shared" ca="1" si="472"/>
        <v>-11.272965781230663</v>
      </c>
      <c r="DT329" s="14"/>
      <c r="DU329" s="111"/>
      <c r="DV329" s="111"/>
      <c r="DW329" s="111"/>
      <c r="DX329" s="111"/>
      <c r="DY329" s="111"/>
      <c r="DZ329" s="111"/>
      <c r="EA329" s="111"/>
      <c r="EB329" s="111"/>
      <c r="EC329" s="111"/>
      <c r="ED329" s="111"/>
      <c r="EE329" s="111"/>
      <c r="EF329" s="111"/>
      <c r="EG329" s="111"/>
      <c r="EI329" s="14"/>
      <c r="EJ329" s="111"/>
      <c r="EK329" s="111"/>
      <c r="EL329" s="111"/>
      <c r="EM329" s="111"/>
      <c r="EN329" s="111"/>
      <c r="EO329" s="111"/>
      <c r="EP329" s="111"/>
      <c r="EQ329" s="111"/>
      <c r="ER329" s="111"/>
      <c r="ES329" s="111"/>
      <c r="ET329" s="111"/>
      <c r="EU329" s="111"/>
      <c r="EV329" s="111"/>
    </row>
    <row r="330" spans="1:153">
      <c r="S330" s="14">
        <f t="shared" si="452"/>
        <v>90</v>
      </c>
      <c r="T330" s="87">
        <f t="shared" ca="1" si="466"/>
        <v>4.8352127388762387</v>
      </c>
      <c r="U330" s="87">
        <f t="shared" ca="1" si="466"/>
        <v>4.8370225807917393</v>
      </c>
      <c r="V330" s="87">
        <f t="shared" ca="1" si="466"/>
        <v>4.874817726672271</v>
      </c>
      <c r="W330" s="87">
        <f t="shared" ca="1" si="466"/>
        <v>5.0637491243216068</v>
      </c>
      <c r="X330" s="87">
        <f t="shared" ca="1" si="466"/>
        <v>5.6621483703834237</v>
      </c>
      <c r="Y330" s="87">
        <f t="shared" ca="1" si="466"/>
        <v>7.1814368055582474</v>
      </c>
      <c r="Z330" s="87">
        <f t="shared" ca="1" si="466"/>
        <v>6.3333299677752084</v>
      </c>
      <c r="AA330" s="87">
        <f t="shared" ca="1" si="466"/>
        <v>4.8281449159320715</v>
      </c>
      <c r="AB330" s="87">
        <f t="shared" ca="1" si="466"/>
        <v>3.6897406481147534</v>
      </c>
      <c r="AC330" s="87">
        <f t="shared" ca="1" si="466"/>
        <v>3.4196144002425175</v>
      </c>
      <c r="AD330" s="87">
        <f t="shared" ca="1" si="466"/>
        <v>3.8764521411899722</v>
      </c>
      <c r="AE330" s="87">
        <f t="shared" ca="1" si="466"/>
        <v>4.4517765339180215</v>
      </c>
      <c r="AF330" s="87">
        <f t="shared" ca="1" si="466"/>
        <v>4.6900150546376054</v>
      </c>
      <c r="AH330" s="14">
        <f t="shared" si="454"/>
        <v>90</v>
      </c>
      <c r="AI330" s="111">
        <f t="shared" ca="1" si="467"/>
        <v>-1.900148575794427</v>
      </c>
      <c r="AJ330" s="111">
        <f t="shared" ca="1" si="467"/>
        <v>-0.54966408031908998</v>
      </c>
      <c r="AK330" s="111">
        <f t="shared" ca="1" si="467"/>
        <v>1.5179029764830334</v>
      </c>
      <c r="AL330" s="111">
        <f t="shared" ca="1" si="467"/>
        <v>2.9129729680303633</v>
      </c>
      <c r="AM330" s="111">
        <f t="shared" ca="1" si="467"/>
        <v>3.7423132998558062</v>
      </c>
      <c r="AN330" s="111">
        <f t="shared" ca="1" si="467"/>
        <v>3.8344798574223962</v>
      </c>
      <c r="AO330" s="111">
        <f t="shared" ca="1" si="467"/>
        <v>3.0375908062815222</v>
      </c>
      <c r="AP330" s="111">
        <f t="shared" ca="1" si="467"/>
        <v>1.8952197041066938</v>
      </c>
      <c r="AQ330" s="111">
        <f t="shared" ca="1" si="467"/>
        <v>1.101259759280758</v>
      </c>
      <c r="AR330" s="111">
        <f t="shared" ca="1" si="467"/>
        <v>1.1011811256741524</v>
      </c>
      <c r="AS330" s="111">
        <f t="shared" ca="1" si="467"/>
        <v>1.5825147871594574</v>
      </c>
      <c r="AT330" s="111">
        <f t="shared" ca="1" si="467"/>
        <v>1.7740407865171974</v>
      </c>
      <c r="AU330" s="111">
        <f t="shared" ca="1" si="467"/>
        <v>1.6139390972948853</v>
      </c>
      <c r="AW330" s="14">
        <f t="shared" si="456"/>
        <v>90</v>
      </c>
      <c r="AX330" s="111">
        <f t="shared" ca="1" si="468"/>
        <v>-1.4893670448033296</v>
      </c>
      <c r="AY330" s="111">
        <f t="shared" ca="1" si="468"/>
        <v>-0.16207865005749067</v>
      </c>
      <c r="AZ330" s="111">
        <f t="shared" ca="1" si="468"/>
        <v>1.8507878023273019</v>
      </c>
      <c r="BA330" s="111">
        <f t="shared" ca="1" si="468"/>
        <v>3.209769675335957</v>
      </c>
      <c r="BB330" s="111">
        <f t="shared" ca="1" si="468"/>
        <v>4.1433039603078488</v>
      </c>
      <c r="BC330" s="111">
        <f t="shared" ca="1" si="468"/>
        <v>4.5682045016161341</v>
      </c>
      <c r="BD330" s="111">
        <f t="shared" ca="1" si="468"/>
        <v>3.9366329123831854</v>
      </c>
      <c r="BE330" s="111">
        <f t="shared" ca="1" si="468"/>
        <v>2.7706398587830199</v>
      </c>
      <c r="BF330" s="111">
        <f t="shared" ca="1" si="468"/>
        <v>1.883010018881107</v>
      </c>
      <c r="BG330" s="111">
        <f t="shared" ca="1" si="468"/>
        <v>1.7753402217585652</v>
      </c>
      <c r="BH330" s="111">
        <f t="shared" ca="1" si="468"/>
        <v>2.1750224536649689</v>
      </c>
      <c r="BI330" s="111">
        <f t="shared" ca="1" si="468"/>
        <v>2.3196759994503715</v>
      </c>
      <c r="BJ330" s="111">
        <f t="shared" ca="1" si="468"/>
        <v>2.1431593017711634</v>
      </c>
      <c r="BL330" s="14">
        <f t="shared" si="458"/>
        <v>90</v>
      </c>
      <c r="BM330" s="111">
        <f t="shared" ca="1" si="469"/>
        <v>-1.1130726350188969</v>
      </c>
      <c r="BN330" s="111">
        <f t="shared" ca="1" si="469"/>
        <v>0.18340588751513831</v>
      </c>
      <c r="BO330" s="111">
        <f t="shared" ca="1" si="469"/>
        <v>2.1193540287300134</v>
      </c>
      <c r="BP330" s="111">
        <f t="shared" ca="1" si="469"/>
        <v>3.4001753573531013</v>
      </c>
      <c r="BQ330" s="111">
        <f t="shared" ca="1" si="469"/>
        <v>4.3550655874030166</v>
      </c>
      <c r="BR330" s="111">
        <f t="shared" ca="1" si="469"/>
        <v>5.1280699738413187</v>
      </c>
      <c r="BS330" s="111">
        <f t="shared" ca="1" si="469"/>
        <v>4.8013591229097479</v>
      </c>
      <c r="BT330" s="111">
        <f t="shared" ca="1" si="469"/>
        <v>3.6398148936251946</v>
      </c>
      <c r="BU330" s="111">
        <f t="shared" ca="1" si="469"/>
        <v>2.6629162225982448</v>
      </c>
      <c r="BV330" s="111">
        <f t="shared" ca="1" si="469"/>
        <v>2.4486067159169913</v>
      </c>
      <c r="BW330" s="111">
        <f t="shared" ca="1" si="469"/>
        <v>2.7668578898285645</v>
      </c>
      <c r="BX330" s="111">
        <f t="shared" ca="1" si="469"/>
        <v>2.8646192652428937</v>
      </c>
      <c r="BY330" s="111">
        <f t="shared" ca="1" si="469"/>
        <v>2.6716369160106233</v>
      </c>
      <c r="CA330" s="14">
        <f t="shared" si="460"/>
        <v>90</v>
      </c>
      <c r="CB330" s="111">
        <f t="shared" ca="1" si="470"/>
        <v>-6.7844009392276501</v>
      </c>
      <c r="CC330" s="111">
        <f t="shared" ca="1" si="470"/>
        <v>-5.5638661203636888</v>
      </c>
      <c r="CD330" s="111">
        <f t="shared" ca="1" si="470"/>
        <v>-3.926247512950829</v>
      </c>
      <c r="CE330" s="111">
        <f t="shared" ca="1" si="470"/>
        <v>-3.3415019191926438</v>
      </c>
      <c r="CF330" s="111">
        <f t="shared" ca="1" si="470"/>
        <v>-3.6952294146144649</v>
      </c>
      <c r="CG330" s="111">
        <f t="shared" ca="1" si="470"/>
        <v>-4.7811988828636078</v>
      </c>
      <c r="CH330" s="111">
        <f t="shared" ca="1" si="470"/>
        <v>-6.5029355323876281</v>
      </c>
      <c r="CI330" s="111">
        <f t="shared" ca="1" si="470"/>
        <v>-8.6234050466741863</v>
      </c>
      <c r="CJ330" s="111">
        <f t="shared" ca="1" si="470"/>
        <v>-10.515457619314308</v>
      </c>
      <c r="CK330" s="111">
        <f t="shared" ca="1" si="470"/>
        <v>-11.534485958883829</v>
      </c>
      <c r="CL330" s="111">
        <f t="shared" ca="1" si="470"/>
        <v>-11.970432035585787</v>
      </c>
      <c r="CM330" s="111">
        <f t="shared" ca="1" si="470"/>
        <v>-12.86139715522779</v>
      </c>
      <c r="CN330" s="111">
        <f t="shared" ca="1" si="470"/>
        <v>-13.712756568884894</v>
      </c>
      <c r="CP330" s="14">
        <f t="shared" si="462"/>
        <v>90</v>
      </c>
      <c r="CQ330" s="111">
        <f t="shared" ca="1" si="471"/>
        <v>-20.542336181101504</v>
      </c>
      <c r="CR330" s="111">
        <f t="shared" ca="1" si="471"/>
        <v>-16.451330412300045</v>
      </c>
      <c r="CS330" s="111">
        <f t="shared" ca="1" si="471"/>
        <v>-10.229077520496189</v>
      </c>
      <c r="CT330" s="111">
        <f t="shared" ca="1" si="471"/>
        <v>-6.2605110234870027</v>
      </c>
      <c r="CU330" s="111">
        <f t="shared" ca="1" si="471"/>
        <v>-4.1296784815571295</v>
      </c>
      <c r="CV330" s="111">
        <f t="shared" ca="1" si="471"/>
        <v>-2.9827330695313439</v>
      </c>
      <c r="CW330" s="111">
        <f t="shared" ca="1" si="471"/>
        <v>-2.3507186983041528</v>
      </c>
      <c r="CX330" s="111">
        <f t="shared" ca="1" si="471"/>
        <v>-2.1291066406179944</v>
      </c>
      <c r="CY330" s="111">
        <f t="shared" ca="1" si="471"/>
        <v>-2.4239890960629458</v>
      </c>
      <c r="CZ330" s="111">
        <f t="shared" ca="1" si="471"/>
        <v>-3.4907627073965903</v>
      </c>
      <c r="DA330" s="111">
        <f t="shared" ca="1" si="471"/>
        <v>-6.1817751134183094</v>
      </c>
      <c r="DB330" s="111">
        <f t="shared" ca="1" si="471"/>
        <v>-11.325510416192898</v>
      </c>
      <c r="DC330" s="111">
        <f t="shared" ca="1" si="471"/>
        <v>-15.004708228708763</v>
      </c>
      <c r="DE330" s="14">
        <f t="shared" si="464"/>
        <v>90</v>
      </c>
      <c r="DF330" s="111">
        <f t="shared" ca="1" si="472"/>
        <v>-18.633184231289714</v>
      </c>
      <c r="DG330" s="111">
        <f t="shared" ca="1" si="472"/>
        <v>-15.947674800448254</v>
      </c>
      <c r="DH330" s="111">
        <f t="shared" ca="1" si="472"/>
        <v>-11.9268423515223</v>
      </c>
      <c r="DI330" s="111">
        <f t="shared" ca="1" si="472"/>
        <v>-9.484298463125425</v>
      </c>
      <c r="DJ330" s="111">
        <f t="shared" ca="1" si="472"/>
        <v>-8.3052808316569777</v>
      </c>
      <c r="DK330" s="111">
        <f t="shared" ca="1" si="472"/>
        <v>-7.7674300534616734</v>
      </c>
      <c r="DL330" s="111">
        <f t="shared" ca="1" si="472"/>
        <v>-7.4699748026397703</v>
      </c>
      <c r="DM330" s="111">
        <f t="shared" ca="1" si="472"/>
        <v>-7.161083427107827</v>
      </c>
      <c r="DN330" s="111">
        <f t="shared" ca="1" si="472"/>
        <v>-6.7839489656375918</v>
      </c>
      <c r="DO330" s="111">
        <f t="shared" ca="1" si="472"/>
        <v>-6.7353623453731268</v>
      </c>
      <c r="DP330" s="111">
        <f t="shared" ca="1" si="472"/>
        <v>-7.9909781163289377</v>
      </c>
      <c r="DQ330" s="111">
        <f t="shared" ca="1" si="472"/>
        <v>-11.272965781230663</v>
      </c>
      <c r="DR330" s="111">
        <f t="shared" ca="1" si="472"/>
        <v>-13.743595897448127</v>
      </c>
      <c r="DT330" s="14"/>
      <c r="DU330" s="111"/>
      <c r="DV330" s="111"/>
      <c r="DW330" s="111"/>
      <c r="DX330" s="111"/>
      <c r="DY330" s="111"/>
      <c r="DZ330" s="111"/>
      <c r="EA330" s="111"/>
      <c r="EB330" s="111"/>
      <c r="EC330" s="111"/>
      <c r="ED330" s="111"/>
      <c r="EE330" s="111"/>
      <c r="EF330" s="111"/>
      <c r="EG330" s="111"/>
      <c r="EI330" s="14"/>
      <c r="EJ330" s="111"/>
      <c r="EK330" s="111"/>
      <c r="EL330" s="111"/>
      <c r="EM330" s="111"/>
      <c r="EN330" s="111"/>
      <c r="EO330" s="111"/>
      <c r="EP330" s="111"/>
      <c r="EQ330" s="111"/>
      <c r="ER330" s="111"/>
      <c r="ES330" s="111"/>
      <c r="ET330" s="111"/>
      <c r="EU330" s="111"/>
      <c r="EV330" s="111"/>
    </row>
    <row r="331" spans="1:153" s="1" customFormat="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R331"/>
      <c r="S331" s="1" t="s">
        <v>69</v>
      </c>
      <c r="AH331" s="1" t="s">
        <v>70</v>
      </c>
      <c r="AW331" s="1" t="s">
        <v>71</v>
      </c>
      <c r="BL331" s="1" t="s">
        <v>72</v>
      </c>
      <c r="CA331" s="1" t="s">
        <v>73</v>
      </c>
      <c r="CP331" s="1" t="s">
        <v>74</v>
      </c>
      <c r="DE331" s="1" t="s">
        <v>75</v>
      </c>
    </row>
    <row r="332" spans="1:153">
      <c r="S332" s="85" t="s">
        <v>97</v>
      </c>
      <c r="T332" s="86">
        <f t="shared" ref="T332:AF332" si="473">T317</f>
        <v>0</v>
      </c>
      <c r="U332" s="86">
        <f t="shared" si="473"/>
        <v>7.5</v>
      </c>
      <c r="V332" s="86">
        <f t="shared" si="473"/>
        <v>15</v>
      </c>
      <c r="W332" s="86">
        <f t="shared" si="473"/>
        <v>22.5</v>
      </c>
      <c r="X332" s="86">
        <f t="shared" si="473"/>
        <v>30</v>
      </c>
      <c r="Y332" s="86">
        <f t="shared" si="473"/>
        <v>37.5</v>
      </c>
      <c r="Z332" s="86">
        <f t="shared" si="473"/>
        <v>45</v>
      </c>
      <c r="AA332" s="86">
        <f t="shared" si="473"/>
        <v>52.5</v>
      </c>
      <c r="AB332" s="86">
        <f t="shared" si="473"/>
        <v>60</v>
      </c>
      <c r="AC332" s="86">
        <f t="shared" si="473"/>
        <v>67.5</v>
      </c>
      <c r="AD332" s="86">
        <f t="shared" si="473"/>
        <v>75</v>
      </c>
      <c r="AE332" s="86">
        <f t="shared" si="473"/>
        <v>82.5</v>
      </c>
      <c r="AF332" s="86">
        <f t="shared" si="473"/>
        <v>90</v>
      </c>
      <c r="AG332" s="441">
        <f ca="1">INDEX(T333:AF345,Sheet1!$R$17,Sheet1!$R$18)</f>
        <v>0.37675262073406302</v>
      </c>
      <c r="AH332" s="85" t="s">
        <v>97</v>
      </c>
      <c r="AI332" s="14">
        <f t="shared" ref="AI332:AU332" si="474">AI317</f>
        <v>0</v>
      </c>
      <c r="AJ332" s="14">
        <f t="shared" si="474"/>
        <v>7.5</v>
      </c>
      <c r="AK332" s="14">
        <f t="shared" si="474"/>
        <v>15</v>
      </c>
      <c r="AL332" s="14">
        <f t="shared" si="474"/>
        <v>22.5</v>
      </c>
      <c r="AM332" s="14">
        <f t="shared" si="474"/>
        <v>30</v>
      </c>
      <c r="AN332" s="14">
        <f t="shared" si="474"/>
        <v>37.5</v>
      </c>
      <c r="AO332" s="14">
        <f t="shared" si="474"/>
        <v>45</v>
      </c>
      <c r="AP332" s="14">
        <f t="shared" si="474"/>
        <v>52.5</v>
      </c>
      <c r="AQ332" s="14">
        <f t="shared" si="474"/>
        <v>60</v>
      </c>
      <c r="AR332" s="14">
        <f t="shared" si="474"/>
        <v>67.5</v>
      </c>
      <c r="AS332" s="14">
        <f t="shared" si="474"/>
        <v>75</v>
      </c>
      <c r="AT332" s="14">
        <f t="shared" si="474"/>
        <v>82.5</v>
      </c>
      <c r="AU332" s="14">
        <f t="shared" si="474"/>
        <v>90</v>
      </c>
      <c r="AV332" s="441">
        <f ca="1">INDEX(AI333:AU345,Sheet1!$R$17,Sheet1!$R$18)</f>
        <v>0.40617203372901395</v>
      </c>
      <c r="AW332" s="85" t="s">
        <v>97</v>
      </c>
      <c r="AX332" s="14">
        <f t="shared" ref="AX332:BJ332" si="475">AX317</f>
        <v>0</v>
      </c>
      <c r="AY332" s="14">
        <f t="shared" si="475"/>
        <v>7.5</v>
      </c>
      <c r="AZ332" s="14">
        <f t="shared" si="475"/>
        <v>15</v>
      </c>
      <c r="BA332" s="14">
        <f t="shared" si="475"/>
        <v>22.5</v>
      </c>
      <c r="BB332" s="14">
        <f t="shared" si="475"/>
        <v>30</v>
      </c>
      <c r="BC332" s="14">
        <f t="shared" si="475"/>
        <v>37.5</v>
      </c>
      <c r="BD332" s="14">
        <f t="shared" si="475"/>
        <v>45</v>
      </c>
      <c r="BE332" s="14">
        <f t="shared" si="475"/>
        <v>52.5</v>
      </c>
      <c r="BF332" s="14">
        <f t="shared" si="475"/>
        <v>60</v>
      </c>
      <c r="BG332" s="14">
        <f t="shared" si="475"/>
        <v>67.5</v>
      </c>
      <c r="BH332" s="14">
        <f t="shared" si="475"/>
        <v>75</v>
      </c>
      <c r="BI332" s="14">
        <f t="shared" si="475"/>
        <v>82.5</v>
      </c>
      <c r="BJ332" s="14">
        <f t="shared" si="475"/>
        <v>90</v>
      </c>
      <c r="BK332" s="441">
        <f ca="1">INDEX(AX333:BJ345,Sheet1!$R$17,Sheet1!$R$18)</f>
        <v>0.39995468751910923</v>
      </c>
      <c r="BL332" s="85" t="s">
        <v>97</v>
      </c>
      <c r="BM332" s="14">
        <f t="shared" ref="BM332:BY332" si="476">BM317</f>
        <v>0</v>
      </c>
      <c r="BN332" s="14">
        <f t="shared" si="476"/>
        <v>7.5</v>
      </c>
      <c r="BO332" s="14">
        <f t="shared" si="476"/>
        <v>15</v>
      </c>
      <c r="BP332" s="14">
        <f t="shared" si="476"/>
        <v>22.5</v>
      </c>
      <c r="BQ332" s="14">
        <f t="shared" si="476"/>
        <v>30</v>
      </c>
      <c r="BR332" s="14">
        <f t="shared" si="476"/>
        <v>37.5</v>
      </c>
      <c r="BS332" s="14">
        <f t="shared" si="476"/>
        <v>45</v>
      </c>
      <c r="BT332" s="14">
        <f t="shared" si="476"/>
        <v>52.5</v>
      </c>
      <c r="BU332" s="14">
        <f t="shared" si="476"/>
        <v>60</v>
      </c>
      <c r="BV332" s="14">
        <f t="shared" si="476"/>
        <v>67.5</v>
      </c>
      <c r="BW332" s="14">
        <f t="shared" si="476"/>
        <v>75</v>
      </c>
      <c r="BX332" s="14">
        <f t="shared" si="476"/>
        <v>82.5</v>
      </c>
      <c r="BY332" s="14">
        <f t="shared" si="476"/>
        <v>90</v>
      </c>
      <c r="BZ332" s="441">
        <f ca="1">INDEX(BM333:BY345,Sheet1!$R$17,Sheet1!$R$18)</f>
        <v>0.38632624679176636</v>
      </c>
      <c r="CA332" s="85" t="s">
        <v>97</v>
      </c>
      <c r="CB332" s="14">
        <f t="shared" ref="CB332:CN332" si="477">CB317</f>
        <v>0</v>
      </c>
      <c r="CC332" s="14">
        <f t="shared" si="477"/>
        <v>7.5</v>
      </c>
      <c r="CD332" s="14">
        <f t="shared" si="477"/>
        <v>15</v>
      </c>
      <c r="CE332" s="14">
        <f t="shared" si="477"/>
        <v>22.5</v>
      </c>
      <c r="CF332" s="14">
        <f t="shared" si="477"/>
        <v>30</v>
      </c>
      <c r="CG332" s="14">
        <f t="shared" si="477"/>
        <v>37.5</v>
      </c>
      <c r="CH332" s="14">
        <f t="shared" si="477"/>
        <v>45</v>
      </c>
      <c r="CI332" s="14">
        <f t="shared" si="477"/>
        <v>52.5</v>
      </c>
      <c r="CJ332" s="14">
        <f t="shared" si="477"/>
        <v>60</v>
      </c>
      <c r="CK332" s="14">
        <f t="shared" si="477"/>
        <v>67.5</v>
      </c>
      <c r="CL332" s="14">
        <f t="shared" si="477"/>
        <v>75</v>
      </c>
      <c r="CM332" s="14">
        <f t="shared" si="477"/>
        <v>82.5</v>
      </c>
      <c r="CN332" s="14">
        <f t="shared" si="477"/>
        <v>90</v>
      </c>
      <c r="CO332" s="441">
        <f ca="1">INDEX(CB333:CN345,Sheet1!$R$17,Sheet1!$R$18)</f>
        <v>0.61167053306019492</v>
      </c>
      <c r="CP332" s="85" t="s">
        <v>97</v>
      </c>
      <c r="CQ332" s="14">
        <f t="shared" ref="CQ332:DC332" si="478">CQ317</f>
        <v>0</v>
      </c>
      <c r="CR332" s="14">
        <f t="shared" si="478"/>
        <v>7.5</v>
      </c>
      <c r="CS332" s="14">
        <f t="shared" ref="CS332" si="479">BO332</f>
        <v>15</v>
      </c>
      <c r="CT332" s="14">
        <f t="shared" ref="CT332" si="480">BP332</f>
        <v>22.5</v>
      </c>
      <c r="CU332" s="14">
        <f t="shared" ref="CU332" si="481">BQ332</f>
        <v>30</v>
      </c>
      <c r="CV332" s="14">
        <f t="shared" ref="CV332" si="482">BR332</f>
        <v>37.5</v>
      </c>
      <c r="CW332" s="14">
        <f t="shared" ref="CW332" si="483">BS332</f>
        <v>45</v>
      </c>
      <c r="CX332" s="14">
        <f t="shared" ref="CX332" si="484">BT332</f>
        <v>52.5</v>
      </c>
      <c r="CY332" s="14">
        <f t="shared" ref="CY332" si="485">BU332</f>
        <v>60</v>
      </c>
      <c r="CZ332" s="14">
        <f t="shared" si="478"/>
        <v>67.5</v>
      </c>
      <c r="DA332" s="14">
        <f t="shared" si="478"/>
        <v>75</v>
      </c>
      <c r="DB332" s="14">
        <f t="shared" si="478"/>
        <v>82.5</v>
      </c>
      <c r="DC332" s="14">
        <f t="shared" si="478"/>
        <v>90</v>
      </c>
      <c r="DD332" s="441">
        <f ca="1">INDEX(CQ333:DC345,Sheet1!$R$17,Sheet1!$R$18)</f>
        <v>0.49042901506705194</v>
      </c>
      <c r="DE332" s="85" t="s">
        <v>97</v>
      </c>
      <c r="DF332" s="14">
        <f t="shared" ref="DF332:DR332" si="486">DF317</f>
        <v>0</v>
      </c>
      <c r="DG332" s="14">
        <f t="shared" si="486"/>
        <v>7.5</v>
      </c>
      <c r="DH332" s="14">
        <f t="shared" si="486"/>
        <v>15</v>
      </c>
      <c r="DI332" s="14">
        <f t="shared" si="486"/>
        <v>22.5</v>
      </c>
      <c r="DJ332" s="14">
        <f t="shared" si="486"/>
        <v>30</v>
      </c>
      <c r="DK332" s="14">
        <f t="shared" si="486"/>
        <v>37.5</v>
      </c>
      <c r="DL332" s="14">
        <f t="shared" si="486"/>
        <v>45</v>
      </c>
      <c r="DM332" s="14">
        <f t="shared" si="486"/>
        <v>52.5</v>
      </c>
      <c r="DN332" s="14">
        <f t="shared" si="486"/>
        <v>60</v>
      </c>
      <c r="DO332" s="14">
        <f t="shared" si="486"/>
        <v>67.5</v>
      </c>
      <c r="DP332" s="14">
        <f t="shared" si="486"/>
        <v>75</v>
      </c>
      <c r="DQ332" s="14">
        <f t="shared" si="486"/>
        <v>82.5</v>
      </c>
      <c r="DR332" s="14">
        <f t="shared" si="486"/>
        <v>90</v>
      </c>
      <c r="DS332" s="441">
        <f ca="1">INDEX(DF333:DR345,Sheet1!$R$17,Sheet1!$R$18)</f>
        <v>0.45644699876523231</v>
      </c>
      <c r="DT332" s="100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575"/>
      <c r="EI332" s="100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575"/>
    </row>
    <row r="333" spans="1:153">
      <c r="S333" s="14">
        <f t="shared" ref="S333:S345" si="487">S318</f>
        <v>0</v>
      </c>
      <c r="T333" s="110">
        <f t="shared" ref="T333:AF345" ca="1" si="488">1/((IF(T303&gt;0,T303/$F$2,-T303/$G$2))^2+(IF(T318&gt;0,T318/$F$2,-T318/$G$2))^2)^0.5</f>
        <v>4.2484478322109664E-2</v>
      </c>
      <c r="U333" s="110">
        <f t="shared" ca="1" si="488"/>
        <v>4.2839378354634097E-2</v>
      </c>
      <c r="V333" s="110">
        <f t="shared" ca="1" si="488"/>
        <v>4.45317093301313E-2</v>
      </c>
      <c r="W333" s="110">
        <f t="shared" ca="1" si="488"/>
        <v>4.9569970901188587E-2</v>
      </c>
      <c r="X333" s="110">
        <f t="shared" ca="1" si="488"/>
        <v>6.1506096826828706E-2</v>
      </c>
      <c r="Y333" s="110">
        <f t="shared" ca="1" si="488"/>
        <v>8.5099852563549294E-2</v>
      </c>
      <c r="Z333" s="110">
        <f t="shared" ca="1" si="488"/>
        <v>0.1244551457520429</v>
      </c>
      <c r="AA333" s="110">
        <f t="shared" ca="1" si="488"/>
        <v>0.17917061068894263</v>
      </c>
      <c r="AB333" s="110">
        <f t="shared" ca="1" si="488"/>
        <v>0.23982038885490928</v>
      </c>
      <c r="AC333" s="110">
        <f t="shared" ca="1" si="488"/>
        <v>0.29071794572297915</v>
      </c>
      <c r="AD333" s="110">
        <f t="shared" ca="1" si="488"/>
        <v>0.32323269992815434</v>
      </c>
      <c r="AE333" s="110">
        <f t="shared" ca="1" si="488"/>
        <v>0.33933306827618681</v>
      </c>
      <c r="AF333" s="110">
        <f t="shared" ca="1" si="488"/>
        <v>0.34399504048214241</v>
      </c>
      <c r="AG333" s="17"/>
      <c r="AH333" s="14">
        <f t="shared" ref="AH333:AH345" si="489">AH318</f>
        <v>0</v>
      </c>
      <c r="AI333" s="116">
        <f t="shared" ref="AI333:AU345" ca="1" si="490">1/((IF(AI303&gt;0,AI303/$F$2,-AI303/$G$2))^2+(IF(AI318&gt;0,AI318/$F$2,-AI318/$G$2))^2)^0.5</f>
        <v>6.0014371863575139E-2</v>
      </c>
      <c r="AJ333" s="116">
        <f t="shared" ca="1" si="490"/>
        <v>6.0898489018087733E-2</v>
      </c>
      <c r="AK333" s="116">
        <f t="shared" ca="1" si="490"/>
        <v>6.3970326605598662E-2</v>
      </c>
      <c r="AL333" s="116">
        <f t="shared" ca="1" si="490"/>
        <v>7.1953319722068476E-2</v>
      </c>
      <c r="AM333" s="116">
        <f t="shared" ca="1" si="490"/>
        <v>9.0258572390593719E-2</v>
      </c>
      <c r="AN333" s="116">
        <f t="shared" ca="1" si="490"/>
        <v>0.12610815037306872</v>
      </c>
      <c r="AO333" s="116">
        <f t="shared" ca="1" si="490"/>
        <v>0.18508822595052052</v>
      </c>
      <c r="AP333" s="116">
        <f t="shared" ca="1" si="490"/>
        <v>0.26232468099546374</v>
      </c>
      <c r="AQ333" s="116">
        <f t="shared" ca="1" si="490"/>
        <v>0.33356714235935808</v>
      </c>
      <c r="AR333" s="116">
        <f t="shared" ca="1" si="490"/>
        <v>0.36946506198175927</v>
      </c>
      <c r="AS333" s="116">
        <f t="shared" ca="1" si="490"/>
        <v>0.35712857678816962</v>
      </c>
      <c r="AT333" s="116">
        <f t="shared" ca="1" si="490"/>
        <v>0.30784017753695719</v>
      </c>
      <c r="AU333" s="116">
        <f t="shared" ca="1" si="490"/>
        <v>0.27822780675185266</v>
      </c>
      <c r="AV333" s="17"/>
      <c r="AW333" s="14">
        <f t="shared" ref="AW333:AW345" si="491">AW318</f>
        <v>0</v>
      </c>
      <c r="AX333" s="116">
        <f t="shared" ref="AX333:BJ345" ca="1" si="492">1/((IF(AX303&gt;0,AX303/$F$2,-AX303/$G$2))^2+(IF(AX318&gt;0,AX318/$F$2,-AX318/$G$2))^2)^0.5</f>
        <v>5.2616414654160421E-2</v>
      </c>
      <c r="AY333" s="116">
        <f t="shared" ca="1" si="492"/>
        <v>5.3296283159645096E-2</v>
      </c>
      <c r="AZ333" s="116">
        <f t="shared" ca="1" si="492"/>
        <v>5.5793992211951388E-2</v>
      </c>
      <c r="BA333" s="116">
        <f t="shared" ca="1" si="492"/>
        <v>6.250727471568833E-2</v>
      </c>
      <c r="BB333" s="116">
        <f t="shared" ca="1" si="492"/>
        <v>7.8055122068564686E-2</v>
      </c>
      <c r="BC333" s="116">
        <f t="shared" ca="1" si="492"/>
        <v>0.10859081815420234</v>
      </c>
      <c r="BD333" s="116">
        <f t="shared" ca="1" si="492"/>
        <v>0.15905639486412285</v>
      </c>
      <c r="BE333" s="116">
        <f t="shared" ca="1" si="492"/>
        <v>0.22678491726117031</v>
      </c>
      <c r="BF333" s="116">
        <f t="shared" ca="1" si="492"/>
        <v>0.29361092713251652</v>
      </c>
      <c r="BG333" s="116">
        <f t="shared" ca="1" si="492"/>
        <v>0.33378584096188768</v>
      </c>
      <c r="BH333" s="116">
        <f t="shared" ca="1" si="492"/>
        <v>0.33186084938400529</v>
      </c>
      <c r="BI333" s="116">
        <f t="shared" ca="1" si="492"/>
        <v>0.2931477811523987</v>
      </c>
      <c r="BJ333" s="116">
        <f t="shared" ca="1" si="492"/>
        <v>0.2671277673243761</v>
      </c>
      <c r="BK333" s="17"/>
      <c r="BL333" s="14">
        <f t="shared" ref="BL333:BL345" si="493">BL318</f>
        <v>0</v>
      </c>
      <c r="BM333" s="116">
        <f t="shared" ref="BM333:BY345" ca="1" si="494">1/((IF(BM303&gt;0,BM303/$F$2,-BM303/$G$2))^2+(IF(BM318&gt;0,BM318/$F$2,-BM318/$G$2))^2)^0.5</f>
        <v>4.6826344452890648E-2</v>
      </c>
      <c r="BN333" s="116">
        <f t="shared" ca="1" si="494"/>
        <v>4.7369738552844223E-2</v>
      </c>
      <c r="BO333" s="116">
        <f t="shared" ca="1" si="494"/>
        <v>4.9464479805126187E-2</v>
      </c>
      <c r="BP333" s="116">
        <f t="shared" ca="1" si="494"/>
        <v>5.524877814821031E-2</v>
      </c>
      <c r="BQ333" s="116">
        <f t="shared" ca="1" si="494"/>
        <v>6.8752168434639951E-2</v>
      </c>
      <c r="BR333" s="116">
        <f t="shared" ca="1" si="494"/>
        <v>9.5331051121467503E-2</v>
      </c>
      <c r="BS333" s="116">
        <f t="shared" ca="1" si="494"/>
        <v>0.13939038581782123</v>
      </c>
      <c r="BT333" s="116">
        <f t="shared" ca="1" si="494"/>
        <v>0.19937417982405461</v>
      </c>
      <c r="BU333" s="116">
        <f t="shared" ca="1" si="494"/>
        <v>0.26136313174052117</v>
      </c>
      <c r="BV333" s="116">
        <f t="shared" ca="1" si="494"/>
        <v>0.30309067940324558</v>
      </c>
      <c r="BW333" s="116">
        <f t="shared" ca="1" si="494"/>
        <v>0.3085408577138769</v>
      </c>
      <c r="BX333" s="116">
        <f t="shared" ca="1" si="494"/>
        <v>0.27885147285055406</v>
      </c>
      <c r="BY333" s="116">
        <f t="shared" ca="1" si="494"/>
        <v>0.25622910571127544</v>
      </c>
      <c r="BZ333" s="17"/>
      <c r="CA333" s="14">
        <f t="shared" ref="CA333:CA345" si="495">CA318</f>
        <v>0</v>
      </c>
      <c r="CB333" s="116">
        <f t="shared" ref="CB333:CN345" ca="1" si="496">1/((IF(CB303&gt;0,CB303/$F$2,-CB303/$G$2))^2+(IF(CB318&gt;0,CB318/$F$2,-CB318/$G$2))^2)^0.5</f>
        <v>0.10053748819155012</v>
      </c>
      <c r="CC333" s="116">
        <f t="shared" ca="1" si="496"/>
        <v>0.10205728382103146</v>
      </c>
      <c r="CD333" s="116">
        <f t="shared" ca="1" si="496"/>
        <v>0.10581161289656511</v>
      </c>
      <c r="CE333" s="116">
        <f t="shared" ca="1" si="496"/>
        <v>0.11530307844361994</v>
      </c>
      <c r="CF333" s="116">
        <f t="shared" ca="1" si="496"/>
        <v>0.13849323573119754</v>
      </c>
      <c r="CG333" s="116">
        <f t="shared" ca="1" si="496"/>
        <v>0.18486735807908586</v>
      </c>
      <c r="CH333" s="116">
        <f t="shared" ca="1" si="496"/>
        <v>0.26195296013253289</v>
      </c>
      <c r="CI333" s="116">
        <f t="shared" ca="1" si="496"/>
        <v>0.36857465749067958</v>
      </c>
      <c r="CJ333" s="116">
        <f t="shared" ca="1" si="496"/>
        <v>0.48436189077230402</v>
      </c>
      <c r="CK333" s="116">
        <f t="shared" ca="1" si="496"/>
        <v>0.55926416076360308</v>
      </c>
      <c r="CL333" s="116">
        <f t="shared" ca="1" si="496"/>
        <v>0.53402000707149178</v>
      </c>
      <c r="CM333" s="116">
        <f t="shared" ca="1" si="496"/>
        <v>0.43305322832699361</v>
      </c>
      <c r="CN333" s="116">
        <f t="shared" ca="1" si="496"/>
        <v>0.37722361587012776</v>
      </c>
      <c r="CO333" s="17"/>
      <c r="CP333" s="14">
        <f t="shared" ref="CP333:CP345" si="497">CP318</f>
        <v>0</v>
      </c>
      <c r="CQ333" s="116">
        <f t="shared" ref="CQ333:DC345" ca="1" si="498">1/((IF(CQ303&gt;0,CQ303/$F$2,-CQ303/$G$2))^2+(IF(CQ318&gt;0,CQ318/$F$2,-CQ318/$G$2))^2)^0.5</f>
        <v>8.0168388732693843E-2</v>
      </c>
      <c r="CR333" s="116">
        <f t="shared" ca="1" si="498"/>
        <v>8.6510764694362252E-2</v>
      </c>
      <c r="CS333" s="116">
        <f t="shared" ca="1" si="498"/>
        <v>9.8836107086292493E-2</v>
      </c>
      <c r="CT333" s="116">
        <f t="shared" ca="1" si="498"/>
        <v>0.11507950446078259</v>
      </c>
      <c r="CU333" s="116">
        <f t="shared" ca="1" si="498"/>
        <v>0.14390849529382885</v>
      </c>
      <c r="CV333" s="116">
        <f t="shared" ca="1" si="498"/>
        <v>0.19465197760318489</v>
      </c>
      <c r="CW333" s="116">
        <f t="shared" ca="1" si="498"/>
        <v>0.26559775902350041</v>
      </c>
      <c r="CX333" s="116">
        <f t="shared" ca="1" si="498"/>
        <v>0.32911933685903361</v>
      </c>
      <c r="CY333" s="116">
        <f t="shared" ca="1" si="498"/>
        <v>0.34408206979496403</v>
      </c>
      <c r="CZ333" s="116">
        <f t="shared" ca="1" si="498"/>
        <v>0.3014477545789655</v>
      </c>
      <c r="DA333" s="116">
        <f t="shared" ca="1" si="498"/>
        <v>0.22874215045141308</v>
      </c>
      <c r="DB333" s="116">
        <f t="shared" ca="1" si="498"/>
        <v>0.16352913053121837</v>
      </c>
      <c r="DC333" s="116">
        <f t="shared" ca="1" si="498"/>
        <v>0.13747925302917946</v>
      </c>
      <c r="DD333" s="17"/>
      <c r="DE333" s="14">
        <f t="shared" ref="DE333:DE345" si="499">DE318</f>
        <v>0</v>
      </c>
      <c r="DF333" s="116">
        <f t="shared" ref="DF333:DR345" ca="1" si="500">1/((IF(DF303&gt;0,DF303/$F$2,-DF303/$G$2))^2+(IF(DF318&gt;0,DF318/$F$2,-DF318/$G$2))^2)^0.5</f>
        <v>0.13649652902120771</v>
      </c>
      <c r="DG333" s="116">
        <f t="shared" ca="1" si="500"/>
        <v>0.14042482377733848</v>
      </c>
      <c r="DH333" s="116">
        <f t="shared" ca="1" si="500"/>
        <v>0.14744222717361077</v>
      </c>
      <c r="DI333" s="116">
        <f t="shared" ca="1" si="500"/>
        <v>0.16017145332058938</v>
      </c>
      <c r="DJ333" s="116">
        <f t="shared" ca="1" si="500"/>
        <v>0.18886958387501962</v>
      </c>
      <c r="DK333" s="116">
        <f t="shared" ca="1" si="500"/>
        <v>0.24412233327688754</v>
      </c>
      <c r="DL333" s="116">
        <f t="shared" ca="1" si="500"/>
        <v>0.33161056059167959</v>
      </c>
      <c r="DM333" s="116">
        <f t="shared" ca="1" si="500"/>
        <v>0.44275969596767567</v>
      </c>
      <c r="DN333" s="116">
        <f t="shared" ca="1" si="500"/>
        <v>0.53720553264402793</v>
      </c>
      <c r="DO333" s="116">
        <f t="shared" ca="1" si="500"/>
        <v>0.53857232967849777</v>
      </c>
      <c r="DP333" s="116">
        <f t="shared" ca="1" si="500"/>
        <v>0.42309654640788852</v>
      </c>
      <c r="DQ333" s="116">
        <f t="shared" ca="1" si="500"/>
        <v>0.29209640897982214</v>
      </c>
      <c r="DR333" s="116">
        <f t="shared" ca="1" si="500"/>
        <v>0.24002760834921569</v>
      </c>
      <c r="DS333" s="17"/>
      <c r="DT333" s="14"/>
      <c r="DU333" s="116"/>
      <c r="DV333" s="116"/>
      <c r="DW333" s="116"/>
      <c r="DX333" s="116"/>
      <c r="DY333" s="116"/>
      <c r="DZ333" s="116"/>
      <c r="EA333" s="116"/>
      <c r="EB333" s="116"/>
      <c r="EC333" s="116"/>
      <c r="ED333" s="116"/>
      <c r="EE333" s="116"/>
      <c r="EF333" s="116"/>
      <c r="EG333" s="116"/>
      <c r="EH333" s="17"/>
      <c r="EI333" s="14"/>
      <c r="EJ333" s="116"/>
      <c r="EK333" s="116"/>
      <c r="EL333" s="116"/>
      <c r="EM333" s="116"/>
      <c r="EN333" s="116"/>
      <c r="EO333" s="116"/>
      <c r="EP333" s="116"/>
      <c r="EQ333" s="116"/>
      <c r="ER333" s="116"/>
      <c r="ES333" s="116"/>
      <c r="ET333" s="116"/>
      <c r="EU333" s="116"/>
      <c r="EV333" s="116"/>
      <c r="EW333" s="17"/>
    </row>
    <row r="334" spans="1:153">
      <c r="S334" s="14">
        <f t="shared" si="487"/>
        <v>7.5</v>
      </c>
      <c r="T334" s="110">
        <f t="shared" ca="1" si="488"/>
        <v>4.2839378354634097E-2</v>
      </c>
      <c r="U334" s="110">
        <f t="shared" ca="1" si="488"/>
        <v>4.3111228667574039E-2</v>
      </c>
      <c r="V334" s="110">
        <f t="shared" ca="1" si="488"/>
        <v>4.4558141858754834E-2</v>
      </c>
      <c r="W334" s="110">
        <f t="shared" ca="1" si="488"/>
        <v>4.9197798612429983E-2</v>
      </c>
      <c r="X334" s="110">
        <f t="shared" ca="1" si="488"/>
        <v>6.0640564450551292E-2</v>
      </c>
      <c r="Y334" s="110">
        <f t="shared" ca="1" si="488"/>
        <v>8.3813284555895762E-2</v>
      </c>
      <c r="Z334" s="110">
        <f t="shared" ca="1" si="488"/>
        <v>0.1231165048824527</v>
      </c>
      <c r="AA334" s="110">
        <f t="shared" ca="1" si="488"/>
        <v>0.1784261616976022</v>
      </c>
      <c r="AB334" s="110">
        <f t="shared" ca="1" si="488"/>
        <v>0.24041626845033487</v>
      </c>
      <c r="AC334" s="110">
        <f t="shared" ca="1" si="488"/>
        <v>0.29248427978299063</v>
      </c>
      <c r="AD334" s="110">
        <f t="shared" ca="1" si="488"/>
        <v>0.32545124915963586</v>
      </c>
      <c r="AE334" s="110">
        <f t="shared" ca="1" si="488"/>
        <v>0.34154816795755255</v>
      </c>
      <c r="AF334" s="110">
        <f t="shared" ca="1" si="488"/>
        <v>0.34615946634538181</v>
      </c>
      <c r="AG334" s="17"/>
      <c r="AH334" s="14">
        <f t="shared" si="489"/>
        <v>7.5</v>
      </c>
      <c r="AI334" s="116">
        <f t="shared" ca="1" si="490"/>
        <v>6.0898489018087733E-2</v>
      </c>
      <c r="AJ334" s="116">
        <f t="shared" ca="1" si="490"/>
        <v>6.1567801906966563E-2</v>
      </c>
      <c r="AK334" s="116">
        <f t="shared" ca="1" si="490"/>
        <v>6.4206400934331165E-2</v>
      </c>
      <c r="AL334" s="116">
        <f t="shared" ca="1" si="490"/>
        <v>7.1625050297712961E-2</v>
      </c>
      <c r="AM334" s="116">
        <f t="shared" ca="1" si="490"/>
        <v>8.9300143826505168E-2</v>
      </c>
      <c r="AN334" s="116">
        <f t="shared" ca="1" si="490"/>
        <v>0.12475443771453734</v>
      </c>
      <c r="AO334" s="116">
        <f t="shared" ca="1" si="490"/>
        <v>0.1841467495371675</v>
      </c>
      <c r="AP334" s="116">
        <f t="shared" ca="1" si="490"/>
        <v>0.26327514155415849</v>
      </c>
      <c r="AQ334" s="116">
        <f t="shared" ca="1" si="490"/>
        <v>0.33733539322250167</v>
      </c>
      <c r="AR334" s="116">
        <f t="shared" ca="1" si="490"/>
        <v>0.37658580759666105</v>
      </c>
      <c r="AS334" s="116">
        <f t="shared" ca="1" si="490"/>
        <v>0.37101663341636065</v>
      </c>
      <c r="AT334" s="116">
        <f t="shared" ca="1" si="490"/>
        <v>0.33347897057625653</v>
      </c>
      <c r="AU334" s="116">
        <f t="shared" ca="1" si="490"/>
        <v>0.30938705041220566</v>
      </c>
      <c r="AV334" s="17"/>
      <c r="AW334" s="14">
        <f t="shared" si="491"/>
        <v>7.5</v>
      </c>
      <c r="AX334" s="116">
        <f t="shared" ca="1" si="492"/>
        <v>5.3296283159645096E-2</v>
      </c>
      <c r="AY334" s="116">
        <f t="shared" ca="1" si="492"/>
        <v>5.3805750350209632E-2</v>
      </c>
      <c r="AZ334" s="116">
        <f t="shared" ca="1" si="492"/>
        <v>5.5938006437207172E-2</v>
      </c>
      <c r="BA334" s="116">
        <f t="shared" ca="1" si="492"/>
        <v>6.2150012406683094E-2</v>
      </c>
      <c r="BB334" s="116">
        <f t="shared" ca="1" si="492"/>
        <v>7.7117308710206348E-2</v>
      </c>
      <c r="BC334" s="116">
        <f t="shared" ca="1" si="492"/>
        <v>0.10723146554426147</v>
      </c>
      <c r="BD334" s="116">
        <f t="shared" ca="1" si="492"/>
        <v>0.15788661482101388</v>
      </c>
      <c r="BE334" s="116">
        <f t="shared" ca="1" si="492"/>
        <v>0.22695624760488189</v>
      </c>
      <c r="BF334" s="116">
        <f t="shared" ca="1" si="492"/>
        <v>0.2961729314973649</v>
      </c>
      <c r="BG334" s="116">
        <f t="shared" ca="1" si="492"/>
        <v>0.33938602170663323</v>
      </c>
      <c r="BH334" s="116">
        <f t="shared" ca="1" si="492"/>
        <v>0.34336887103082592</v>
      </c>
      <c r="BI334" s="116">
        <f t="shared" ca="1" si="492"/>
        <v>0.31559278042612349</v>
      </c>
      <c r="BJ334" s="116">
        <f t="shared" ca="1" si="492"/>
        <v>0.29535100441866097</v>
      </c>
      <c r="BK334" s="17"/>
      <c r="BL334" s="14">
        <f t="shared" si="493"/>
        <v>7.5</v>
      </c>
      <c r="BM334" s="116">
        <f t="shared" ca="1" si="494"/>
        <v>4.7369738552844223E-2</v>
      </c>
      <c r="BN334" s="116">
        <f t="shared" ca="1" si="494"/>
        <v>4.7772802721987695E-2</v>
      </c>
      <c r="BO334" s="116">
        <f t="shared" ca="1" si="494"/>
        <v>4.9550955260541207E-2</v>
      </c>
      <c r="BP334" s="116">
        <f t="shared" ca="1" si="494"/>
        <v>5.4884794325640418E-2</v>
      </c>
      <c r="BQ334" s="116">
        <f t="shared" ca="1" si="494"/>
        <v>6.7853818354482023E-2</v>
      </c>
      <c r="BR334" s="116">
        <f t="shared" ca="1" si="494"/>
        <v>9.4010635789693653E-2</v>
      </c>
      <c r="BS334" s="116">
        <f t="shared" ca="1" si="494"/>
        <v>0.13813054306850978</v>
      </c>
      <c r="BT334" s="116">
        <f t="shared" ca="1" si="494"/>
        <v>0.19907655380772224</v>
      </c>
      <c r="BU334" s="116">
        <f t="shared" ca="1" si="494"/>
        <v>0.26307035555760411</v>
      </c>
      <c r="BV334" s="116">
        <f t="shared" ca="1" si="494"/>
        <v>0.3074906232186792</v>
      </c>
      <c r="BW334" s="116">
        <f t="shared" ca="1" si="494"/>
        <v>0.31806279775033758</v>
      </c>
      <c r="BX334" s="116">
        <f t="shared" ca="1" si="494"/>
        <v>0.29825992519647537</v>
      </c>
      <c r="BY334" s="116">
        <f t="shared" ca="1" si="494"/>
        <v>0.28160057014674911</v>
      </c>
      <c r="BZ334" s="17"/>
      <c r="CA334" s="14">
        <f t="shared" si="495"/>
        <v>7.5</v>
      </c>
      <c r="CB334" s="116">
        <f t="shared" ca="1" si="496"/>
        <v>0.10205728382103146</v>
      </c>
      <c r="CC334" s="116">
        <f t="shared" ca="1" si="496"/>
        <v>0.10286686119829971</v>
      </c>
      <c r="CD334" s="116">
        <f t="shared" ca="1" si="496"/>
        <v>0.10546163733127371</v>
      </c>
      <c r="CE334" s="116">
        <f t="shared" ca="1" si="496"/>
        <v>0.11368774186328054</v>
      </c>
      <c r="CF334" s="116">
        <f t="shared" ca="1" si="496"/>
        <v>0.13538892659416984</v>
      </c>
      <c r="CG334" s="116">
        <f t="shared" ca="1" si="496"/>
        <v>0.18020109765354106</v>
      </c>
      <c r="CH334" s="116">
        <f t="shared" ca="1" si="496"/>
        <v>0.25611131362045514</v>
      </c>
      <c r="CI334" s="116">
        <f t="shared" ca="1" si="496"/>
        <v>0.36287255915792677</v>
      </c>
      <c r="CJ334" s="116">
        <f t="shared" ca="1" si="496"/>
        <v>0.4821378980602915</v>
      </c>
      <c r="CK334" s="116">
        <f t="shared" ca="1" si="496"/>
        <v>0.56805397137258917</v>
      </c>
      <c r="CL334" s="116">
        <f t="shared" ca="1" si="496"/>
        <v>0.56408626105210358</v>
      </c>
      <c r="CM334" s="116">
        <f t="shared" ca="1" si="496"/>
        <v>0.48468420650735422</v>
      </c>
      <c r="CN334" s="116">
        <f t="shared" ca="1" si="496"/>
        <v>0.43721081097449221</v>
      </c>
      <c r="CO334" s="17"/>
      <c r="CP334" s="14">
        <f t="shared" si="497"/>
        <v>7.5</v>
      </c>
      <c r="CQ334" s="116">
        <f t="shared" ca="1" si="498"/>
        <v>8.6510764694362252E-2</v>
      </c>
      <c r="CR334" s="116">
        <f t="shared" ca="1" si="498"/>
        <v>9.1243334841598911E-2</v>
      </c>
      <c r="CS334" s="116">
        <f t="shared" ref="CS334:CY334" ca="1" si="501">1/((IF(CS304&gt;0,CS304/$F$2,-CS304/$G$2))^2+(IF(CS319&gt;0,CS319/$F$2,-CS319/$G$2))^2)^0.5</f>
        <v>0.10103592588475123</v>
      </c>
      <c r="CT334" s="116">
        <f t="shared" ca="1" si="501"/>
        <v>0.11550374133298774</v>
      </c>
      <c r="CU334" s="116">
        <f t="shared" ca="1" si="501"/>
        <v>0.14316576308650281</v>
      </c>
      <c r="CV334" s="116">
        <f t="shared" ca="1" si="501"/>
        <v>0.19378841959806858</v>
      </c>
      <c r="CW334" s="116">
        <f t="shared" ca="1" si="501"/>
        <v>0.26703060771563597</v>
      </c>
      <c r="CX334" s="116">
        <f t="shared" ca="1" si="501"/>
        <v>0.33606467531000889</v>
      </c>
      <c r="CY334" s="116">
        <f t="shared" ca="1" si="501"/>
        <v>0.35755994062390278</v>
      </c>
      <c r="CZ334" s="116">
        <f t="shared" ca="1" si="498"/>
        <v>0.32010674705833447</v>
      </c>
      <c r="DA334" s="116">
        <f t="shared" ca="1" si="498"/>
        <v>0.25128202469371891</v>
      </c>
      <c r="DB334" s="116">
        <f t="shared" ca="1" si="498"/>
        <v>0.18875728196479066</v>
      </c>
      <c r="DC334" s="116">
        <f t="shared" ca="1" si="498"/>
        <v>0.16370360776010079</v>
      </c>
      <c r="DD334" s="17"/>
      <c r="DE334" s="14">
        <f t="shared" si="499"/>
        <v>7.5</v>
      </c>
      <c r="DF334" s="116">
        <f t="shared" ca="1" si="500"/>
        <v>0.14042482377733848</v>
      </c>
      <c r="DG334" s="116">
        <f t="shared" ca="1" si="500"/>
        <v>0.14260292008075751</v>
      </c>
      <c r="DH334" s="116">
        <f t="shared" ca="1" si="500"/>
        <v>0.14716541497720448</v>
      </c>
      <c r="DI334" s="116">
        <f t="shared" ca="1" si="500"/>
        <v>0.15764300794080638</v>
      </c>
      <c r="DJ334" s="116">
        <f t="shared" ca="1" si="500"/>
        <v>0.18379935676328546</v>
      </c>
      <c r="DK334" s="116">
        <f t="shared" ca="1" si="500"/>
        <v>0.23627106025360445</v>
      </c>
      <c r="DL334" s="116">
        <f t="shared" ca="1" si="500"/>
        <v>0.32142639102137066</v>
      </c>
      <c r="DM334" s="116">
        <f t="shared" ca="1" si="500"/>
        <v>0.43281837659689237</v>
      </c>
      <c r="DN334" s="116">
        <f t="shared" ca="1" si="500"/>
        <v>0.53515885506746252</v>
      </c>
      <c r="DO334" s="116">
        <f t="shared" ca="1" si="500"/>
        <v>0.55671165470645578</v>
      </c>
      <c r="DP334" s="116">
        <f t="shared" ca="1" si="500"/>
        <v>0.4631378193216657</v>
      </c>
      <c r="DQ334" s="116">
        <f t="shared" ca="1" si="500"/>
        <v>0.34165443569476839</v>
      </c>
      <c r="DR334" s="116">
        <f t="shared" ca="1" si="500"/>
        <v>0.29116839428392882</v>
      </c>
      <c r="DS334" s="17"/>
      <c r="DT334" s="14"/>
      <c r="DU334" s="116"/>
      <c r="DV334" s="116"/>
      <c r="DW334" s="116"/>
      <c r="DX334" s="116"/>
      <c r="DY334" s="116"/>
      <c r="DZ334" s="116"/>
      <c r="EA334" s="116"/>
      <c r="EB334" s="116"/>
      <c r="EC334" s="116"/>
      <c r="ED334" s="116"/>
      <c r="EE334" s="116"/>
      <c r="EF334" s="116"/>
      <c r="EG334" s="116"/>
      <c r="EH334" s="17"/>
      <c r="EI334" s="14"/>
      <c r="EJ334" s="116"/>
      <c r="EK334" s="116"/>
      <c r="EL334" s="116"/>
      <c r="EM334" s="116"/>
      <c r="EN334" s="116"/>
      <c r="EO334" s="116"/>
      <c r="EP334" s="116"/>
      <c r="EQ334" s="116"/>
      <c r="ER334" s="116"/>
      <c r="ES334" s="116"/>
      <c r="ET334" s="116"/>
      <c r="EU334" s="116"/>
      <c r="EV334" s="116"/>
      <c r="EW334" s="17"/>
    </row>
    <row r="335" spans="1:153">
      <c r="S335" s="14">
        <f t="shared" si="487"/>
        <v>15</v>
      </c>
      <c r="T335" s="110">
        <f t="shared" ca="1" si="488"/>
        <v>4.45317093301313E-2</v>
      </c>
      <c r="U335" s="110">
        <f t="shared" ca="1" si="488"/>
        <v>4.4558141858754834E-2</v>
      </c>
      <c r="V335" s="110">
        <f t="shared" ca="1" si="488"/>
        <v>4.5262089471456844E-2</v>
      </c>
      <c r="W335" s="110">
        <f t="shared" ca="1" si="488"/>
        <v>4.8672393921940268E-2</v>
      </c>
      <c r="X335" s="110">
        <f t="shared" ca="1" si="488"/>
        <v>5.8549596814512508E-2</v>
      </c>
      <c r="Y335" s="110">
        <f t="shared" ca="1" si="488"/>
        <v>8.0310027782398194E-2</v>
      </c>
      <c r="Z335" s="110">
        <f t="shared" ca="1" si="488"/>
        <v>0.11929596878682568</v>
      </c>
      <c r="AA335" s="110">
        <f t="shared" ca="1" si="488"/>
        <v>0.17633133149198632</v>
      </c>
      <c r="AB335" s="110">
        <f t="shared" ca="1" si="488"/>
        <v>0.24240568972866949</v>
      </c>
      <c r="AC335" s="110">
        <f t="shared" ca="1" si="488"/>
        <v>0.29816438266060546</v>
      </c>
      <c r="AD335" s="110">
        <f t="shared" ca="1" si="488"/>
        <v>0.33238079524314146</v>
      </c>
      <c r="AE335" s="110">
        <f t="shared" ca="1" si="488"/>
        <v>0.34827053979496192</v>
      </c>
      <c r="AF335" s="110">
        <f t="shared" ca="1" si="488"/>
        <v>0.35264710294711443</v>
      </c>
      <c r="AG335" s="17"/>
      <c r="AH335" s="14">
        <f t="shared" si="489"/>
        <v>15</v>
      </c>
      <c r="AI335" s="116">
        <f t="shared" ca="1" si="490"/>
        <v>6.3970326605598662E-2</v>
      </c>
      <c r="AJ335" s="116">
        <f t="shared" ca="1" si="490"/>
        <v>6.4206400934331165E-2</v>
      </c>
      <c r="AK335" s="116">
        <f t="shared" ca="1" si="490"/>
        <v>6.5726156317941029E-2</v>
      </c>
      <c r="AL335" s="116">
        <f t="shared" ca="1" si="490"/>
        <v>7.1453029192081227E-2</v>
      </c>
      <c r="AM335" s="116">
        <f t="shared" ca="1" si="490"/>
        <v>8.711202294824251E-2</v>
      </c>
      <c r="AN335" s="116">
        <f t="shared" ca="1" si="490"/>
        <v>0.12114424420875709</v>
      </c>
      <c r="AO335" s="116">
        <f t="shared" ca="1" si="490"/>
        <v>0.18153080207543151</v>
      </c>
      <c r="AP335" s="116">
        <f t="shared" ca="1" si="490"/>
        <v>0.26614694845059883</v>
      </c>
      <c r="AQ335" s="116">
        <f t="shared" ca="1" si="490"/>
        <v>0.34811102157926577</v>
      </c>
      <c r="AR335" s="116">
        <f t="shared" ca="1" si="490"/>
        <v>0.39410174414493909</v>
      </c>
      <c r="AS335" s="116">
        <f t="shared" ca="1" si="490"/>
        <v>0.39934327326385843</v>
      </c>
      <c r="AT335" s="116">
        <f t="shared" ca="1" si="490"/>
        <v>0.38118574069395439</v>
      </c>
      <c r="AU335" s="116">
        <f t="shared" ca="1" si="490"/>
        <v>0.3687858060958642</v>
      </c>
      <c r="AV335" s="17"/>
      <c r="AW335" s="14">
        <f t="shared" si="491"/>
        <v>15</v>
      </c>
      <c r="AX335" s="116">
        <f t="shared" ca="1" si="492"/>
        <v>5.5793992211951388E-2</v>
      </c>
      <c r="AY335" s="116">
        <f t="shared" ca="1" si="492"/>
        <v>5.5938006437207172E-2</v>
      </c>
      <c r="AZ335" s="116">
        <f t="shared" ca="1" si="492"/>
        <v>5.7093116788700299E-2</v>
      </c>
      <c r="BA335" s="116">
        <f t="shared" ca="1" si="492"/>
        <v>6.1792477932681993E-2</v>
      </c>
      <c r="BB335" s="116">
        <f t="shared" ca="1" si="492"/>
        <v>7.4909365313522755E-2</v>
      </c>
      <c r="BC335" s="116">
        <f t="shared" ca="1" si="492"/>
        <v>0.10355399417911119</v>
      </c>
      <c r="BD335" s="116">
        <f t="shared" ca="1" si="492"/>
        <v>0.15454810775434366</v>
      </c>
      <c r="BE335" s="116">
        <f t="shared" ca="1" si="492"/>
        <v>0.22738941975880547</v>
      </c>
      <c r="BF335" s="116">
        <f t="shared" ca="1" si="492"/>
        <v>0.30347088540865397</v>
      </c>
      <c r="BG335" s="116">
        <f t="shared" ca="1" si="492"/>
        <v>0.35346532982311629</v>
      </c>
      <c r="BH335" s="116">
        <f t="shared" ca="1" si="492"/>
        <v>0.36724543856497094</v>
      </c>
      <c r="BI335" s="116">
        <f t="shared" ca="1" si="492"/>
        <v>0.35669148918136095</v>
      </c>
      <c r="BJ335" s="116">
        <f t="shared" ca="1" si="492"/>
        <v>0.34739409559263829</v>
      </c>
      <c r="BK335" s="17"/>
      <c r="BL335" s="14">
        <f t="shared" si="493"/>
        <v>15</v>
      </c>
      <c r="BM335" s="116">
        <f t="shared" ca="1" si="494"/>
        <v>4.9464479805126187E-2</v>
      </c>
      <c r="BN335" s="116">
        <f t="shared" ca="1" si="494"/>
        <v>4.9550955260541207E-2</v>
      </c>
      <c r="BO335" s="116">
        <f t="shared" ca="1" si="494"/>
        <v>5.0461035275393917E-2</v>
      </c>
      <c r="BP335" s="116">
        <f t="shared" ca="1" si="494"/>
        <v>5.442997895903328E-2</v>
      </c>
      <c r="BQ335" s="116">
        <f t="shared" ca="1" si="494"/>
        <v>6.5700931064237245E-2</v>
      </c>
      <c r="BR335" s="116">
        <f t="shared" ca="1" si="494"/>
        <v>9.041266162986028E-2</v>
      </c>
      <c r="BS335" s="116">
        <f t="shared" ca="1" si="494"/>
        <v>0.13450327183792196</v>
      </c>
      <c r="BT335" s="116">
        <f t="shared" ca="1" si="494"/>
        <v>0.19809366716772644</v>
      </c>
      <c r="BU335" s="116">
        <f t="shared" ca="1" si="494"/>
        <v>0.26786079624783854</v>
      </c>
      <c r="BV335" s="116">
        <f t="shared" ca="1" si="494"/>
        <v>0.31868439886619371</v>
      </c>
      <c r="BW335" s="116">
        <f t="shared" ca="1" si="494"/>
        <v>0.33806853390343367</v>
      </c>
      <c r="BX335" s="116">
        <f t="shared" ca="1" si="494"/>
        <v>0.33348234290234174</v>
      </c>
      <c r="BY335" s="116">
        <f t="shared" ca="1" si="494"/>
        <v>0.32679361234198001</v>
      </c>
      <c r="BZ335" s="17"/>
      <c r="CA335" s="14">
        <f t="shared" si="495"/>
        <v>15</v>
      </c>
      <c r="CB335" s="116">
        <f t="shared" ca="1" si="496"/>
        <v>0.10581161289656511</v>
      </c>
      <c r="CC335" s="116">
        <f t="shared" ca="1" si="496"/>
        <v>0.10546163733127371</v>
      </c>
      <c r="CD335" s="116">
        <f t="shared" ca="1" si="496"/>
        <v>0.10546663048777181</v>
      </c>
      <c r="CE335" s="116">
        <f t="shared" ca="1" si="496"/>
        <v>0.11011858392512899</v>
      </c>
      <c r="CF335" s="116">
        <f t="shared" ca="1" si="496"/>
        <v>0.12728918669334491</v>
      </c>
      <c r="CG335" s="116">
        <f t="shared" ca="1" si="496"/>
        <v>0.16712981348468411</v>
      </c>
      <c r="CH335" s="116">
        <f t="shared" ca="1" si="496"/>
        <v>0.23887592845779279</v>
      </c>
      <c r="CI335" s="116">
        <f t="shared" ca="1" si="496"/>
        <v>0.3445889218568472</v>
      </c>
      <c r="CJ335" s="116">
        <f t="shared" ca="1" si="496"/>
        <v>0.47037019884461279</v>
      </c>
      <c r="CK335" s="116">
        <f t="shared" ca="1" si="496"/>
        <v>0.57907863032359808</v>
      </c>
      <c r="CL335" s="116">
        <f t="shared" ca="1" si="496"/>
        <v>0.62137405233049892</v>
      </c>
      <c r="CM335" s="116">
        <f t="shared" ca="1" si="496"/>
        <v>0.59305893736921877</v>
      </c>
      <c r="CN335" s="116">
        <f t="shared" ca="1" si="496"/>
        <v>0.5669158279928499</v>
      </c>
      <c r="CO335" s="17"/>
      <c r="CP335" s="14">
        <f t="shared" si="497"/>
        <v>15</v>
      </c>
      <c r="CQ335" s="116">
        <f t="shared" ca="1" si="498"/>
        <v>9.8836107086292493E-2</v>
      </c>
      <c r="CR335" s="116">
        <f t="shared" ca="1" si="498"/>
        <v>0.10103592588475123</v>
      </c>
      <c r="CS335" s="116">
        <f t="shared" ref="CS335:CY335" ca="1" si="502">1/((IF(CS305&gt;0,CS305/$F$2,-CS305/$G$2))^2+(IF(CS320&gt;0,CS320/$F$2,-CS320/$G$2))^2)^0.5</f>
        <v>0.10629155840532831</v>
      </c>
      <c r="CT335" s="116">
        <f t="shared" ca="1" si="502"/>
        <v>0.1166128812061618</v>
      </c>
      <c r="CU335" s="116">
        <f t="shared" ca="1" si="502"/>
        <v>0.14069271097009689</v>
      </c>
      <c r="CV335" s="116">
        <f t="shared" ca="1" si="502"/>
        <v>0.18993826355740312</v>
      </c>
      <c r="CW335" s="116">
        <f t="shared" ca="1" si="502"/>
        <v>0.26819064756613908</v>
      </c>
      <c r="CX335" s="116">
        <f t="shared" ca="1" si="502"/>
        <v>0.35177819191717014</v>
      </c>
      <c r="CY335" s="116">
        <f t="shared" ca="1" si="502"/>
        <v>0.39143457430722456</v>
      </c>
      <c r="CZ335" s="116">
        <f t="shared" ca="1" si="498"/>
        <v>0.36793984977481836</v>
      </c>
      <c r="DA335" s="116">
        <f t="shared" ca="1" si="498"/>
        <v>0.30905134413656371</v>
      </c>
      <c r="DB335" s="116">
        <f t="shared" ca="1" si="498"/>
        <v>0.25332589290525798</v>
      </c>
      <c r="DC335" s="116">
        <f t="shared" ca="1" si="498"/>
        <v>0.23080183831386081</v>
      </c>
      <c r="DD335" s="17"/>
      <c r="DE335" s="14">
        <f t="shared" si="499"/>
        <v>15</v>
      </c>
      <c r="DF335" s="116">
        <f t="shared" ca="1" si="500"/>
        <v>0.14744222717361077</v>
      </c>
      <c r="DG335" s="116">
        <f t="shared" ca="1" si="500"/>
        <v>0.14716541497720448</v>
      </c>
      <c r="DH335" s="116">
        <f t="shared" ca="1" si="500"/>
        <v>0.14687525291253578</v>
      </c>
      <c r="DI335" s="116">
        <f t="shared" ca="1" si="500"/>
        <v>0.15125880397052979</v>
      </c>
      <c r="DJ335" s="116">
        <f t="shared" ca="1" si="500"/>
        <v>0.1697993438974742</v>
      </c>
      <c r="DK335" s="116">
        <f t="shared" ca="1" si="500"/>
        <v>0.21351673748857181</v>
      </c>
      <c r="DL335" s="116">
        <f t="shared" ca="1" si="500"/>
        <v>0.29032717266757002</v>
      </c>
      <c r="DM335" s="116">
        <f t="shared" ca="1" si="500"/>
        <v>0.39840464112962143</v>
      </c>
      <c r="DN335" s="116">
        <f t="shared" ca="1" si="500"/>
        <v>0.51409636217327459</v>
      </c>
      <c r="DO335" s="116">
        <f t="shared" ca="1" si="500"/>
        <v>0.5801989889345408</v>
      </c>
      <c r="DP335" s="116">
        <f t="shared" ca="1" si="500"/>
        <v>0.54679766763373117</v>
      </c>
      <c r="DQ335" s="116">
        <f t="shared" ca="1" si="500"/>
        <v>0.46109823499201885</v>
      </c>
      <c r="DR335" s="116">
        <f t="shared" ca="1" si="500"/>
        <v>0.41947755815879129</v>
      </c>
      <c r="DS335" s="17"/>
      <c r="DT335" s="14"/>
      <c r="DU335" s="116"/>
      <c r="DV335" s="116"/>
      <c r="DW335" s="116"/>
      <c r="DX335" s="116"/>
      <c r="DY335" s="116"/>
      <c r="DZ335" s="116"/>
      <c r="EA335" s="116"/>
      <c r="EB335" s="116"/>
      <c r="EC335" s="116"/>
      <c r="ED335" s="116"/>
      <c r="EE335" s="116"/>
      <c r="EF335" s="116"/>
      <c r="EG335" s="116"/>
      <c r="EH335" s="17"/>
      <c r="EI335" s="14"/>
      <c r="EJ335" s="116"/>
      <c r="EK335" s="116"/>
      <c r="EL335" s="116"/>
      <c r="EM335" s="116"/>
      <c r="EN335" s="116"/>
      <c r="EO335" s="116"/>
      <c r="EP335" s="116"/>
      <c r="EQ335" s="116"/>
      <c r="ER335" s="116"/>
      <c r="ES335" s="116"/>
      <c r="ET335" s="116"/>
      <c r="EU335" s="116"/>
      <c r="EV335" s="116"/>
      <c r="EW335" s="17"/>
    </row>
    <row r="336" spans="1:153">
      <c r="S336" s="14">
        <f t="shared" si="487"/>
        <v>22.5</v>
      </c>
      <c r="T336" s="110">
        <f t="shared" ca="1" si="488"/>
        <v>4.9569970901188587E-2</v>
      </c>
      <c r="U336" s="110">
        <f t="shared" ca="1" si="488"/>
        <v>4.9197798612429983E-2</v>
      </c>
      <c r="V336" s="110">
        <f t="shared" ca="1" si="488"/>
        <v>4.8672393921940268E-2</v>
      </c>
      <c r="W336" s="110">
        <f t="shared" ca="1" si="488"/>
        <v>4.9977449541446069E-2</v>
      </c>
      <c r="X336" s="110">
        <f t="shared" ca="1" si="488"/>
        <v>5.7020786886277819E-2</v>
      </c>
      <c r="Y336" s="110">
        <f t="shared" ca="1" si="488"/>
        <v>7.5960605173747642E-2</v>
      </c>
      <c r="Z336" s="110">
        <f t="shared" ca="1" si="488"/>
        <v>0.11385115840176639</v>
      </c>
      <c r="AA336" s="110">
        <f t="shared" ca="1" si="488"/>
        <v>0.17358695140324054</v>
      </c>
      <c r="AB336" s="110">
        <f t="shared" ca="1" si="488"/>
        <v>0.24667115619706537</v>
      </c>
      <c r="AC336" s="110">
        <f t="shared" ca="1" si="488"/>
        <v>0.30912657823706191</v>
      </c>
      <c r="AD336" s="110">
        <f t="shared" ca="1" si="488"/>
        <v>0.34473456021493926</v>
      </c>
      <c r="AE336" s="110">
        <f t="shared" ca="1" si="488"/>
        <v>0.35934350434552459</v>
      </c>
      <c r="AF336" s="110">
        <f t="shared" ca="1" si="488"/>
        <v>0.36296535476583641</v>
      </c>
      <c r="AG336" s="17"/>
      <c r="AH336" s="14">
        <f t="shared" si="489"/>
        <v>22.5</v>
      </c>
      <c r="AI336" s="116">
        <f t="shared" ca="1" si="490"/>
        <v>7.1953319722068476E-2</v>
      </c>
      <c r="AJ336" s="116">
        <f t="shared" ca="1" si="490"/>
        <v>7.1625050297712961E-2</v>
      </c>
      <c r="AK336" s="116">
        <f t="shared" ca="1" si="490"/>
        <v>7.1453029192081227E-2</v>
      </c>
      <c r="AL336" s="116">
        <f t="shared" ca="1" si="490"/>
        <v>7.4336092491446626E-2</v>
      </c>
      <c r="AM336" s="116">
        <f t="shared" ca="1" si="490"/>
        <v>8.629970901452283E-2</v>
      </c>
      <c r="AN336" s="116">
        <f t="shared" ca="1" si="490"/>
        <v>0.11725534648487945</v>
      </c>
      <c r="AO336" s="116">
        <f t="shared" ca="1" si="490"/>
        <v>0.17861211258280482</v>
      </c>
      <c r="AP336" s="116">
        <f t="shared" ca="1" si="490"/>
        <v>0.27224841414158446</v>
      </c>
      <c r="AQ336" s="116">
        <f t="shared" ca="1" si="490"/>
        <v>0.36685811565624282</v>
      </c>
      <c r="AR336" s="116">
        <f t="shared" ca="1" si="490"/>
        <v>0.41726105654459172</v>
      </c>
      <c r="AS336" s="116">
        <f t="shared" ca="1" si="490"/>
        <v>0.42518516919023275</v>
      </c>
      <c r="AT336" s="116">
        <f t="shared" ca="1" si="490"/>
        <v>0.41562388179679205</v>
      </c>
      <c r="AU336" s="116">
        <f t="shared" ca="1" si="490"/>
        <v>0.40930570191623356</v>
      </c>
      <c r="AV336" s="17"/>
      <c r="AW336" s="14">
        <f t="shared" si="491"/>
        <v>22.5</v>
      </c>
      <c r="AX336" s="116">
        <f t="shared" ca="1" si="492"/>
        <v>6.250727471568833E-2</v>
      </c>
      <c r="AY336" s="116">
        <f t="shared" ca="1" si="492"/>
        <v>6.2150012406683094E-2</v>
      </c>
      <c r="AZ336" s="116">
        <f t="shared" ca="1" si="492"/>
        <v>6.1792477932681993E-2</v>
      </c>
      <c r="BA336" s="116">
        <f t="shared" ca="1" si="492"/>
        <v>6.3935431937986717E-2</v>
      </c>
      <c r="BB336" s="116">
        <f t="shared" ca="1" si="492"/>
        <v>7.3676628047052869E-2</v>
      </c>
      <c r="BC336" s="116">
        <f t="shared" ca="1" si="492"/>
        <v>9.9250205568430991E-2</v>
      </c>
      <c r="BD336" s="116">
        <f t="shared" ca="1" si="492"/>
        <v>0.15010405559201714</v>
      </c>
      <c r="BE336" s="116">
        <f t="shared" ca="1" si="492"/>
        <v>0.22880302933066515</v>
      </c>
      <c r="BF336" s="116">
        <f t="shared" ca="1" si="492"/>
        <v>0.31629227898858236</v>
      </c>
      <c r="BG336" s="116">
        <f t="shared" ca="1" si="492"/>
        <v>0.37345086593911098</v>
      </c>
      <c r="BH336" s="116">
        <f t="shared" ca="1" si="492"/>
        <v>0.3913205824977124</v>
      </c>
      <c r="BI336" s="116">
        <f t="shared" ca="1" si="492"/>
        <v>0.38835391623307075</v>
      </c>
      <c r="BJ336" s="116">
        <f t="shared" ca="1" si="492"/>
        <v>0.38431252615528222</v>
      </c>
      <c r="BK336" s="17"/>
      <c r="BL336" s="14">
        <f t="shared" si="493"/>
        <v>22.5</v>
      </c>
      <c r="BM336" s="116">
        <f t="shared" ca="1" si="494"/>
        <v>5.524877814821031E-2</v>
      </c>
      <c r="BN336" s="116">
        <f t="shared" ca="1" si="494"/>
        <v>5.4884794325640418E-2</v>
      </c>
      <c r="BO336" s="116">
        <f t="shared" ca="1" si="494"/>
        <v>5.442997895903328E-2</v>
      </c>
      <c r="BP336" s="116">
        <f t="shared" ca="1" si="494"/>
        <v>5.6085267248882326E-2</v>
      </c>
      <c r="BQ336" s="116">
        <f t="shared" ca="1" si="494"/>
        <v>6.427130445495019E-2</v>
      </c>
      <c r="BR336" s="116">
        <f t="shared" ca="1" si="494"/>
        <v>8.602831303571444E-2</v>
      </c>
      <c r="BS336" s="116">
        <f t="shared" ca="1" si="494"/>
        <v>0.12939905612238919</v>
      </c>
      <c r="BT336" s="116">
        <f t="shared" ca="1" si="494"/>
        <v>0.19705864601493253</v>
      </c>
      <c r="BU336" s="116">
        <f t="shared" ca="1" si="494"/>
        <v>0.27620225332545378</v>
      </c>
      <c r="BV336" s="116">
        <f t="shared" ca="1" si="494"/>
        <v>0.33518416806018564</v>
      </c>
      <c r="BW336" s="116">
        <f t="shared" ca="1" si="494"/>
        <v>0.35966354233048042</v>
      </c>
      <c r="BX336" s="116">
        <f t="shared" ca="1" si="494"/>
        <v>0.36200498782957241</v>
      </c>
      <c r="BY336" s="116">
        <f t="shared" ca="1" si="494"/>
        <v>0.3599227907571762</v>
      </c>
      <c r="BZ336" s="17"/>
      <c r="CA336" s="14">
        <f t="shared" si="495"/>
        <v>22.5</v>
      </c>
      <c r="CB336" s="116">
        <f t="shared" ca="1" si="496"/>
        <v>0.11530307844361994</v>
      </c>
      <c r="CC336" s="116">
        <f t="shared" ca="1" si="496"/>
        <v>0.11368774186328054</v>
      </c>
      <c r="CD336" s="116">
        <f t="shared" ca="1" si="496"/>
        <v>0.11011858392512899</v>
      </c>
      <c r="CE336" s="116">
        <f t="shared" ca="1" si="496"/>
        <v>0.10902156344426074</v>
      </c>
      <c r="CF336" s="116">
        <f t="shared" ca="1" si="496"/>
        <v>0.11842978580736892</v>
      </c>
      <c r="CG336" s="116">
        <f t="shared" ca="1" si="496"/>
        <v>0.14926610378677851</v>
      </c>
      <c r="CH336" s="116">
        <f t="shared" ca="1" si="496"/>
        <v>0.21254170039498704</v>
      </c>
      <c r="CI336" s="116">
        <f t="shared" ca="1" si="496"/>
        <v>0.31334701931842668</v>
      </c>
      <c r="CJ336" s="116">
        <f t="shared" ca="1" si="496"/>
        <v>0.44252521652708637</v>
      </c>
      <c r="CK336" s="116">
        <f t="shared" ca="1" si="496"/>
        <v>0.57055998003363129</v>
      </c>
      <c r="CL336" s="116">
        <f t="shared" ca="1" si="496"/>
        <v>0.65502009616597423</v>
      </c>
      <c r="CM336" s="116">
        <f t="shared" ca="1" si="496"/>
        <v>0.6778270502436452</v>
      </c>
      <c r="CN336" s="116">
        <f t="shared" ca="1" si="496"/>
        <v>0.67500059177871508</v>
      </c>
      <c r="CO336" s="17"/>
      <c r="CP336" s="14">
        <f t="shared" si="497"/>
        <v>22.5</v>
      </c>
      <c r="CQ336" s="116">
        <f t="shared" ca="1" si="498"/>
        <v>0.11507950446078259</v>
      </c>
      <c r="CR336" s="116">
        <f t="shared" ca="1" si="498"/>
        <v>0.11550374133298774</v>
      </c>
      <c r="CS336" s="116">
        <f t="shared" ref="CS336:CY336" ca="1" si="503">1/((IF(CS306&gt;0,CS306/$F$2,-CS306/$G$2))^2+(IF(CS321&gt;0,CS321/$F$2,-CS321/$G$2))^2)^0.5</f>
        <v>0.1166128812061618</v>
      </c>
      <c r="CT336" s="116">
        <f t="shared" ca="1" si="503"/>
        <v>0.12135792573618073</v>
      </c>
      <c r="CU336" s="116">
        <f t="shared" ca="1" si="503"/>
        <v>0.1388839946106856</v>
      </c>
      <c r="CV336" s="116">
        <f t="shared" ca="1" si="503"/>
        <v>0.18320666827498952</v>
      </c>
      <c r="CW336" s="116">
        <f t="shared" ca="1" si="503"/>
        <v>0.2648754310380747</v>
      </c>
      <c r="CX336" s="116">
        <f t="shared" ca="1" si="503"/>
        <v>0.36716494542722566</v>
      </c>
      <c r="CY336" s="116">
        <f t="shared" ca="1" si="503"/>
        <v>0.43289021190682436</v>
      </c>
      <c r="CZ336" s="116">
        <f t="shared" ca="1" si="498"/>
        <v>0.42794090028717097</v>
      </c>
      <c r="DA336" s="116">
        <f t="shared" ca="1" si="498"/>
        <v>0.38061955636796069</v>
      </c>
      <c r="DB336" s="116">
        <f t="shared" ca="1" si="498"/>
        <v>0.33260278538336047</v>
      </c>
      <c r="DC336" s="116">
        <f t="shared" ca="1" si="498"/>
        <v>0.31298546042919245</v>
      </c>
      <c r="DD336" s="17"/>
      <c r="DE336" s="14">
        <f t="shared" si="499"/>
        <v>22.5</v>
      </c>
      <c r="DF336" s="116">
        <f t="shared" ca="1" si="500"/>
        <v>0.16017145332058938</v>
      </c>
      <c r="DG336" s="116">
        <f t="shared" ca="1" si="500"/>
        <v>0.15764300794080638</v>
      </c>
      <c r="DH336" s="116">
        <f t="shared" ca="1" si="500"/>
        <v>0.15125880397052979</v>
      </c>
      <c r="DI336" s="116">
        <f t="shared" ca="1" si="500"/>
        <v>0.14616574802392324</v>
      </c>
      <c r="DJ336" s="116">
        <f t="shared" ca="1" si="500"/>
        <v>0.15209242298329129</v>
      </c>
      <c r="DK336" s="116">
        <f t="shared" ca="1" si="500"/>
        <v>0.1807912180416554</v>
      </c>
      <c r="DL336" s="116">
        <f t="shared" ca="1" si="500"/>
        <v>0.24170807470658612</v>
      </c>
      <c r="DM336" s="116">
        <f t="shared" ca="1" si="500"/>
        <v>0.33716036364132612</v>
      </c>
      <c r="DN336" s="116">
        <f t="shared" ca="1" si="500"/>
        <v>0.45482779280294305</v>
      </c>
      <c r="DO336" s="116">
        <f t="shared" ca="1" si="500"/>
        <v>0.55673826528204917</v>
      </c>
      <c r="DP336" s="116">
        <f t="shared" ca="1" si="500"/>
        <v>0.59237875484583669</v>
      </c>
      <c r="DQ336" s="116">
        <f t="shared" ca="1" si="500"/>
        <v>0.56546100391504694</v>
      </c>
      <c r="DR336" s="116">
        <f t="shared" ca="1" si="500"/>
        <v>0.54366236351395258</v>
      </c>
      <c r="DS336" s="17"/>
      <c r="DT336" s="14"/>
      <c r="DU336" s="116"/>
      <c r="DV336" s="116"/>
      <c r="DW336" s="116"/>
      <c r="DX336" s="116"/>
      <c r="DY336" s="116"/>
      <c r="DZ336" s="116"/>
      <c r="EA336" s="116"/>
      <c r="EB336" s="116"/>
      <c r="EC336" s="116"/>
      <c r="ED336" s="116"/>
      <c r="EE336" s="116"/>
      <c r="EF336" s="116"/>
      <c r="EG336" s="116"/>
      <c r="EH336" s="17"/>
      <c r="EI336" s="14"/>
      <c r="EJ336" s="116"/>
      <c r="EK336" s="116"/>
      <c r="EL336" s="116"/>
      <c r="EM336" s="116"/>
      <c r="EN336" s="116"/>
      <c r="EO336" s="116"/>
      <c r="EP336" s="116"/>
      <c r="EQ336" s="116"/>
      <c r="ER336" s="116"/>
      <c r="ES336" s="116"/>
      <c r="ET336" s="116"/>
      <c r="EU336" s="116"/>
      <c r="EV336" s="116"/>
      <c r="EW336" s="17"/>
    </row>
    <row r="337" spans="13:153">
      <c r="S337" s="14">
        <f t="shared" si="487"/>
        <v>30</v>
      </c>
      <c r="T337" s="110">
        <f t="shared" ca="1" si="488"/>
        <v>6.1506096826828706E-2</v>
      </c>
      <c r="U337" s="110">
        <f t="shared" ca="1" si="488"/>
        <v>6.0640564450551292E-2</v>
      </c>
      <c r="V337" s="110">
        <f t="shared" ca="1" si="488"/>
        <v>5.8549596814512508E-2</v>
      </c>
      <c r="W337" s="110">
        <f t="shared" ca="1" si="488"/>
        <v>5.7020786886277819E-2</v>
      </c>
      <c r="X337" s="110">
        <f t="shared" ca="1" si="488"/>
        <v>5.9916980415555987E-2</v>
      </c>
      <c r="Y337" s="110">
        <f t="shared" ca="1" si="488"/>
        <v>7.4158702642520682E-2</v>
      </c>
      <c r="Z337" s="110">
        <f t="shared" ca="1" si="488"/>
        <v>0.10933690088500074</v>
      </c>
      <c r="AA337" s="110">
        <f t="shared" ca="1" si="488"/>
        <v>0.17239395011507286</v>
      </c>
      <c r="AB337" s="110">
        <f t="shared" ca="1" si="488"/>
        <v>0.25606236290699941</v>
      </c>
      <c r="AC337" s="110">
        <f t="shared" ca="1" si="488"/>
        <v>0.32837621964254893</v>
      </c>
      <c r="AD337" s="110">
        <f t="shared" ca="1" si="488"/>
        <v>0.36247194366158808</v>
      </c>
      <c r="AE337" s="110">
        <f t="shared" ca="1" si="488"/>
        <v>0.37205896049651549</v>
      </c>
      <c r="AF337" s="110">
        <f t="shared" ca="1" si="488"/>
        <v>0.37354500091944842</v>
      </c>
      <c r="AG337" s="17"/>
      <c r="AH337" s="14">
        <f t="shared" si="489"/>
        <v>30</v>
      </c>
      <c r="AI337" s="116">
        <f t="shared" ca="1" si="490"/>
        <v>9.0258572390593719E-2</v>
      </c>
      <c r="AJ337" s="116">
        <f t="shared" ca="1" si="490"/>
        <v>8.9300143826505168E-2</v>
      </c>
      <c r="AK337" s="116">
        <f t="shared" ca="1" si="490"/>
        <v>8.711202294824251E-2</v>
      </c>
      <c r="AL337" s="116">
        <f t="shared" ca="1" si="490"/>
        <v>8.629970901452283E-2</v>
      </c>
      <c r="AM337" s="116">
        <f t="shared" ca="1" si="490"/>
        <v>9.2907878470690708E-2</v>
      </c>
      <c r="AN337" s="116">
        <f t="shared" ca="1" si="490"/>
        <v>0.11854264923761317</v>
      </c>
      <c r="AO337" s="116">
        <f t="shared" ca="1" si="490"/>
        <v>0.18018678402028102</v>
      </c>
      <c r="AP337" s="116">
        <f t="shared" ca="1" si="490"/>
        <v>0.28758098530992465</v>
      </c>
      <c r="AQ337" s="116">
        <f t="shared" ca="1" si="490"/>
        <v>0.39883325403154507</v>
      </c>
      <c r="AR337" s="116">
        <f t="shared" ca="1" si="490"/>
        <v>0.4411628204562158</v>
      </c>
      <c r="AS337" s="116">
        <f t="shared" ca="1" si="490"/>
        <v>0.43680752056748789</v>
      </c>
      <c r="AT337" s="116">
        <f t="shared" ca="1" si="490"/>
        <v>0.42400235148872217</v>
      </c>
      <c r="AU337" s="116">
        <f t="shared" ca="1" si="490"/>
        <v>0.41824985703683071</v>
      </c>
      <c r="AV337" s="17"/>
      <c r="AW337" s="14">
        <f t="shared" si="491"/>
        <v>30</v>
      </c>
      <c r="AX337" s="116">
        <f t="shared" ca="1" si="492"/>
        <v>7.8055122068564686E-2</v>
      </c>
      <c r="AY337" s="116">
        <f t="shared" ca="1" si="492"/>
        <v>7.7117308710206348E-2</v>
      </c>
      <c r="AZ337" s="116">
        <f t="shared" ca="1" si="492"/>
        <v>7.4909365313522755E-2</v>
      </c>
      <c r="BA337" s="116">
        <f t="shared" ca="1" si="492"/>
        <v>7.3676628047052869E-2</v>
      </c>
      <c r="BB337" s="116">
        <f t="shared" ca="1" si="492"/>
        <v>7.8492935736635044E-2</v>
      </c>
      <c r="BC337" s="116">
        <f t="shared" ca="1" si="492"/>
        <v>9.8820679612498019E-2</v>
      </c>
      <c r="BD337" s="116">
        <f t="shared" ca="1" si="492"/>
        <v>0.14818468316147596</v>
      </c>
      <c r="BE337" s="116">
        <f t="shared" ca="1" si="492"/>
        <v>0.23531066896421798</v>
      </c>
      <c r="BF337" s="116">
        <f t="shared" ca="1" si="492"/>
        <v>0.33960316250024591</v>
      </c>
      <c r="BG337" s="116">
        <f t="shared" ca="1" si="492"/>
        <v>0.39930542072314007</v>
      </c>
      <c r="BH337" s="116">
        <f t="shared" ca="1" si="492"/>
        <v>0.40940294407938199</v>
      </c>
      <c r="BI337" s="116">
        <f t="shared" ca="1" si="492"/>
        <v>0.4029231349256599</v>
      </c>
      <c r="BJ337" s="116">
        <f t="shared" ca="1" si="492"/>
        <v>0.39888013416714191</v>
      </c>
      <c r="BK337" s="17"/>
      <c r="BL337" s="14">
        <f t="shared" si="493"/>
        <v>30</v>
      </c>
      <c r="BM337" s="116">
        <f t="shared" ca="1" si="494"/>
        <v>6.8752168434639951E-2</v>
      </c>
      <c r="BN337" s="116">
        <f t="shared" ca="1" si="494"/>
        <v>6.7853818354482023E-2</v>
      </c>
      <c r="BO337" s="116">
        <f t="shared" ca="1" si="494"/>
        <v>6.5700931064237245E-2</v>
      </c>
      <c r="BP337" s="116">
        <f t="shared" ca="1" si="494"/>
        <v>6.427130445495019E-2</v>
      </c>
      <c r="BQ337" s="116">
        <f t="shared" ca="1" si="494"/>
        <v>6.7945409939287577E-2</v>
      </c>
      <c r="BR337" s="116">
        <f t="shared" ca="1" si="494"/>
        <v>8.4712958188118775E-2</v>
      </c>
      <c r="BS337" s="116">
        <f t="shared" ca="1" si="494"/>
        <v>0.12577940904542984</v>
      </c>
      <c r="BT337" s="116">
        <f t="shared" ca="1" si="494"/>
        <v>0.19879007301614418</v>
      </c>
      <c r="BU337" s="116">
        <f t="shared" ca="1" si="494"/>
        <v>0.29183287217923998</v>
      </c>
      <c r="BV337" s="116">
        <f t="shared" ca="1" si="494"/>
        <v>0.35895196683042951</v>
      </c>
      <c r="BW337" s="116">
        <f t="shared" ca="1" si="494"/>
        <v>0.38033020064207151</v>
      </c>
      <c r="BX337" s="116">
        <f t="shared" ca="1" si="494"/>
        <v>0.37999882565487725</v>
      </c>
      <c r="BY337" s="116">
        <f t="shared" ca="1" si="494"/>
        <v>0.37775506635824135</v>
      </c>
      <c r="BZ337" s="17"/>
      <c r="CA337" s="14">
        <f t="shared" si="495"/>
        <v>30</v>
      </c>
      <c r="CB337" s="116">
        <f t="shared" ca="1" si="496"/>
        <v>0.13849323573119754</v>
      </c>
      <c r="CC337" s="116">
        <f t="shared" ca="1" si="496"/>
        <v>0.13538892659416984</v>
      </c>
      <c r="CD337" s="116">
        <f t="shared" ca="1" si="496"/>
        <v>0.12728918669334491</v>
      </c>
      <c r="CE337" s="116">
        <f t="shared" ca="1" si="496"/>
        <v>0.11842978580736892</v>
      </c>
      <c r="CF337" s="116">
        <f t="shared" ca="1" si="496"/>
        <v>0.11683658932792435</v>
      </c>
      <c r="CG337" s="116">
        <f t="shared" ca="1" si="496"/>
        <v>0.13416990216600577</v>
      </c>
      <c r="CH337" s="116">
        <f t="shared" ca="1" si="496"/>
        <v>0.18347030296300787</v>
      </c>
      <c r="CI337" s="116">
        <f t="shared" ca="1" si="496"/>
        <v>0.27334874625566874</v>
      </c>
      <c r="CJ337" s="116">
        <f t="shared" ca="1" si="496"/>
        <v>0.39936509305692364</v>
      </c>
      <c r="CK337" s="116">
        <f t="shared" ca="1" si="496"/>
        <v>0.53749253424844623</v>
      </c>
      <c r="CL337" s="116">
        <f t="shared" ca="1" si="496"/>
        <v>0.64900674516773604</v>
      </c>
      <c r="CM337" s="116">
        <f t="shared" ca="1" si="496"/>
        <v>0.70679467895052728</v>
      </c>
      <c r="CN337" s="116">
        <f t="shared" ca="1" si="496"/>
        <v>0.72080684658638694</v>
      </c>
      <c r="CO337" s="17"/>
      <c r="CP337" s="14">
        <f t="shared" si="497"/>
        <v>30</v>
      </c>
      <c r="CQ337" s="116">
        <f t="shared" ca="1" si="498"/>
        <v>0.14390849529382885</v>
      </c>
      <c r="CR337" s="116">
        <f t="shared" ca="1" si="498"/>
        <v>0.14316576308650281</v>
      </c>
      <c r="CS337" s="116">
        <f t="shared" ref="CS337:CY337" ca="1" si="504">1/((IF(CS307&gt;0,CS307/$F$2,-CS307/$G$2))^2+(IF(CS322&gt;0,CS322/$F$2,-CS322/$G$2))^2)^0.5</f>
        <v>0.14069271097009689</v>
      </c>
      <c r="CT337" s="116">
        <f t="shared" ca="1" si="504"/>
        <v>0.1388839946106856</v>
      </c>
      <c r="CU337" s="116">
        <f t="shared" ca="1" si="504"/>
        <v>0.14672068836507657</v>
      </c>
      <c r="CV337" s="116">
        <f t="shared" ca="1" si="504"/>
        <v>0.18077251573301165</v>
      </c>
      <c r="CW337" s="116">
        <f t="shared" ca="1" si="504"/>
        <v>0.26006794331574457</v>
      </c>
      <c r="CX337" s="116">
        <f t="shared" ca="1" si="504"/>
        <v>0.37983110230531164</v>
      </c>
      <c r="CY337" s="116">
        <f t="shared" ca="1" si="504"/>
        <v>0.47474477483753624</v>
      </c>
      <c r="CZ337" s="116">
        <f t="shared" ca="1" si="498"/>
        <v>0.48655537867365872</v>
      </c>
      <c r="DA337" s="116">
        <f t="shared" ca="1" si="498"/>
        <v>0.4464029359239759</v>
      </c>
      <c r="DB337" s="116">
        <f t="shared" ca="1" si="498"/>
        <v>0.40325378845354293</v>
      </c>
      <c r="DC337" s="116">
        <f t="shared" ca="1" si="498"/>
        <v>0.38565382155622052</v>
      </c>
      <c r="DD337" s="17"/>
      <c r="DE337" s="14">
        <f t="shared" si="499"/>
        <v>30</v>
      </c>
      <c r="DF337" s="116">
        <f t="shared" ca="1" si="500"/>
        <v>0.18886958387501962</v>
      </c>
      <c r="DG337" s="116">
        <f t="shared" ca="1" si="500"/>
        <v>0.18379935676328546</v>
      </c>
      <c r="DH337" s="116">
        <f t="shared" ca="1" si="500"/>
        <v>0.1697993438974742</v>
      </c>
      <c r="DI337" s="116">
        <f t="shared" ca="1" si="500"/>
        <v>0.15209242298329129</v>
      </c>
      <c r="DJ337" s="116">
        <f t="shared" ca="1" si="500"/>
        <v>0.14102184867773351</v>
      </c>
      <c r="DK337" s="116">
        <f t="shared" ca="1" si="500"/>
        <v>0.14946660136712225</v>
      </c>
      <c r="DL337" s="116">
        <f t="shared" ca="1" si="500"/>
        <v>0.18811484945226839</v>
      </c>
      <c r="DM337" s="116">
        <f t="shared" ca="1" si="500"/>
        <v>0.26165116579482511</v>
      </c>
      <c r="DN337" s="116">
        <f t="shared" ca="1" si="500"/>
        <v>0.36489687320918418</v>
      </c>
      <c r="DO337" s="116">
        <f t="shared" ca="1" si="500"/>
        <v>0.47541963496192974</v>
      </c>
      <c r="DP337" s="116">
        <f t="shared" ca="1" si="500"/>
        <v>0.5535221011077226</v>
      </c>
      <c r="DQ337" s="116">
        <f t="shared" ca="1" si="500"/>
        <v>0.57838760798607092</v>
      </c>
      <c r="DR337" s="116">
        <f t="shared" ca="1" si="500"/>
        <v>0.57840804177516769</v>
      </c>
      <c r="DS337" s="17"/>
      <c r="DT337" s="14"/>
      <c r="DU337" s="116"/>
      <c r="DV337" s="116"/>
      <c r="DW337" s="116"/>
      <c r="DX337" s="116"/>
      <c r="DY337" s="116"/>
      <c r="DZ337" s="116"/>
      <c r="EA337" s="116"/>
      <c r="EB337" s="116"/>
      <c r="EC337" s="116"/>
      <c r="ED337" s="116"/>
      <c r="EE337" s="116"/>
      <c r="EF337" s="116"/>
      <c r="EG337" s="116"/>
      <c r="EH337" s="17"/>
      <c r="EI337" s="14"/>
      <c r="EJ337" s="116"/>
      <c r="EK337" s="116"/>
      <c r="EL337" s="116"/>
      <c r="EM337" s="116"/>
      <c r="EN337" s="116"/>
      <c r="EO337" s="116"/>
      <c r="EP337" s="116"/>
      <c r="EQ337" s="116"/>
      <c r="ER337" s="116"/>
      <c r="ES337" s="116"/>
      <c r="ET337" s="116"/>
      <c r="EU337" s="116"/>
      <c r="EV337" s="116"/>
      <c r="EW337" s="17"/>
    </row>
    <row r="338" spans="13:153">
      <c r="S338" s="14">
        <f t="shared" si="487"/>
        <v>37.5</v>
      </c>
      <c r="T338" s="110">
        <f t="shared" ca="1" si="488"/>
        <v>8.5099852563549294E-2</v>
      </c>
      <c r="U338" s="110">
        <f t="shared" ca="1" si="488"/>
        <v>8.3813284555895762E-2</v>
      </c>
      <c r="V338" s="110">
        <f t="shared" ca="1" si="488"/>
        <v>8.0310027782398194E-2</v>
      </c>
      <c r="W338" s="110">
        <f t="shared" ca="1" si="488"/>
        <v>7.5960605173747642E-2</v>
      </c>
      <c r="X338" s="110">
        <f t="shared" ca="1" si="488"/>
        <v>7.4158702642520682E-2</v>
      </c>
      <c r="Y338" s="110">
        <f t="shared" ca="1" si="488"/>
        <v>8.2127676095701485E-2</v>
      </c>
      <c r="Z338" s="110">
        <f t="shared" ca="1" si="488"/>
        <v>0.11245978806268223</v>
      </c>
      <c r="AA338" s="110">
        <f t="shared" ca="1" si="488"/>
        <v>0.17926607849374709</v>
      </c>
      <c r="AB338" s="110">
        <f t="shared" ca="1" si="488"/>
        <v>0.27947567531180606</v>
      </c>
      <c r="AC338" s="110">
        <f t="shared" ca="1" si="488"/>
        <v>0.35922583935205588</v>
      </c>
      <c r="AD338" s="110">
        <f t="shared" ca="1" si="488"/>
        <v>0.37675262073406302</v>
      </c>
      <c r="AE338" s="110">
        <f t="shared" ca="1" si="488"/>
        <v>0.37211095127417188</v>
      </c>
      <c r="AF338" s="110">
        <f t="shared" ca="1" si="488"/>
        <v>0.36901764635744722</v>
      </c>
      <c r="AG338" s="17"/>
      <c r="AH338" s="14">
        <f t="shared" si="489"/>
        <v>37.5</v>
      </c>
      <c r="AI338" s="116">
        <f t="shared" ca="1" si="490"/>
        <v>0.12610815037306872</v>
      </c>
      <c r="AJ338" s="116">
        <f t="shared" ca="1" si="490"/>
        <v>0.12475443771453734</v>
      </c>
      <c r="AK338" s="116">
        <f t="shared" ca="1" si="490"/>
        <v>0.12114424420875709</v>
      </c>
      <c r="AL338" s="116">
        <f t="shared" ca="1" si="490"/>
        <v>0.11725534648487945</v>
      </c>
      <c r="AM338" s="116">
        <f t="shared" ca="1" si="490"/>
        <v>0.11854264923761317</v>
      </c>
      <c r="AN338" s="116">
        <f t="shared" ca="1" si="490"/>
        <v>0.13785406937861661</v>
      </c>
      <c r="AO338" s="116">
        <f t="shared" ca="1" si="490"/>
        <v>0.20022877377476939</v>
      </c>
      <c r="AP338" s="116">
        <f t="shared" ca="1" si="490"/>
        <v>0.33164892893286735</v>
      </c>
      <c r="AQ338" s="116">
        <f t="shared" ca="1" si="490"/>
        <v>0.44401787408193388</v>
      </c>
      <c r="AR338" s="116">
        <f t="shared" ca="1" si="490"/>
        <v>0.43668856904610465</v>
      </c>
      <c r="AS338" s="116">
        <f t="shared" ca="1" si="490"/>
        <v>0.40617203372901395</v>
      </c>
      <c r="AT338" s="116">
        <f t="shared" ca="1" si="490"/>
        <v>0.38678773397376487</v>
      </c>
      <c r="AU338" s="116">
        <f t="shared" ca="1" si="490"/>
        <v>0.38036996902207937</v>
      </c>
      <c r="AV338" s="17"/>
      <c r="AW338" s="14">
        <f t="shared" si="491"/>
        <v>37.5</v>
      </c>
      <c r="AX338" s="116">
        <f t="shared" ca="1" si="492"/>
        <v>0.10859081815420234</v>
      </c>
      <c r="AY338" s="116">
        <f t="shared" ca="1" si="492"/>
        <v>0.10723146554426147</v>
      </c>
      <c r="AZ338" s="116">
        <f t="shared" ca="1" si="492"/>
        <v>0.10355399417911119</v>
      </c>
      <c r="BA338" s="116">
        <f t="shared" ca="1" si="492"/>
        <v>9.9250205568430991E-2</v>
      </c>
      <c r="BB338" s="116">
        <f t="shared" ca="1" si="492"/>
        <v>9.8820679612498019E-2</v>
      </c>
      <c r="BC338" s="116">
        <f t="shared" ca="1" si="492"/>
        <v>0.11243273724215172</v>
      </c>
      <c r="BD338" s="116">
        <f t="shared" ca="1" si="492"/>
        <v>0.15897299516731658</v>
      </c>
      <c r="BE338" s="116">
        <f t="shared" ca="1" si="492"/>
        <v>0.25920710337895109</v>
      </c>
      <c r="BF338" s="116">
        <f t="shared" ca="1" si="492"/>
        <v>0.3838358479727691</v>
      </c>
      <c r="BG338" s="116">
        <f t="shared" ca="1" si="492"/>
        <v>0.41811050086010948</v>
      </c>
      <c r="BH338" s="116">
        <f t="shared" ca="1" si="492"/>
        <v>0.39995468751910923</v>
      </c>
      <c r="BI338" s="116">
        <f t="shared" ca="1" si="492"/>
        <v>0.38252909428521992</v>
      </c>
      <c r="BJ338" s="116">
        <f t="shared" ca="1" si="492"/>
        <v>0.37628884141885099</v>
      </c>
      <c r="BK338" s="17"/>
      <c r="BL338" s="14">
        <f t="shared" si="493"/>
        <v>37.5</v>
      </c>
      <c r="BM338" s="116">
        <f t="shared" ca="1" si="494"/>
        <v>9.5331051121467503E-2</v>
      </c>
      <c r="BN338" s="116">
        <f t="shared" ca="1" si="494"/>
        <v>9.4010635789693653E-2</v>
      </c>
      <c r="BO338" s="116">
        <f t="shared" ca="1" si="494"/>
        <v>9.041266162986028E-2</v>
      </c>
      <c r="BP338" s="116">
        <f t="shared" ca="1" si="494"/>
        <v>8.602831303571444E-2</v>
      </c>
      <c r="BQ338" s="116">
        <f t="shared" ca="1" si="494"/>
        <v>8.4712958188118775E-2</v>
      </c>
      <c r="BR338" s="116">
        <f t="shared" ca="1" si="494"/>
        <v>9.4902404893623532E-2</v>
      </c>
      <c r="BS338" s="116">
        <f t="shared" ca="1" si="494"/>
        <v>0.13170104130450208</v>
      </c>
      <c r="BT338" s="116">
        <f t="shared" ca="1" si="494"/>
        <v>0.21187568446225963</v>
      </c>
      <c r="BU338" s="116">
        <f t="shared" ca="1" si="494"/>
        <v>0.32557055724569606</v>
      </c>
      <c r="BV338" s="116">
        <f t="shared" ca="1" si="494"/>
        <v>0.38794978873869751</v>
      </c>
      <c r="BW338" s="116">
        <f t="shared" ca="1" si="494"/>
        <v>0.38632624679176636</v>
      </c>
      <c r="BX338" s="116">
        <f t="shared" ca="1" si="494"/>
        <v>0.37345353757905375</v>
      </c>
      <c r="BY338" s="116">
        <f t="shared" ca="1" si="494"/>
        <v>0.3680879007074595</v>
      </c>
      <c r="BZ338" s="17"/>
      <c r="CA338" s="14">
        <f t="shared" si="495"/>
        <v>37.5</v>
      </c>
      <c r="CB338" s="116">
        <f t="shared" ca="1" si="496"/>
        <v>0.18486735807908586</v>
      </c>
      <c r="CC338" s="116">
        <f t="shared" ca="1" si="496"/>
        <v>0.18020109765354106</v>
      </c>
      <c r="CD338" s="116">
        <f t="shared" ca="1" si="496"/>
        <v>0.16712981348468411</v>
      </c>
      <c r="CE338" s="116">
        <f t="shared" ca="1" si="496"/>
        <v>0.14926610378677851</v>
      </c>
      <c r="CF338" s="116">
        <f t="shared" ca="1" si="496"/>
        <v>0.13416990216600577</v>
      </c>
      <c r="CG338" s="116">
        <f t="shared" ca="1" si="496"/>
        <v>0.13383129722961548</v>
      </c>
      <c r="CH338" s="116">
        <f t="shared" ca="1" si="496"/>
        <v>0.16318576766958023</v>
      </c>
      <c r="CI338" s="116">
        <f t="shared" ca="1" si="496"/>
        <v>0.23467233460433418</v>
      </c>
      <c r="CJ338" s="116">
        <f t="shared" ca="1" si="496"/>
        <v>0.34896495412222756</v>
      </c>
      <c r="CK338" s="116">
        <f t="shared" ca="1" si="496"/>
        <v>0.48690392729998583</v>
      </c>
      <c r="CL338" s="116">
        <f t="shared" ca="1" si="496"/>
        <v>0.61167053306019492</v>
      </c>
      <c r="CM338" s="116">
        <f t="shared" ca="1" si="496"/>
        <v>0.68940901511920216</v>
      </c>
      <c r="CN338" s="116">
        <f t="shared" ca="1" si="496"/>
        <v>0.71341129039482409</v>
      </c>
      <c r="CO338" s="17"/>
      <c r="CP338" s="14">
        <f t="shared" si="497"/>
        <v>37.5</v>
      </c>
      <c r="CQ338" s="116">
        <f t="shared" ca="1" si="498"/>
        <v>0.19465197760318489</v>
      </c>
      <c r="CR338" s="116">
        <f t="shared" ca="1" si="498"/>
        <v>0.19378841959806858</v>
      </c>
      <c r="CS338" s="116">
        <f t="shared" ref="CS338:CY338" ca="1" si="505">1/((IF(CS308&gt;0,CS308/$F$2,-CS308/$G$2))^2+(IF(CS323&gt;0,CS323/$F$2,-CS323/$G$2))^2)^0.5</f>
        <v>0.18993826355740312</v>
      </c>
      <c r="CT338" s="116">
        <f t="shared" ca="1" si="505"/>
        <v>0.18320666827498952</v>
      </c>
      <c r="CU338" s="116">
        <f t="shared" ca="1" si="505"/>
        <v>0.18077251573301165</v>
      </c>
      <c r="CV338" s="116">
        <f t="shared" ca="1" si="505"/>
        <v>0.20027161490184919</v>
      </c>
      <c r="CW338" s="116">
        <f t="shared" ca="1" si="505"/>
        <v>0.26947159250296265</v>
      </c>
      <c r="CX338" s="116">
        <f t="shared" ca="1" si="505"/>
        <v>0.40102795168683608</v>
      </c>
      <c r="CY338" s="116">
        <f t="shared" ca="1" si="505"/>
        <v>0.52090686058766833</v>
      </c>
      <c r="CZ338" s="116">
        <f t="shared" ca="1" si="498"/>
        <v>0.53540564899942256</v>
      </c>
      <c r="DA338" s="116">
        <f t="shared" ca="1" si="498"/>
        <v>0.49042901506705194</v>
      </c>
      <c r="DB338" s="116">
        <f t="shared" ca="1" si="498"/>
        <v>0.44664180965516537</v>
      </c>
      <c r="DC338" s="116">
        <f t="shared" ca="1" si="498"/>
        <v>0.42953710584670429</v>
      </c>
      <c r="DD338" s="17"/>
      <c r="DE338" s="14">
        <f t="shared" si="499"/>
        <v>37.5</v>
      </c>
      <c r="DF338" s="116">
        <f t="shared" ca="1" si="500"/>
        <v>0.24412233327688754</v>
      </c>
      <c r="DG338" s="116">
        <f t="shared" ca="1" si="500"/>
        <v>0.23627106025360445</v>
      </c>
      <c r="DH338" s="116">
        <f t="shared" ca="1" si="500"/>
        <v>0.21351673748857181</v>
      </c>
      <c r="DI338" s="116">
        <f t="shared" ca="1" si="500"/>
        <v>0.1807912180416554</v>
      </c>
      <c r="DJ338" s="116">
        <f t="shared" ca="1" si="500"/>
        <v>0.14946660136712225</v>
      </c>
      <c r="DK338" s="116">
        <f t="shared" ca="1" si="500"/>
        <v>0.13424674276750129</v>
      </c>
      <c r="DL338" s="116">
        <f t="shared" ca="1" si="500"/>
        <v>0.14715626047417626</v>
      </c>
      <c r="DM338" s="116">
        <f t="shared" ca="1" si="500"/>
        <v>0.19392690455628295</v>
      </c>
      <c r="DN338" s="116">
        <f t="shared" ca="1" si="500"/>
        <v>0.27257140199134683</v>
      </c>
      <c r="DO338" s="116">
        <f t="shared" ca="1" si="500"/>
        <v>0.36955511710756306</v>
      </c>
      <c r="DP338" s="116">
        <f t="shared" ca="1" si="500"/>
        <v>0.45644699876523231</v>
      </c>
      <c r="DQ338" s="116">
        <f t="shared" ca="1" si="500"/>
        <v>0.50594284566413528</v>
      </c>
      <c r="DR338" s="116">
        <f t="shared" ca="1" si="500"/>
        <v>0.51910450564853017</v>
      </c>
      <c r="DS338" s="17"/>
      <c r="DT338" s="14"/>
      <c r="DU338" s="116"/>
      <c r="DV338" s="116"/>
      <c r="DW338" s="116"/>
      <c r="DX338" s="116"/>
      <c r="DY338" s="116"/>
      <c r="DZ338" s="116"/>
      <c r="EA338" s="116"/>
      <c r="EB338" s="116"/>
      <c r="EC338" s="116"/>
      <c r="ED338" s="116"/>
      <c r="EE338" s="116"/>
      <c r="EF338" s="116"/>
      <c r="EG338" s="116"/>
      <c r="EH338" s="17"/>
      <c r="EI338" s="14"/>
      <c r="EJ338" s="116"/>
      <c r="EK338" s="116"/>
      <c r="EL338" s="116"/>
      <c r="EM338" s="116"/>
      <c r="EN338" s="116"/>
      <c r="EO338" s="116"/>
      <c r="EP338" s="116"/>
      <c r="EQ338" s="116"/>
      <c r="ER338" s="116"/>
      <c r="ES338" s="116"/>
      <c r="ET338" s="116"/>
      <c r="EU338" s="116"/>
      <c r="EV338" s="116"/>
      <c r="EW338" s="17"/>
    </row>
    <row r="339" spans="13:153">
      <c r="S339" s="14">
        <f t="shared" si="487"/>
        <v>45</v>
      </c>
      <c r="T339" s="110">
        <f t="shared" ca="1" si="488"/>
        <v>0.1244551457520429</v>
      </c>
      <c r="U339" s="110">
        <f t="shared" ca="1" si="488"/>
        <v>0.1231165048824527</v>
      </c>
      <c r="V339" s="110">
        <f t="shared" ca="1" si="488"/>
        <v>0.11929596878682568</v>
      </c>
      <c r="W339" s="110">
        <f t="shared" ca="1" si="488"/>
        <v>0.11385115840176639</v>
      </c>
      <c r="X339" s="110">
        <f t="shared" ca="1" si="488"/>
        <v>0.10933690088500074</v>
      </c>
      <c r="Y339" s="110">
        <f t="shared" ca="1" si="488"/>
        <v>0.11245978806268223</v>
      </c>
      <c r="Z339" s="110">
        <f t="shared" ca="1" si="488"/>
        <v>0.13839303465095207</v>
      </c>
      <c r="AA339" s="110">
        <f t="shared" ca="1" si="488"/>
        <v>0.21225647287654673</v>
      </c>
      <c r="AB339" s="110">
        <f t="shared" ca="1" si="488"/>
        <v>0.33753004635162798</v>
      </c>
      <c r="AC339" s="110">
        <f t="shared" ca="1" si="488"/>
        <v>0.37666216458060925</v>
      </c>
      <c r="AD339" s="110">
        <f t="shared" ca="1" si="488"/>
        <v>0.3456860010970384</v>
      </c>
      <c r="AE339" s="110">
        <f t="shared" ca="1" si="488"/>
        <v>0.32385127495534599</v>
      </c>
      <c r="AF339" s="110">
        <f t="shared" ca="1" si="488"/>
        <v>0.31708711459636502</v>
      </c>
      <c r="AG339" s="17"/>
      <c r="AH339" s="14">
        <f t="shared" si="489"/>
        <v>45</v>
      </c>
      <c r="AI339" s="116">
        <f t="shared" ca="1" si="490"/>
        <v>0.18508822595052052</v>
      </c>
      <c r="AJ339" s="116">
        <f t="shared" ca="1" si="490"/>
        <v>0.1841467495371675</v>
      </c>
      <c r="AK339" s="116">
        <f t="shared" ca="1" si="490"/>
        <v>0.18153080207543151</v>
      </c>
      <c r="AL339" s="116">
        <f t="shared" ca="1" si="490"/>
        <v>0.17861211258280482</v>
      </c>
      <c r="AM339" s="116">
        <f t="shared" ca="1" si="490"/>
        <v>0.18018678402028102</v>
      </c>
      <c r="AN339" s="116">
        <f t="shared" ca="1" si="490"/>
        <v>0.20022877377476939</v>
      </c>
      <c r="AO339" s="116">
        <f t="shared" ca="1" si="490"/>
        <v>0.27553697969639579</v>
      </c>
      <c r="AP339" s="116">
        <f t="shared" ca="1" si="490"/>
        <v>0.43431143726337457</v>
      </c>
      <c r="AQ339" s="116">
        <f t="shared" ca="1" si="490"/>
        <v>0.41242091121328922</v>
      </c>
      <c r="AR339" s="116">
        <f t="shared" ca="1" si="490"/>
        <v>0.3433615572824103</v>
      </c>
      <c r="AS339" s="116">
        <f t="shared" ca="1" si="490"/>
        <v>0.31102108264078809</v>
      </c>
      <c r="AT339" s="116">
        <f t="shared" ca="1" si="490"/>
        <v>0.29706718527846332</v>
      </c>
      <c r="AU339" s="116">
        <f t="shared" ca="1" si="490"/>
        <v>0.2930329162826153</v>
      </c>
      <c r="AV339" s="17"/>
      <c r="AW339" s="14">
        <f t="shared" si="491"/>
        <v>45</v>
      </c>
      <c r="AX339" s="116">
        <f t="shared" ca="1" si="492"/>
        <v>0.15905639486412285</v>
      </c>
      <c r="AY339" s="116">
        <f t="shared" ca="1" si="492"/>
        <v>0.15788661482101388</v>
      </c>
      <c r="AZ339" s="116">
        <f t="shared" ca="1" si="492"/>
        <v>0.15454810775434366</v>
      </c>
      <c r="BA339" s="116">
        <f t="shared" ca="1" si="492"/>
        <v>0.15010405559201714</v>
      </c>
      <c r="BB339" s="116">
        <f t="shared" ca="1" si="492"/>
        <v>0.14818468316147596</v>
      </c>
      <c r="BC339" s="116">
        <f t="shared" ca="1" si="492"/>
        <v>0.15897299516731658</v>
      </c>
      <c r="BD339" s="116">
        <f t="shared" ca="1" si="492"/>
        <v>0.2076358006800276</v>
      </c>
      <c r="BE339" s="116">
        <f t="shared" ca="1" si="492"/>
        <v>0.33568590499570689</v>
      </c>
      <c r="BF339" s="116">
        <f t="shared" ca="1" si="492"/>
        <v>0.42067843408500288</v>
      </c>
      <c r="BG339" s="116">
        <f t="shared" ca="1" si="492"/>
        <v>0.36504529692819893</v>
      </c>
      <c r="BH339" s="116">
        <f t="shared" ca="1" si="492"/>
        <v>0.32481493142983159</v>
      </c>
      <c r="BI339" s="116">
        <f t="shared" ca="1" si="492"/>
        <v>0.30625935750684091</v>
      </c>
      <c r="BJ339" s="116">
        <f t="shared" ca="1" si="492"/>
        <v>0.3008442430456022</v>
      </c>
      <c r="BK339" s="17"/>
      <c r="BL339" s="14">
        <f t="shared" si="493"/>
        <v>45</v>
      </c>
      <c r="BM339" s="116">
        <f t="shared" ca="1" si="494"/>
        <v>0.13939038581782123</v>
      </c>
      <c r="BN339" s="116">
        <f t="shared" ca="1" si="494"/>
        <v>0.13813054306850978</v>
      </c>
      <c r="BO339" s="116">
        <f t="shared" ca="1" si="494"/>
        <v>0.13450327183792196</v>
      </c>
      <c r="BP339" s="116">
        <f t="shared" ca="1" si="494"/>
        <v>0.12939905612238919</v>
      </c>
      <c r="BQ339" s="116">
        <f t="shared" ca="1" si="494"/>
        <v>0.12577940904542984</v>
      </c>
      <c r="BR339" s="116">
        <f t="shared" ca="1" si="494"/>
        <v>0.13170104130450208</v>
      </c>
      <c r="BS339" s="116">
        <f t="shared" ca="1" si="494"/>
        <v>0.16609520532388064</v>
      </c>
      <c r="BT339" s="116">
        <f t="shared" ca="1" si="494"/>
        <v>0.26056210147944953</v>
      </c>
      <c r="BU339" s="116">
        <f t="shared" ca="1" si="494"/>
        <v>0.38689753559608403</v>
      </c>
      <c r="BV339" s="116">
        <f t="shared" ca="1" si="494"/>
        <v>0.37505989812238077</v>
      </c>
      <c r="BW339" s="116">
        <f t="shared" ca="1" si="494"/>
        <v>0.33458769265640204</v>
      </c>
      <c r="BX339" s="116">
        <f t="shared" ca="1" si="494"/>
        <v>0.31303937949579602</v>
      </c>
      <c r="BY339" s="116">
        <f t="shared" ca="1" si="494"/>
        <v>0.30658135142835469</v>
      </c>
      <c r="BZ339" s="17"/>
      <c r="CA339" s="14">
        <f t="shared" si="495"/>
        <v>45</v>
      </c>
      <c r="CB339" s="116">
        <f t="shared" ca="1" si="496"/>
        <v>0.26195296013253289</v>
      </c>
      <c r="CC339" s="116">
        <f t="shared" ca="1" si="496"/>
        <v>0.25611131362045514</v>
      </c>
      <c r="CD339" s="116">
        <f t="shared" ca="1" si="496"/>
        <v>0.23887592845779279</v>
      </c>
      <c r="CE339" s="116">
        <f t="shared" ca="1" si="496"/>
        <v>0.21254170039498704</v>
      </c>
      <c r="CF339" s="116">
        <f t="shared" ca="1" si="496"/>
        <v>0.18347030296300787</v>
      </c>
      <c r="CG339" s="116">
        <f t="shared" ca="1" si="496"/>
        <v>0.16318576766958023</v>
      </c>
      <c r="CH339" s="116">
        <f t="shared" ca="1" si="496"/>
        <v>0.16784498488763347</v>
      </c>
      <c r="CI339" s="116">
        <f t="shared" ca="1" si="496"/>
        <v>0.21354464725656708</v>
      </c>
      <c r="CJ339" s="116">
        <f t="shared" ca="1" si="496"/>
        <v>0.30649376024123753</v>
      </c>
      <c r="CK339" s="116">
        <f t="shared" ca="1" si="496"/>
        <v>0.43297039465481846</v>
      </c>
      <c r="CL339" s="116">
        <f t="shared" ca="1" si="496"/>
        <v>0.55847032845615885</v>
      </c>
      <c r="CM339" s="116">
        <f t="shared" ca="1" si="496"/>
        <v>0.64447738257929676</v>
      </c>
      <c r="CN339" s="116">
        <f t="shared" ca="1" si="496"/>
        <v>0.67333416315153838</v>
      </c>
      <c r="CO339" s="17"/>
      <c r="CP339" s="14">
        <f t="shared" si="497"/>
        <v>45</v>
      </c>
      <c r="CQ339" s="116">
        <f t="shared" ca="1" si="498"/>
        <v>0.26559775902350041</v>
      </c>
      <c r="CR339" s="116">
        <f t="shared" ca="1" si="498"/>
        <v>0.26703060771563597</v>
      </c>
      <c r="CS339" s="116">
        <f t="shared" ref="CS339:CY339" ca="1" si="506">1/((IF(CS309&gt;0,CS309/$F$2,-CS309/$G$2))^2+(IF(CS324&gt;0,CS324/$F$2,-CS324/$G$2))^2)^0.5</f>
        <v>0.26819064756613908</v>
      </c>
      <c r="CT339" s="116">
        <f t="shared" ca="1" si="506"/>
        <v>0.2648754310380747</v>
      </c>
      <c r="CU339" s="116">
        <f t="shared" ca="1" si="506"/>
        <v>0.26006794331574457</v>
      </c>
      <c r="CV339" s="116">
        <f t="shared" ca="1" si="506"/>
        <v>0.26947159250296265</v>
      </c>
      <c r="CW339" s="116">
        <f t="shared" ca="1" si="506"/>
        <v>0.3264673742892632</v>
      </c>
      <c r="CX339" s="116">
        <f t="shared" ca="1" si="506"/>
        <v>0.46114542054864305</v>
      </c>
      <c r="CY339" s="116">
        <f t="shared" ca="1" si="506"/>
        <v>0.5769990197050695</v>
      </c>
      <c r="CZ339" s="116">
        <f t="shared" ca="1" si="498"/>
        <v>0.55250691577821809</v>
      </c>
      <c r="DA339" s="116">
        <f t="shared" ca="1" si="498"/>
        <v>0.4881291462052576</v>
      </c>
      <c r="DB339" s="116">
        <f t="shared" ca="1" si="498"/>
        <v>0.44148023330863667</v>
      </c>
      <c r="DC339" s="116">
        <f t="shared" ca="1" si="498"/>
        <v>0.42471604167996124</v>
      </c>
      <c r="DD339" s="17"/>
      <c r="DE339" s="14">
        <f t="shared" si="499"/>
        <v>45</v>
      </c>
      <c r="DF339" s="116">
        <f t="shared" ca="1" si="500"/>
        <v>0.33161056059167959</v>
      </c>
      <c r="DG339" s="116">
        <f t="shared" ca="1" si="500"/>
        <v>0.32142639102137066</v>
      </c>
      <c r="DH339" s="116">
        <f t="shared" ca="1" si="500"/>
        <v>0.29032717266757002</v>
      </c>
      <c r="DI339" s="116">
        <f t="shared" ca="1" si="500"/>
        <v>0.24170807470658612</v>
      </c>
      <c r="DJ339" s="116">
        <f t="shared" ca="1" si="500"/>
        <v>0.18811484945226839</v>
      </c>
      <c r="DK339" s="116">
        <f t="shared" ca="1" si="500"/>
        <v>0.14715626047417626</v>
      </c>
      <c r="DL339" s="116">
        <f t="shared" ca="1" si="500"/>
        <v>0.13297520604277002</v>
      </c>
      <c r="DM339" s="116">
        <f t="shared" ca="1" si="500"/>
        <v>0.15207222245954749</v>
      </c>
      <c r="DN339" s="116">
        <f t="shared" ca="1" si="500"/>
        <v>0.20355146706494415</v>
      </c>
      <c r="DO339" s="116">
        <f t="shared" ca="1" si="500"/>
        <v>0.27794726836173272</v>
      </c>
      <c r="DP339" s="116">
        <f t="shared" ca="1" si="500"/>
        <v>0.35411058040237875</v>
      </c>
      <c r="DQ339" s="116">
        <f t="shared" ca="1" si="500"/>
        <v>0.40603478246198071</v>
      </c>
      <c r="DR339" s="116">
        <f t="shared" ca="1" si="500"/>
        <v>0.42286679889952089</v>
      </c>
      <c r="DS339" s="17"/>
      <c r="DT339" s="14"/>
      <c r="DU339" s="116"/>
      <c r="DV339" s="116"/>
      <c r="DW339" s="116"/>
      <c r="DX339" s="116"/>
      <c r="DY339" s="116"/>
      <c r="DZ339" s="116"/>
      <c r="EA339" s="116"/>
      <c r="EB339" s="116"/>
      <c r="EC339" s="116"/>
      <c r="ED339" s="116"/>
      <c r="EE339" s="116"/>
      <c r="EF339" s="116"/>
      <c r="EG339" s="116"/>
      <c r="EH339" s="17"/>
      <c r="EI339" s="14"/>
      <c r="EJ339" s="116"/>
      <c r="EK339" s="116"/>
      <c r="EL339" s="116"/>
      <c r="EM339" s="116"/>
      <c r="EN339" s="116"/>
      <c r="EO339" s="116"/>
      <c r="EP339" s="116"/>
      <c r="EQ339" s="116"/>
      <c r="ER339" s="116"/>
      <c r="ES339" s="116"/>
      <c r="ET339" s="116"/>
      <c r="EU339" s="116"/>
      <c r="EV339" s="116"/>
      <c r="EW339" s="17"/>
    </row>
    <row r="340" spans="13:153">
      <c r="S340" s="14">
        <f t="shared" si="487"/>
        <v>52.5</v>
      </c>
      <c r="T340" s="110">
        <f t="shared" ca="1" si="488"/>
        <v>0.17917061068894263</v>
      </c>
      <c r="U340" s="110">
        <f t="shared" ca="1" si="488"/>
        <v>0.1784261616976022</v>
      </c>
      <c r="V340" s="110">
        <f t="shared" ca="1" si="488"/>
        <v>0.17633133149198632</v>
      </c>
      <c r="W340" s="110">
        <f t="shared" ca="1" si="488"/>
        <v>0.17358695140324054</v>
      </c>
      <c r="X340" s="110">
        <f t="shared" ca="1" si="488"/>
        <v>0.17239395011507286</v>
      </c>
      <c r="Y340" s="110">
        <f t="shared" ca="1" si="488"/>
        <v>0.17926607849374709</v>
      </c>
      <c r="Z340" s="110">
        <f t="shared" ca="1" si="488"/>
        <v>0.21225647287654673</v>
      </c>
      <c r="AA340" s="110">
        <f t="shared" ca="1" si="488"/>
        <v>0.31042029891299705</v>
      </c>
      <c r="AB340" s="110">
        <f t="shared" ca="1" si="488"/>
        <v>0.37123276752383105</v>
      </c>
      <c r="AC340" s="110">
        <f t="shared" ca="1" si="488"/>
        <v>0.28939480987993288</v>
      </c>
      <c r="AD340" s="110">
        <f t="shared" ca="1" si="488"/>
        <v>0.24665025518298742</v>
      </c>
      <c r="AE340" s="110">
        <f t="shared" ca="1" si="488"/>
        <v>0.23004307704926341</v>
      </c>
      <c r="AF340" s="110">
        <f t="shared" ca="1" si="488"/>
        <v>0.22564035346782968</v>
      </c>
      <c r="AG340" s="17"/>
      <c r="AH340" s="14">
        <f t="shared" si="489"/>
        <v>52.5</v>
      </c>
      <c r="AI340" s="116">
        <f t="shared" ca="1" si="490"/>
        <v>0.26232468099546374</v>
      </c>
      <c r="AJ340" s="116">
        <f t="shared" ca="1" si="490"/>
        <v>0.26327514155415849</v>
      </c>
      <c r="AK340" s="116">
        <f t="shared" ca="1" si="490"/>
        <v>0.26614694845059883</v>
      </c>
      <c r="AL340" s="116">
        <f t="shared" ca="1" si="490"/>
        <v>0.27224841414158446</v>
      </c>
      <c r="AM340" s="116">
        <f t="shared" ca="1" si="490"/>
        <v>0.28758098530992465</v>
      </c>
      <c r="AN340" s="116">
        <f t="shared" ca="1" si="490"/>
        <v>0.33164892893286735</v>
      </c>
      <c r="AO340" s="116">
        <f t="shared" ca="1" si="490"/>
        <v>0.43431143726337457</v>
      </c>
      <c r="AP340" s="116">
        <f t="shared" ca="1" si="490"/>
        <v>0.3843822714157048</v>
      </c>
      <c r="AQ340" s="116">
        <f t="shared" ca="1" si="490"/>
        <v>0.26308570243117463</v>
      </c>
      <c r="AR340" s="116">
        <f t="shared" ca="1" si="490"/>
        <v>0.21992745863772123</v>
      </c>
      <c r="AS340" s="116">
        <f t="shared" ca="1" si="490"/>
        <v>0.20615966851987114</v>
      </c>
      <c r="AT340" s="116">
        <f t="shared" ca="1" si="490"/>
        <v>0.20173793544988683</v>
      </c>
      <c r="AU340" s="116">
        <f t="shared" ca="1" si="490"/>
        <v>0.2006783431207147</v>
      </c>
      <c r="AV340" s="17"/>
      <c r="AW340" s="14">
        <f t="shared" si="491"/>
        <v>52.5</v>
      </c>
      <c r="AX340" s="116">
        <f t="shared" ca="1" si="492"/>
        <v>0.22678491726117031</v>
      </c>
      <c r="AY340" s="116">
        <f t="shared" ca="1" si="492"/>
        <v>0.22695624760488189</v>
      </c>
      <c r="AZ340" s="116">
        <f t="shared" ca="1" si="492"/>
        <v>0.22738941975880547</v>
      </c>
      <c r="BA340" s="116">
        <f t="shared" ca="1" si="492"/>
        <v>0.22880302933066515</v>
      </c>
      <c r="BB340" s="116">
        <f t="shared" ca="1" si="492"/>
        <v>0.23531066896421798</v>
      </c>
      <c r="BC340" s="116">
        <f t="shared" ca="1" si="492"/>
        <v>0.25920710337895109</v>
      </c>
      <c r="BD340" s="116">
        <f t="shared" ca="1" si="492"/>
        <v>0.33568590499570689</v>
      </c>
      <c r="BE340" s="116">
        <f t="shared" ca="1" si="492"/>
        <v>0.42036612301531656</v>
      </c>
      <c r="BF340" s="116">
        <f t="shared" ca="1" si="492"/>
        <v>0.30545598175689315</v>
      </c>
      <c r="BG340" s="116">
        <f t="shared" ca="1" si="492"/>
        <v>0.241370771625045</v>
      </c>
      <c r="BH340" s="116">
        <f t="shared" ca="1" si="492"/>
        <v>0.21860121541697239</v>
      </c>
      <c r="BI340" s="116">
        <f t="shared" ca="1" si="492"/>
        <v>0.21033447201983579</v>
      </c>
      <c r="BJ340" s="116">
        <f t="shared" ca="1" si="492"/>
        <v>0.2081749230834998</v>
      </c>
      <c r="BK340" s="17"/>
      <c r="BL340" s="14">
        <f t="shared" si="493"/>
        <v>52.5</v>
      </c>
      <c r="BM340" s="116">
        <f t="shared" ca="1" si="494"/>
        <v>0.19937417982405461</v>
      </c>
      <c r="BN340" s="116">
        <f t="shared" ca="1" si="494"/>
        <v>0.19907655380772224</v>
      </c>
      <c r="BO340" s="116">
        <f t="shared" ca="1" si="494"/>
        <v>0.19809366716772644</v>
      </c>
      <c r="BP340" s="116">
        <f t="shared" ca="1" si="494"/>
        <v>0.19705864601493253</v>
      </c>
      <c r="BQ340" s="116">
        <f t="shared" ca="1" si="494"/>
        <v>0.19879007301614418</v>
      </c>
      <c r="BR340" s="116">
        <f t="shared" ca="1" si="494"/>
        <v>0.21187568446225963</v>
      </c>
      <c r="BS340" s="116">
        <f t="shared" ca="1" si="494"/>
        <v>0.26056210147944953</v>
      </c>
      <c r="BT340" s="116">
        <f t="shared" ca="1" si="494"/>
        <v>0.38011327594540961</v>
      </c>
      <c r="BU340" s="116">
        <f t="shared" ca="1" si="494"/>
        <v>0.34526909282379209</v>
      </c>
      <c r="BV340" s="116">
        <f t="shared" ca="1" si="494"/>
        <v>0.26405664656353661</v>
      </c>
      <c r="BW340" s="116">
        <f t="shared" ca="1" si="494"/>
        <v>0.23134919839141213</v>
      </c>
      <c r="BX340" s="116">
        <f t="shared" ca="1" si="494"/>
        <v>0.21890131939287816</v>
      </c>
      <c r="BY340" s="116">
        <f t="shared" ca="1" si="494"/>
        <v>0.21556895606525434</v>
      </c>
      <c r="BZ340" s="17"/>
      <c r="CA340" s="14">
        <f t="shared" si="495"/>
        <v>52.5</v>
      </c>
      <c r="CB340" s="116">
        <f t="shared" ca="1" si="496"/>
        <v>0.36857465749067958</v>
      </c>
      <c r="CC340" s="116">
        <f t="shared" ca="1" si="496"/>
        <v>0.36287255915792677</v>
      </c>
      <c r="CD340" s="116">
        <f t="shared" ca="1" si="496"/>
        <v>0.3445889218568472</v>
      </c>
      <c r="CE340" s="116">
        <f t="shared" ca="1" si="496"/>
        <v>0.31334701931842668</v>
      </c>
      <c r="CF340" s="116">
        <f t="shared" ca="1" si="496"/>
        <v>0.27334874625566874</v>
      </c>
      <c r="CG340" s="116">
        <f t="shared" ca="1" si="496"/>
        <v>0.23467233460433418</v>
      </c>
      <c r="CH340" s="116">
        <f t="shared" ca="1" si="496"/>
        <v>0.21354464725656708</v>
      </c>
      <c r="CI340" s="116">
        <f t="shared" ca="1" si="496"/>
        <v>0.22889812386278088</v>
      </c>
      <c r="CJ340" s="116">
        <f t="shared" ca="1" si="496"/>
        <v>0.29243001316929573</v>
      </c>
      <c r="CK340" s="116">
        <f t="shared" ca="1" si="496"/>
        <v>0.39655998574392498</v>
      </c>
      <c r="CL340" s="116">
        <f t="shared" ca="1" si="496"/>
        <v>0.51056357281011622</v>
      </c>
      <c r="CM340" s="116">
        <f t="shared" ca="1" si="496"/>
        <v>0.59413649918347589</v>
      </c>
      <c r="CN340" s="116">
        <f t="shared" ca="1" si="496"/>
        <v>0.62333941350999045</v>
      </c>
      <c r="CO340" s="17"/>
      <c r="CP340" s="14">
        <f t="shared" si="497"/>
        <v>52.5</v>
      </c>
      <c r="CQ340" s="116">
        <f t="shared" ca="1" si="498"/>
        <v>0.32911933685903361</v>
      </c>
      <c r="CR340" s="116">
        <f t="shared" ca="1" si="498"/>
        <v>0.33606467531000889</v>
      </c>
      <c r="CS340" s="116">
        <f t="shared" ref="CS340:CY340" ca="1" si="507">1/((IF(CS310&gt;0,CS310/$F$2,-CS310/$G$2))^2+(IF(CS325&gt;0,CS325/$F$2,-CS325/$G$2))^2)^0.5</f>
        <v>0.35177819191717014</v>
      </c>
      <c r="CT340" s="116">
        <f t="shared" ca="1" si="507"/>
        <v>0.36716494542722566</v>
      </c>
      <c r="CU340" s="116">
        <f t="shared" ca="1" si="507"/>
        <v>0.37983110230531164</v>
      </c>
      <c r="CV340" s="116">
        <f t="shared" ca="1" si="507"/>
        <v>0.40102795168683608</v>
      </c>
      <c r="CW340" s="116">
        <f t="shared" ca="1" si="507"/>
        <v>0.46114542054864305</v>
      </c>
      <c r="CX340" s="116">
        <f t="shared" ca="1" si="507"/>
        <v>0.57449439849084705</v>
      </c>
      <c r="CY340" s="116">
        <f t="shared" ca="1" si="507"/>
        <v>0.58054828712001272</v>
      </c>
      <c r="CZ340" s="116">
        <f t="shared" ca="1" si="498"/>
        <v>0.48405873581572673</v>
      </c>
      <c r="DA340" s="116">
        <f t="shared" ca="1" si="498"/>
        <v>0.41531397417769333</v>
      </c>
      <c r="DB340" s="116">
        <f t="shared" ca="1" si="498"/>
        <v>0.37594279181172163</v>
      </c>
      <c r="DC340" s="116">
        <f t="shared" ca="1" si="498"/>
        <v>0.36243942492684372</v>
      </c>
      <c r="DD340" s="17"/>
      <c r="DE340" s="14">
        <f t="shared" si="499"/>
        <v>52.5</v>
      </c>
      <c r="DF340" s="116">
        <f t="shared" ca="1" si="500"/>
        <v>0.44275969596767567</v>
      </c>
      <c r="DG340" s="116">
        <f t="shared" ca="1" si="500"/>
        <v>0.43281837659689237</v>
      </c>
      <c r="DH340" s="116">
        <f t="shared" ca="1" si="500"/>
        <v>0.39840464112962143</v>
      </c>
      <c r="DI340" s="116">
        <f t="shared" ca="1" si="500"/>
        <v>0.33716036364132612</v>
      </c>
      <c r="DJ340" s="116">
        <f t="shared" ca="1" si="500"/>
        <v>0.26165116579482511</v>
      </c>
      <c r="DK340" s="116">
        <f t="shared" ca="1" si="500"/>
        <v>0.19392690455628295</v>
      </c>
      <c r="DL340" s="116">
        <f t="shared" ca="1" si="500"/>
        <v>0.15207222245954749</v>
      </c>
      <c r="DM340" s="116">
        <f t="shared" ca="1" si="500"/>
        <v>0.14413094904206059</v>
      </c>
      <c r="DN340" s="116">
        <f t="shared" ca="1" si="500"/>
        <v>0.16969000789651606</v>
      </c>
      <c r="DO340" s="116">
        <f t="shared" ca="1" si="500"/>
        <v>0.22089689361828024</v>
      </c>
      <c r="DP340" s="116">
        <f t="shared" ca="1" si="500"/>
        <v>0.28040279639320798</v>
      </c>
      <c r="DQ340" s="116">
        <f t="shared" ca="1" si="500"/>
        <v>0.32479125059604308</v>
      </c>
      <c r="DR340" s="116">
        <f t="shared" ca="1" si="500"/>
        <v>0.34013287752344301</v>
      </c>
      <c r="DS340" s="17"/>
      <c r="DT340" s="14"/>
      <c r="DU340" s="116"/>
      <c r="DV340" s="116"/>
      <c r="DW340" s="116"/>
      <c r="DX340" s="116"/>
      <c r="DY340" s="116"/>
      <c r="DZ340" s="116"/>
      <c r="EA340" s="116"/>
      <c r="EB340" s="116"/>
      <c r="EC340" s="116"/>
      <c r="ED340" s="116"/>
      <c r="EE340" s="116"/>
      <c r="EF340" s="116"/>
      <c r="EG340" s="116"/>
      <c r="EH340" s="17"/>
      <c r="EI340" s="14"/>
      <c r="EJ340" s="116"/>
      <c r="EK340" s="116"/>
      <c r="EL340" s="116"/>
      <c r="EM340" s="116"/>
      <c r="EN340" s="116"/>
      <c r="EO340" s="116"/>
      <c r="EP340" s="116"/>
      <c r="EQ340" s="116"/>
      <c r="ER340" s="116"/>
      <c r="ES340" s="116"/>
      <c r="ET340" s="116"/>
      <c r="EU340" s="116"/>
      <c r="EV340" s="116"/>
      <c r="EW340" s="17"/>
    </row>
    <row r="341" spans="13:153">
      <c r="N341" s="100"/>
      <c r="O341" s="52"/>
      <c r="S341" s="14">
        <f t="shared" si="487"/>
        <v>60</v>
      </c>
      <c r="T341" s="110">
        <f t="shared" ca="1" si="488"/>
        <v>0.23982038885490928</v>
      </c>
      <c r="U341" s="110">
        <f t="shared" ca="1" si="488"/>
        <v>0.24041626845033487</v>
      </c>
      <c r="V341" s="110">
        <f t="shared" ca="1" si="488"/>
        <v>0.24240568972866949</v>
      </c>
      <c r="W341" s="110">
        <f t="shared" ca="1" si="488"/>
        <v>0.24667115619706537</v>
      </c>
      <c r="X341" s="110">
        <f t="shared" ca="1" si="488"/>
        <v>0.25606236290699941</v>
      </c>
      <c r="Y341" s="110">
        <f t="shared" ca="1" si="488"/>
        <v>0.27947567531180606</v>
      </c>
      <c r="Z341" s="110">
        <f t="shared" ca="1" si="488"/>
        <v>0.33753004635162798</v>
      </c>
      <c r="AA341" s="110">
        <f t="shared" ca="1" si="488"/>
        <v>0.37123276752383105</v>
      </c>
      <c r="AB341" s="110">
        <f t="shared" ca="1" si="488"/>
        <v>0.25269873354956263</v>
      </c>
      <c r="AC341" s="110">
        <f t="shared" ca="1" si="488"/>
        <v>0.18616909925373842</v>
      </c>
      <c r="AD341" s="110">
        <f t="shared" ca="1" si="488"/>
        <v>0.1627033197286408</v>
      </c>
      <c r="AE341" s="110">
        <f t="shared" ca="1" si="488"/>
        <v>0.15469887455816084</v>
      </c>
      <c r="AF341" s="110">
        <f t="shared" ca="1" si="488"/>
        <v>0.15275908280250972</v>
      </c>
      <c r="AG341" s="17"/>
      <c r="AH341" s="14">
        <f t="shared" si="489"/>
        <v>60</v>
      </c>
      <c r="AI341" s="116">
        <f t="shared" ca="1" si="490"/>
        <v>0.33356714235935808</v>
      </c>
      <c r="AJ341" s="116">
        <f t="shared" ca="1" si="490"/>
        <v>0.33733539322250167</v>
      </c>
      <c r="AK341" s="116">
        <f t="shared" ca="1" si="490"/>
        <v>0.34811102157926577</v>
      </c>
      <c r="AL341" s="116">
        <f t="shared" ca="1" si="490"/>
        <v>0.36685811565624282</v>
      </c>
      <c r="AM341" s="116">
        <f t="shared" ca="1" si="490"/>
        <v>0.39883325403154507</v>
      </c>
      <c r="AN341" s="116">
        <f t="shared" ca="1" si="490"/>
        <v>0.44401787408193388</v>
      </c>
      <c r="AO341" s="116">
        <f t="shared" ca="1" si="490"/>
        <v>0.41242091121328922</v>
      </c>
      <c r="AP341" s="116">
        <f t="shared" ca="1" si="490"/>
        <v>0.26308570243117463</v>
      </c>
      <c r="AQ341" s="116">
        <f t="shared" ca="1" si="490"/>
        <v>0.17853989063904049</v>
      </c>
      <c r="AR341" s="116">
        <f t="shared" ca="1" si="490"/>
        <v>0.14923313367989602</v>
      </c>
      <c r="AS341" s="116">
        <f t="shared" ca="1" si="490"/>
        <v>0.14091956813577788</v>
      </c>
      <c r="AT341" s="116">
        <f t="shared" ca="1" si="490"/>
        <v>0.13920437987601186</v>
      </c>
      <c r="AU341" s="116">
        <f t="shared" ca="1" si="490"/>
        <v>0.13902059141261844</v>
      </c>
      <c r="AV341" s="17"/>
      <c r="AW341" s="14">
        <f t="shared" si="491"/>
        <v>60</v>
      </c>
      <c r="AX341" s="116">
        <f t="shared" ca="1" si="492"/>
        <v>0.29361092713251652</v>
      </c>
      <c r="AY341" s="116">
        <f t="shared" ca="1" si="492"/>
        <v>0.2961729314973649</v>
      </c>
      <c r="AZ341" s="116">
        <f t="shared" ca="1" si="492"/>
        <v>0.30347088540865397</v>
      </c>
      <c r="BA341" s="116">
        <f t="shared" ca="1" si="492"/>
        <v>0.31629227898858236</v>
      </c>
      <c r="BB341" s="116">
        <f t="shared" ca="1" si="492"/>
        <v>0.33960316250024591</v>
      </c>
      <c r="BC341" s="116">
        <f t="shared" ca="1" si="492"/>
        <v>0.3838358479727691</v>
      </c>
      <c r="BD341" s="116">
        <f t="shared" ca="1" si="492"/>
        <v>0.42067843408500288</v>
      </c>
      <c r="BE341" s="116">
        <f t="shared" ca="1" si="492"/>
        <v>0.30545598175689315</v>
      </c>
      <c r="BF341" s="116">
        <f t="shared" ca="1" si="492"/>
        <v>0.19945299631767457</v>
      </c>
      <c r="BG341" s="116">
        <f t="shared" ca="1" si="492"/>
        <v>0.16002674215653712</v>
      </c>
      <c r="BH341" s="116">
        <f t="shared" ca="1" si="492"/>
        <v>0.14746489218325448</v>
      </c>
      <c r="BI341" s="116">
        <f t="shared" ca="1" si="492"/>
        <v>0.14384160228868939</v>
      </c>
      <c r="BJ341" s="116">
        <f t="shared" ca="1" si="492"/>
        <v>0.14309379090389635</v>
      </c>
      <c r="BK341" s="17"/>
      <c r="BL341" s="14">
        <f t="shared" si="493"/>
        <v>60</v>
      </c>
      <c r="BM341" s="116">
        <f t="shared" ca="1" si="494"/>
        <v>0.26136313174052117</v>
      </c>
      <c r="BN341" s="116">
        <f t="shared" ca="1" si="494"/>
        <v>0.26307035555760411</v>
      </c>
      <c r="BO341" s="116">
        <f t="shared" ca="1" si="494"/>
        <v>0.26786079624783854</v>
      </c>
      <c r="BP341" s="116">
        <f t="shared" ca="1" si="494"/>
        <v>0.27620225332545378</v>
      </c>
      <c r="BQ341" s="116">
        <f t="shared" ca="1" si="494"/>
        <v>0.29183287217923998</v>
      </c>
      <c r="BR341" s="116">
        <f t="shared" ca="1" si="494"/>
        <v>0.32557055724569606</v>
      </c>
      <c r="BS341" s="116">
        <f t="shared" ca="1" si="494"/>
        <v>0.38689753559608403</v>
      </c>
      <c r="BT341" s="116">
        <f t="shared" ca="1" si="494"/>
        <v>0.34526909282379209</v>
      </c>
      <c r="BU341" s="116">
        <f t="shared" ca="1" si="494"/>
        <v>0.22371375599285095</v>
      </c>
      <c r="BV341" s="116">
        <f t="shared" ca="1" si="494"/>
        <v>0.17198633436132391</v>
      </c>
      <c r="BW341" s="116">
        <f t="shared" ca="1" si="494"/>
        <v>0.15439754483957865</v>
      </c>
      <c r="BX341" s="116">
        <f t="shared" ca="1" si="494"/>
        <v>0.14862599350575584</v>
      </c>
      <c r="BY341" s="116">
        <f t="shared" ca="1" si="494"/>
        <v>0.14725891761832002</v>
      </c>
      <c r="BZ341" s="17"/>
      <c r="CA341" s="14">
        <f t="shared" si="495"/>
        <v>60</v>
      </c>
      <c r="CB341" s="116">
        <f t="shared" ca="1" si="496"/>
        <v>0.48436189077230402</v>
      </c>
      <c r="CC341" s="116">
        <f t="shared" ca="1" si="496"/>
        <v>0.4821378980602915</v>
      </c>
      <c r="CD341" s="116">
        <f t="shared" ca="1" si="496"/>
        <v>0.47037019884461279</v>
      </c>
      <c r="CE341" s="116">
        <f t="shared" ca="1" si="496"/>
        <v>0.44252521652708637</v>
      </c>
      <c r="CF341" s="116">
        <f t="shared" ca="1" si="496"/>
        <v>0.39936509305692364</v>
      </c>
      <c r="CG341" s="116">
        <f t="shared" ca="1" si="496"/>
        <v>0.34896495412222756</v>
      </c>
      <c r="CH341" s="116">
        <f t="shared" ca="1" si="496"/>
        <v>0.30649376024123753</v>
      </c>
      <c r="CI341" s="116">
        <f t="shared" ca="1" si="496"/>
        <v>0.29243001316929573</v>
      </c>
      <c r="CJ341" s="116">
        <f t="shared" ca="1" si="496"/>
        <v>0.32339261450135975</v>
      </c>
      <c r="CK341" s="116">
        <f t="shared" ca="1" si="496"/>
        <v>0.39821725072273512</v>
      </c>
      <c r="CL341" s="116">
        <f t="shared" ca="1" si="496"/>
        <v>0.49102283481401393</v>
      </c>
      <c r="CM341" s="116">
        <f t="shared" ca="1" si="496"/>
        <v>0.562464203649648</v>
      </c>
      <c r="CN341" s="116">
        <f t="shared" ca="1" si="496"/>
        <v>0.58760638818813804</v>
      </c>
      <c r="CO341" s="17"/>
      <c r="CP341" s="14">
        <f t="shared" si="497"/>
        <v>60</v>
      </c>
      <c r="CQ341" s="116">
        <f t="shared" ca="1" si="498"/>
        <v>0.34408206979496403</v>
      </c>
      <c r="CR341" s="116">
        <f t="shared" ca="1" si="498"/>
        <v>0.35755994062390278</v>
      </c>
      <c r="CS341" s="116">
        <f t="shared" ref="CS341:CY341" ca="1" si="508">1/((IF(CS311&gt;0,CS311/$F$2,-CS311/$G$2))^2+(IF(CS326&gt;0,CS326/$F$2,-CS326/$G$2))^2)^0.5</f>
        <v>0.39143457430722456</v>
      </c>
      <c r="CT341" s="116">
        <f t="shared" ca="1" si="508"/>
        <v>0.43289021190682436</v>
      </c>
      <c r="CU341" s="116">
        <f t="shared" ca="1" si="508"/>
        <v>0.47474477483753624</v>
      </c>
      <c r="CV341" s="116">
        <f t="shared" ca="1" si="508"/>
        <v>0.52090686058766833</v>
      </c>
      <c r="CW341" s="116">
        <f t="shared" ca="1" si="508"/>
        <v>0.5769990197050695</v>
      </c>
      <c r="CX341" s="116">
        <f t="shared" ca="1" si="508"/>
        <v>0.58054828712001272</v>
      </c>
      <c r="CY341" s="116">
        <f t="shared" ca="1" si="508"/>
        <v>0.46096630829193486</v>
      </c>
      <c r="CZ341" s="116">
        <f t="shared" ca="1" si="498"/>
        <v>0.36397266493797414</v>
      </c>
      <c r="DA341" s="116">
        <f t="shared" ca="1" si="498"/>
        <v>0.31384683104938271</v>
      </c>
      <c r="DB341" s="116">
        <f t="shared" ca="1" si="498"/>
        <v>0.28672512967956398</v>
      </c>
      <c r="DC341" s="116">
        <f t="shared" ca="1" si="498"/>
        <v>0.27724823972784174</v>
      </c>
      <c r="DD341" s="17"/>
      <c r="DE341" s="14">
        <f t="shared" si="499"/>
        <v>60</v>
      </c>
      <c r="DF341" s="116">
        <f t="shared" ca="1" si="500"/>
        <v>0.53720553264402793</v>
      </c>
      <c r="DG341" s="116">
        <f t="shared" ca="1" si="500"/>
        <v>0.53515885506746252</v>
      </c>
      <c r="DH341" s="116">
        <f t="shared" ca="1" si="500"/>
        <v>0.51409636217327459</v>
      </c>
      <c r="DI341" s="116">
        <f t="shared" ca="1" si="500"/>
        <v>0.45482779280294305</v>
      </c>
      <c r="DJ341" s="116">
        <f t="shared" ca="1" si="500"/>
        <v>0.36489687320918418</v>
      </c>
      <c r="DK341" s="116">
        <f t="shared" ca="1" si="500"/>
        <v>0.27257140199134683</v>
      </c>
      <c r="DL341" s="116">
        <f t="shared" ca="1" si="500"/>
        <v>0.20355146706494415</v>
      </c>
      <c r="DM341" s="116">
        <f t="shared" ca="1" si="500"/>
        <v>0.16969000789651606</v>
      </c>
      <c r="DN341" s="116">
        <f t="shared" ca="1" si="500"/>
        <v>0.1715526408040379</v>
      </c>
      <c r="DO341" s="116">
        <f t="shared" ca="1" si="500"/>
        <v>0.20184882951229402</v>
      </c>
      <c r="DP341" s="116">
        <f t="shared" ca="1" si="500"/>
        <v>0.24469249603479876</v>
      </c>
      <c r="DQ341" s="116">
        <f t="shared" ca="1" si="500"/>
        <v>0.27837485314650684</v>
      </c>
      <c r="DR341" s="116">
        <f t="shared" ca="1" si="500"/>
        <v>0.28998293966931321</v>
      </c>
      <c r="DS341" s="17"/>
      <c r="DT341" s="14"/>
      <c r="DU341" s="116"/>
      <c r="DV341" s="116"/>
      <c r="DW341" s="116"/>
      <c r="DX341" s="116"/>
      <c r="DY341" s="116"/>
      <c r="DZ341" s="116"/>
      <c r="EA341" s="116"/>
      <c r="EB341" s="116"/>
      <c r="EC341" s="116"/>
      <c r="ED341" s="116"/>
      <c r="EE341" s="116"/>
      <c r="EF341" s="116"/>
      <c r="EG341" s="116"/>
      <c r="EH341" s="17"/>
      <c r="EI341" s="14"/>
      <c r="EJ341" s="116"/>
      <c r="EK341" s="116"/>
      <c r="EL341" s="116"/>
      <c r="EM341" s="116"/>
      <c r="EN341" s="116"/>
      <c r="EO341" s="116"/>
      <c r="EP341" s="116"/>
      <c r="EQ341" s="116"/>
      <c r="ER341" s="116"/>
      <c r="ES341" s="116"/>
      <c r="ET341" s="116"/>
      <c r="EU341" s="116"/>
      <c r="EV341" s="116"/>
      <c r="EW341" s="17"/>
    </row>
    <row r="342" spans="13:153">
      <c r="S342" s="14">
        <f t="shared" si="487"/>
        <v>67.5</v>
      </c>
      <c r="T342" s="110">
        <f t="shared" ca="1" si="488"/>
        <v>0.29071794572297915</v>
      </c>
      <c r="U342" s="110">
        <f t="shared" ca="1" si="488"/>
        <v>0.29248427978299063</v>
      </c>
      <c r="V342" s="110">
        <f t="shared" ca="1" si="488"/>
        <v>0.29816438266060546</v>
      </c>
      <c r="W342" s="110">
        <f t="shared" ca="1" si="488"/>
        <v>0.30912657823706191</v>
      </c>
      <c r="X342" s="110">
        <f t="shared" ca="1" si="488"/>
        <v>0.32837621964254893</v>
      </c>
      <c r="Y342" s="110">
        <f t="shared" ca="1" si="488"/>
        <v>0.35922583935205588</v>
      </c>
      <c r="Z342" s="110">
        <f t="shared" ca="1" si="488"/>
        <v>0.37666216458060925</v>
      </c>
      <c r="AA342" s="110">
        <f t="shared" ca="1" si="488"/>
        <v>0.28939480987993288</v>
      </c>
      <c r="AB342" s="110">
        <f t="shared" ca="1" si="488"/>
        <v>0.18616909925373842</v>
      </c>
      <c r="AC342" s="110">
        <f t="shared" ca="1" si="488"/>
        <v>0.13876031641038461</v>
      </c>
      <c r="AD342" s="110">
        <f t="shared" ca="1" si="488"/>
        <v>0.12104473522295721</v>
      </c>
      <c r="AE342" s="110">
        <f t="shared" ca="1" si="488"/>
        <v>0.1150105948623987</v>
      </c>
      <c r="AF342" s="110">
        <f t="shared" ca="1" si="488"/>
        <v>0.11359738318026104</v>
      </c>
      <c r="AG342" s="17"/>
      <c r="AH342" s="14">
        <f t="shared" si="489"/>
        <v>67.5</v>
      </c>
      <c r="AI342" s="116">
        <f t="shared" ca="1" si="490"/>
        <v>0.36946506198175927</v>
      </c>
      <c r="AJ342" s="116">
        <f t="shared" ca="1" si="490"/>
        <v>0.37658580759666105</v>
      </c>
      <c r="AK342" s="116">
        <f t="shared" ca="1" si="490"/>
        <v>0.39410174414493909</v>
      </c>
      <c r="AL342" s="116">
        <f t="shared" ca="1" si="490"/>
        <v>0.41726105654459172</v>
      </c>
      <c r="AM342" s="116">
        <f t="shared" ca="1" si="490"/>
        <v>0.4411628204562158</v>
      </c>
      <c r="AN342" s="116">
        <f t="shared" ca="1" si="490"/>
        <v>0.43668856904610465</v>
      </c>
      <c r="AO342" s="116">
        <f t="shared" ca="1" si="490"/>
        <v>0.3433615572824103</v>
      </c>
      <c r="AP342" s="116">
        <f t="shared" ca="1" si="490"/>
        <v>0.21992745863772123</v>
      </c>
      <c r="AQ342" s="116">
        <f t="shared" ca="1" si="490"/>
        <v>0.14923313367989602</v>
      </c>
      <c r="AR342" s="116">
        <f t="shared" ca="1" si="490"/>
        <v>0.12006277106237226</v>
      </c>
      <c r="AS342" s="116">
        <f t="shared" ca="1" si="490"/>
        <v>0.11008291634773792</v>
      </c>
      <c r="AT342" s="116">
        <f t="shared" ca="1" si="490"/>
        <v>0.10733038185096519</v>
      </c>
      <c r="AU342" s="116">
        <f t="shared" ca="1" si="490"/>
        <v>0.10682770456890914</v>
      </c>
      <c r="AV342" s="17"/>
      <c r="AW342" s="14">
        <f t="shared" si="491"/>
        <v>67.5</v>
      </c>
      <c r="AX342" s="116">
        <f t="shared" ca="1" si="492"/>
        <v>0.33378584096188768</v>
      </c>
      <c r="AY342" s="116">
        <f t="shared" ca="1" si="492"/>
        <v>0.33938602170663323</v>
      </c>
      <c r="AZ342" s="116">
        <f t="shared" ca="1" si="492"/>
        <v>0.35346532982311629</v>
      </c>
      <c r="BA342" s="116">
        <f t="shared" ca="1" si="492"/>
        <v>0.37345086593911098</v>
      </c>
      <c r="BB342" s="116">
        <f t="shared" ca="1" si="492"/>
        <v>0.39930542072314007</v>
      </c>
      <c r="BC342" s="116">
        <f t="shared" ca="1" si="492"/>
        <v>0.41811050086010948</v>
      </c>
      <c r="BD342" s="116">
        <f t="shared" ca="1" si="492"/>
        <v>0.36504529692819893</v>
      </c>
      <c r="BE342" s="116">
        <f t="shared" ca="1" si="492"/>
        <v>0.241370771625045</v>
      </c>
      <c r="BF342" s="116">
        <f t="shared" ca="1" si="492"/>
        <v>0.16002674215653712</v>
      </c>
      <c r="BG342" s="116">
        <f t="shared" ca="1" si="492"/>
        <v>0.12567136424872974</v>
      </c>
      <c r="BH342" s="116">
        <f t="shared" ca="1" si="492"/>
        <v>0.1133948679283875</v>
      </c>
      <c r="BI342" s="116">
        <f t="shared" ca="1" si="492"/>
        <v>0.10958466050580866</v>
      </c>
      <c r="BJ342" s="116">
        <f t="shared" ca="1" si="492"/>
        <v>0.10876525244255277</v>
      </c>
      <c r="BK342" s="17"/>
      <c r="BL342" s="14">
        <f t="shared" si="493"/>
        <v>67.5</v>
      </c>
      <c r="BM342" s="116">
        <f t="shared" ca="1" si="494"/>
        <v>0.30309067940324558</v>
      </c>
      <c r="BN342" s="116">
        <f t="shared" ca="1" si="494"/>
        <v>0.3074906232186792</v>
      </c>
      <c r="BO342" s="116">
        <f t="shared" ca="1" si="494"/>
        <v>0.31868439886619371</v>
      </c>
      <c r="BP342" s="116">
        <f t="shared" ca="1" si="494"/>
        <v>0.33518416806018564</v>
      </c>
      <c r="BQ342" s="116">
        <f t="shared" ca="1" si="494"/>
        <v>0.35895196683042951</v>
      </c>
      <c r="BR342" s="116">
        <f t="shared" ca="1" si="494"/>
        <v>0.38794978873869751</v>
      </c>
      <c r="BS342" s="116">
        <f t="shared" ca="1" si="494"/>
        <v>0.37505989812238077</v>
      </c>
      <c r="BT342" s="116">
        <f t="shared" ca="1" si="494"/>
        <v>0.26405664656353661</v>
      </c>
      <c r="BU342" s="116">
        <f t="shared" ca="1" si="494"/>
        <v>0.17198633436132391</v>
      </c>
      <c r="BV342" s="116">
        <f t="shared" ca="1" si="494"/>
        <v>0.13169486197328184</v>
      </c>
      <c r="BW342" s="116">
        <f t="shared" ca="1" si="494"/>
        <v>0.11683899945918608</v>
      </c>
      <c r="BX342" s="116">
        <f t="shared" ca="1" si="494"/>
        <v>0.11188374060599703</v>
      </c>
      <c r="BY342" s="116">
        <f t="shared" ca="1" si="494"/>
        <v>0.11072755402411827</v>
      </c>
      <c r="BZ342" s="17"/>
      <c r="CA342" s="14">
        <f t="shared" si="495"/>
        <v>67.5</v>
      </c>
      <c r="CB342" s="116">
        <f t="shared" ca="1" si="496"/>
        <v>0.55926416076360308</v>
      </c>
      <c r="CC342" s="116">
        <f t="shared" ca="1" si="496"/>
        <v>0.56805397137258917</v>
      </c>
      <c r="CD342" s="116">
        <f t="shared" ca="1" si="496"/>
        <v>0.57907863032359808</v>
      </c>
      <c r="CE342" s="116">
        <f t="shared" ca="1" si="496"/>
        <v>0.57055998003363129</v>
      </c>
      <c r="CF342" s="116">
        <f t="shared" ca="1" si="496"/>
        <v>0.53749253424844623</v>
      </c>
      <c r="CG342" s="116">
        <f t="shared" ca="1" si="496"/>
        <v>0.48690392729998583</v>
      </c>
      <c r="CH342" s="116">
        <f t="shared" ca="1" si="496"/>
        <v>0.43297039465481846</v>
      </c>
      <c r="CI342" s="116">
        <f t="shared" ca="1" si="496"/>
        <v>0.39655998574392498</v>
      </c>
      <c r="CJ342" s="116">
        <f t="shared" ca="1" si="496"/>
        <v>0.39821725072273512</v>
      </c>
      <c r="CK342" s="116">
        <f t="shared" ca="1" si="496"/>
        <v>0.44282868408081116</v>
      </c>
      <c r="CL342" s="116">
        <f t="shared" ca="1" si="496"/>
        <v>0.50900565158390332</v>
      </c>
      <c r="CM342" s="116">
        <f t="shared" ca="1" si="496"/>
        <v>0.5594474736301811</v>
      </c>
      <c r="CN342" s="116">
        <f t="shared" ca="1" si="496"/>
        <v>0.57538588931334622</v>
      </c>
      <c r="CO342" s="17"/>
      <c r="CP342" s="14">
        <f t="shared" si="497"/>
        <v>67.5</v>
      </c>
      <c r="CQ342" s="116">
        <f t="shared" ca="1" si="498"/>
        <v>0.3014477545789655</v>
      </c>
      <c r="CR342" s="116">
        <f t="shared" ca="1" si="498"/>
        <v>0.32010674705833447</v>
      </c>
      <c r="CS342" s="116">
        <f t="shared" ref="CS342:CY342" ca="1" si="509">1/((IF(CS312&gt;0,CS312/$F$2,-CS312/$G$2))^2+(IF(CS327&gt;0,CS327/$F$2,-CS327/$G$2))^2)^0.5</f>
        <v>0.36793984977481836</v>
      </c>
      <c r="CT342" s="116">
        <f t="shared" ca="1" si="509"/>
        <v>0.42794090028717097</v>
      </c>
      <c r="CU342" s="116">
        <f t="shared" ca="1" si="509"/>
        <v>0.48655537867365872</v>
      </c>
      <c r="CV342" s="116">
        <f t="shared" ca="1" si="509"/>
        <v>0.53540564899942256</v>
      </c>
      <c r="CW342" s="116">
        <f t="shared" ca="1" si="509"/>
        <v>0.55250691577821809</v>
      </c>
      <c r="CX342" s="116">
        <f t="shared" ca="1" si="509"/>
        <v>0.48405873581572673</v>
      </c>
      <c r="CY342" s="116">
        <f t="shared" ca="1" si="509"/>
        <v>0.36397266493797414</v>
      </c>
      <c r="CZ342" s="116">
        <f t="shared" ca="1" si="498"/>
        <v>0.28366331304318537</v>
      </c>
      <c r="DA342" s="116">
        <f t="shared" ca="1" si="498"/>
        <v>0.24157714709679051</v>
      </c>
      <c r="DB342" s="116">
        <f t="shared" ca="1" si="498"/>
        <v>0.21805741998572178</v>
      </c>
      <c r="DC342" s="116">
        <f t="shared" ca="1" si="498"/>
        <v>0.20950038476806568</v>
      </c>
      <c r="DD342" s="17"/>
      <c r="DE342" s="14">
        <f t="shared" si="499"/>
        <v>67.5</v>
      </c>
      <c r="DF342" s="116">
        <f t="shared" ca="1" si="500"/>
        <v>0.53857232967849777</v>
      </c>
      <c r="DG342" s="116">
        <f t="shared" ca="1" si="500"/>
        <v>0.55671165470645578</v>
      </c>
      <c r="DH342" s="116">
        <f t="shared" ca="1" si="500"/>
        <v>0.5801989889345408</v>
      </c>
      <c r="DI342" s="116">
        <f t="shared" ca="1" si="500"/>
        <v>0.55673826528204917</v>
      </c>
      <c r="DJ342" s="116">
        <f t="shared" ca="1" si="500"/>
        <v>0.47541963496192974</v>
      </c>
      <c r="DK342" s="116">
        <f t="shared" ca="1" si="500"/>
        <v>0.36955511710756306</v>
      </c>
      <c r="DL342" s="116">
        <f t="shared" ca="1" si="500"/>
        <v>0.27794726836173272</v>
      </c>
      <c r="DM342" s="116">
        <f t="shared" ca="1" si="500"/>
        <v>0.22089689361828024</v>
      </c>
      <c r="DN342" s="116">
        <f t="shared" ca="1" si="500"/>
        <v>0.20184882951229402</v>
      </c>
      <c r="DO342" s="116">
        <f t="shared" ca="1" si="500"/>
        <v>0.21386686225718338</v>
      </c>
      <c r="DP342" s="116">
        <f t="shared" ca="1" si="500"/>
        <v>0.24063764204648852</v>
      </c>
      <c r="DQ342" s="116">
        <f t="shared" ca="1" si="500"/>
        <v>0.2608312835949198</v>
      </c>
      <c r="DR342" s="116">
        <f t="shared" ca="1" si="500"/>
        <v>0.26644093663007323</v>
      </c>
      <c r="DS342" s="17"/>
      <c r="DT342" s="14"/>
      <c r="DU342" s="116"/>
      <c r="DV342" s="116"/>
      <c r="DW342" s="116"/>
      <c r="DX342" s="116"/>
      <c r="DY342" s="116"/>
      <c r="DZ342" s="116"/>
      <c r="EA342" s="116"/>
      <c r="EB342" s="116"/>
      <c r="EC342" s="116"/>
      <c r="ED342" s="116"/>
      <c r="EE342" s="116"/>
      <c r="EF342" s="116"/>
      <c r="EG342" s="116"/>
      <c r="EH342" s="17"/>
      <c r="EI342" s="14"/>
      <c r="EJ342" s="116"/>
      <c r="EK342" s="116"/>
      <c r="EL342" s="116"/>
      <c r="EM342" s="116"/>
      <c r="EN342" s="116"/>
      <c r="EO342" s="116"/>
      <c r="EP342" s="116"/>
      <c r="EQ342" s="116"/>
      <c r="ER342" s="116"/>
      <c r="ES342" s="116"/>
      <c r="ET342" s="116"/>
      <c r="EU342" s="116"/>
      <c r="EV342" s="116"/>
      <c r="EW342" s="17"/>
    </row>
    <row r="343" spans="13:153">
      <c r="S343" s="14">
        <f t="shared" si="487"/>
        <v>75</v>
      </c>
      <c r="T343" s="110">
        <f t="shared" ca="1" si="488"/>
        <v>0.32323269992815434</v>
      </c>
      <c r="U343" s="110">
        <f t="shared" ca="1" si="488"/>
        <v>0.32545124915963586</v>
      </c>
      <c r="V343" s="110">
        <f t="shared" ca="1" si="488"/>
        <v>0.33238079524314146</v>
      </c>
      <c r="W343" s="110">
        <f t="shared" ca="1" si="488"/>
        <v>0.34473456021493926</v>
      </c>
      <c r="X343" s="110">
        <f t="shared" ca="1" si="488"/>
        <v>0.36247194366158808</v>
      </c>
      <c r="Y343" s="110">
        <f t="shared" ca="1" si="488"/>
        <v>0.37675262073406302</v>
      </c>
      <c r="Z343" s="110">
        <f t="shared" ca="1" si="488"/>
        <v>0.3456860010970384</v>
      </c>
      <c r="AA343" s="110">
        <f t="shared" ca="1" si="488"/>
        <v>0.24665025518298742</v>
      </c>
      <c r="AB343" s="110">
        <f t="shared" ca="1" si="488"/>
        <v>0.1627033197286408</v>
      </c>
      <c r="AC343" s="110">
        <f t="shared" ca="1" si="488"/>
        <v>0.12104473522295721</v>
      </c>
      <c r="AD343" s="110">
        <f t="shared" ca="1" si="488"/>
        <v>0.10377537588230938</v>
      </c>
      <c r="AE343" s="110">
        <f t="shared" ca="1" si="488"/>
        <v>9.740168212097601E-2</v>
      </c>
      <c r="AF343" s="110">
        <f t="shared" ca="1" si="488"/>
        <v>9.5831955234246938E-2</v>
      </c>
      <c r="AG343" s="17"/>
      <c r="AH343" s="14">
        <f t="shared" si="489"/>
        <v>75</v>
      </c>
      <c r="AI343" s="116">
        <f t="shared" ca="1" si="490"/>
        <v>0.35712857678816962</v>
      </c>
      <c r="AJ343" s="116">
        <f t="shared" ca="1" si="490"/>
        <v>0.37101663341636065</v>
      </c>
      <c r="AK343" s="116">
        <f t="shared" ca="1" si="490"/>
        <v>0.39934327326385843</v>
      </c>
      <c r="AL343" s="116">
        <f t="shared" ca="1" si="490"/>
        <v>0.42518516919023275</v>
      </c>
      <c r="AM343" s="116">
        <f t="shared" ca="1" si="490"/>
        <v>0.43680752056748789</v>
      </c>
      <c r="AN343" s="116">
        <f t="shared" ca="1" si="490"/>
        <v>0.40617203372901395</v>
      </c>
      <c r="AO343" s="116">
        <f t="shared" ca="1" si="490"/>
        <v>0.31102108264078809</v>
      </c>
      <c r="AP343" s="116">
        <f t="shared" ca="1" si="490"/>
        <v>0.20615966851987114</v>
      </c>
      <c r="AQ343" s="116">
        <f t="shared" ca="1" si="490"/>
        <v>0.14091956813577788</v>
      </c>
      <c r="AR343" s="116">
        <f t="shared" ca="1" si="490"/>
        <v>0.11008291634773792</v>
      </c>
      <c r="AS343" s="116">
        <f t="shared" ca="1" si="490"/>
        <v>9.7632230221496683E-2</v>
      </c>
      <c r="AT343" s="116">
        <f t="shared" ca="1" si="490"/>
        <v>9.3220693298937438E-2</v>
      </c>
      <c r="AU343" s="116">
        <f t="shared" ca="1" si="490"/>
        <v>9.2132322318226503E-2</v>
      </c>
      <c r="AV343" s="17"/>
      <c r="AW343" s="14">
        <f t="shared" si="491"/>
        <v>75</v>
      </c>
      <c r="AX343" s="116">
        <f t="shared" ca="1" si="492"/>
        <v>0.33186084938400529</v>
      </c>
      <c r="AY343" s="116">
        <f t="shared" ca="1" si="492"/>
        <v>0.34336887103082592</v>
      </c>
      <c r="AZ343" s="116">
        <f t="shared" ca="1" si="492"/>
        <v>0.36724543856497094</v>
      </c>
      <c r="BA343" s="116">
        <f t="shared" ca="1" si="492"/>
        <v>0.3913205824977124</v>
      </c>
      <c r="BB343" s="116">
        <f t="shared" ca="1" si="492"/>
        <v>0.40940294407938199</v>
      </c>
      <c r="BC343" s="116">
        <f t="shared" ca="1" si="492"/>
        <v>0.39995468751910923</v>
      </c>
      <c r="BD343" s="116">
        <f t="shared" ca="1" si="492"/>
        <v>0.32481493142983159</v>
      </c>
      <c r="BE343" s="116">
        <f t="shared" ca="1" si="492"/>
        <v>0.21860121541697239</v>
      </c>
      <c r="BF343" s="116">
        <f t="shared" ca="1" si="492"/>
        <v>0.14746489218325448</v>
      </c>
      <c r="BG343" s="116">
        <f t="shared" ca="1" si="492"/>
        <v>0.1133948679283875</v>
      </c>
      <c r="BH343" s="116">
        <f t="shared" ca="1" si="492"/>
        <v>9.9423379694402153E-2</v>
      </c>
      <c r="BI343" s="116">
        <f t="shared" ca="1" si="492"/>
        <v>9.4305271558633219E-2</v>
      </c>
      <c r="BJ343" s="116">
        <f t="shared" ca="1" si="492"/>
        <v>9.3004652057848664E-2</v>
      </c>
      <c r="BK343" s="17"/>
      <c r="BL343" s="14">
        <f t="shared" si="493"/>
        <v>75</v>
      </c>
      <c r="BM343" s="116">
        <f t="shared" ca="1" si="494"/>
        <v>0.3085408577138769</v>
      </c>
      <c r="BN343" s="116">
        <f t="shared" ca="1" si="494"/>
        <v>0.31806279775033758</v>
      </c>
      <c r="BO343" s="116">
        <f t="shared" ca="1" si="494"/>
        <v>0.33806853390343367</v>
      </c>
      <c r="BP343" s="116">
        <f t="shared" ca="1" si="494"/>
        <v>0.35966354233048042</v>
      </c>
      <c r="BQ343" s="116">
        <f t="shared" ca="1" si="494"/>
        <v>0.38033020064207151</v>
      </c>
      <c r="BR343" s="116">
        <f t="shared" ca="1" si="494"/>
        <v>0.38632624679176636</v>
      </c>
      <c r="BS343" s="116">
        <f t="shared" ca="1" si="494"/>
        <v>0.33458769265640204</v>
      </c>
      <c r="BT343" s="116">
        <f t="shared" ca="1" si="494"/>
        <v>0.23134919839141213</v>
      </c>
      <c r="BU343" s="116">
        <f t="shared" ca="1" si="494"/>
        <v>0.15439754483957865</v>
      </c>
      <c r="BV343" s="116">
        <f t="shared" ca="1" si="494"/>
        <v>0.11683899945918608</v>
      </c>
      <c r="BW343" s="116">
        <f t="shared" ca="1" si="494"/>
        <v>0.10124617016957857</v>
      </c>
      <c r="BX343" s="116">
        <f t="shared" ca="1" si="494"/>
        <v>9.5390899893049108E-2</v>
      </c>
      <c r="BY343" s="116">
        <f t="shared" ca="1" si="494"/>
        <v>9.3871766337541282E-2</v>
      </c>
      <c r="BZ343" s="17"/>
      <c r="CA343" s="14">
        <f t="shared" si="495"/>
        <v>75</v>
      </c>
      <c r="CB343" s="116">
        <f t="shared" ca="1" si="496"/>
        <v>0.53402000707149178</v>
      </c>
      <c r="CC343" s="116">
        <f t="shared" ca="1" si="496"/>
        <v>0.56408626105210358</v>
      </c>
      <c r="CD343" s="116">
        <f t="shared" ca="1" si="496"/>
        <v>0.62137405233049892</v>
      </c>
      <c r="CE343" s="116">
        <f t="shared" ca="1" si="496"/>
        <v>0.65502009616597423</v>
      </c>
      <c r="CF343" s="116">
        <f t="shared" ca="1" si="496"/>
        <v>0.64900674516773604</v>
      </c>
      <c r="CG343" s="116">
        <f t="shared" ca="1" si="496"/>
        <v>0.61167053306019492</v>
      </c>
      <c r="CH343" s="116">
        <f t="shared" ca="1" si="496"/>
        <v>0.55847032845615885</v>
      </c>
      <c r="CI343" s="116">
        <f t="shared" ca="1" si="496"/>
        <v>0.51056357281011622</v>
      </c>
      <c r="CJ343" s="116">
        <f t="shared" ca="1" si="496"/>
        <v>0.49102283481401393</v>
      </c>
      <c r="CK343" s="116">
        <f t="shared" ca="1" si="496"/>
        <v>0.50900565158390332</v>
      </c>
      <c r="CL343" s="116">
        <f t="shared" ca="1" si="496"/>
        <v>0.54438032085485277</v>
      </c>
      <c r="CM343" s="116">
        <f t="shared" ca="1" si="496"/>
        <v>0.55981754264529471</v>
      </c>
      <c r="CN343" s="116">
        <f t="shared" ca="1" si="496"/>
        <v>0.55662339846747577</v>
      </c>
      <c r="CO343" s="17"/>
      <c r="CP343" s="14">
        <f t="shared" si="497"/>
        <v>75</v>
      </c>
      <c r="CQ343" s="116">
        <f t="shared" ca="1" si="498"/>
        <v>0.22874215045141308</v>
      </c>
      <c r="CR343" s="116">
        <f t="shared" ca="1" si="498"/>
        <v>0.25128202469371891</v>
      </c>
      <c r="CS343" s="116">
        <f t="shared" ref="CS343:CY343" ca="1" si="510">1/((IF(CS313&gt;0,CS313/$F$2,-CS313/$G$2))^2+(IF(CS328&gt;0,CS328/$F$2,-CS328/$G$2))^2)^0.5</f>
        <v>0.30905134413656371</v>
      </c>
      <c r="CT343" s="116">
        <f t="shared" ca="1" si="510"/>
        <v>0.38061955636796069</v>
      </c>
      <c r="CU343" s="116">
        <f t="shared" ca="1" si="510"/>
        <v>0.4464029359239759</v>
      </c>
      <c r="CV343" s="116">
        <f t="shared" ca="1" si="510"/>
        <v>0.49042901506705194</v>
      </c>
      <c r="CW343" s="116">
        <f t="shared" ca="1" si="510"/>
        <v>0.4881291462052576</v>
      </c>
      <c r="CX343" s="116">
        <f t="shared" ca="1" si="510"/>
        <v>0.41531397417769333</v>
      </c>
      <c r="CY343" s="116">
        <f t="shared" ca="1" si="510"/>
        <v>0.31384683104938271</v>
      </c>
      <c r="CZ343" s="116">
        <f t="shared" ca="1" si="498"/>
        <v>0.24157714709679051</v>
      </c>
      <c r="DA343" s="116">
        <f t="shared" ca="1" si="498"/>
        <v>0.19880123917579123</v>
      </c>
      <c r="DB343" s="116">
        <f t="shared" ca="1" si="498"/>
        <v>0.17198541712410695</v>
      </c>
      <c r="DC343" s="116">
        <f t="shared" ca="1" si="498"/>
        <v>0.1615243840894979</v>
      </c>
      <c r="DD343" s="17"/>
      <c r="DE343" s="14">
        <f t="shared" si="499"/>
        <v>75</v>
      </c>
      <c r="DF343" s="116">
        <f t="shared" ca="1" si="500"/>
        <v>0.42309654640788852</v>
      </c>
      <c r="DG343" s="116">
        <f t="shared" ca="1" si="500"/>
        <v>0.4631378193216657</v>
      </c>
      <c r="DH343" s="116">
        <f t="shared" ca="1" si="500"/>
        <v>0.54679766763373117</v>
      </c>
      <c r="DI343" s="116">
        <f t="shared" ca="1" si="500"/>
        <v>0.59237875484583669</v>
      </c>
      <c r="DJ343" s="116">
        <f t="shared" ca="1" si="500"/>
        <v>0.5535221011077226</v>
      </c>
      <c r="DK343" s="116">
        <f t="shared" ca="1" si="500"/>
        <v>0.45644699876523231</v>
      </c>
      <c r="DL343" s="116">
        <f t="shared" ca="1" si="500"/>
        <v>0.35411058040237875</v>
      </c>
      <c r="DM343" s="116">
        <f t="shared" ca="1" si="500"/>
        <v>0.28040279639320798</v>
      </c>
      <c r="DN343" s="116">
        <f t="shared" ca="1" si="500"/>
        <v>0.24469249603479876</v>
      </c>
      <c r="DO343" s="116">
        <f t="shared" ca="1" si="500"/>
        <v>0.24063764204648852</v>
      </c>
      <c r="DP343" s="116">
        <f t="shared" ca="1" si="500"/>
        <v>0.2492622238342263</v>
      </c>
      <c r="DQ343" s="116">
        <f t="shared" ca="1" si="500"/>
        <v>0.24882292261416747</v>
      </c>
      <c r="DR343" s="116">
        <f t="shared" ca="1" si="500"/>
        <v>0.24395163658818544</v>
      </c>
      <c r="DS343" s="17"/>
      <c r="DT343" s="14"/>
      <c r="DU343" s="116"/>
      <c r="DV343" s="116"/>
      <c r="DW343" s="116"/>
      <c r="DX343" s="116"/>
      <c r="DY343" s="116"/>
      <c r="DZ343" s="116"/>
      <c r="EA343" s="116"/>
      <c r="EB343" s="116"/>
      <c r="EC343" s="116"/>
      <c r="ED343" s="116"/>
      <c r="EE343" s="116"/>
      <c r="EF343" s="116"/>
      <c r="EG343" s="116"/>
      <c r="EH343" s="17"/>
      <c r="EI343" s="14"/>
      <c r="EJ343" s="116"/>
      <c r="EK343" s="116"/>
      <c r="EL343" s="116"/>
      <c r="EM343" s="116"/>
      <c r="EN343" s="116"/>
      <c r="EO343" s="116"/>
      <c r="EP343" s="116"/>
      <c r="EQ343" s="116"/>
      <c r="ER343" s="116"/>
      <c r="ES343" s="116"/>
      <c r="ET343" s="116"/>
      <c r="EU343" s="116"/>
      <c r="EV343" s="116"/>
      <c r="EW343" s="17"/>
    </row>
    <row r="344" spans="13:153">
      <c r="S344" s="14">
        <f t="shared" si="487"/>
        <v>82.5</v>
      </c>
      <c r="T344" s="110">
        <f t="shared" ca="1" si="488"/>
        <v>0.33933306827618681</v>
      </c>
      <c r="U344" s="110">
        <f t="shared" ca="1" si="488"/>
        <v>0.34154816795755255</v>
      </c>
      <c r="V344" s="110">
        <f t="shared" ca="1" si="488"/>
        <v>0.34827053979496192</v>
      </c>
      <c r="W344" s="110">
        <f t="shared" ca="1" si="488"/>
        <v>0.35934350434552459</v>
      </c>
      <c r="X344" s="110">
        <f t="shared" ca="1" si="488"/>
        <v>0.37205896049651549</v>
      </c>
      <c r="Y344" s="110">
        <f t="shared" ca="1" si="488"/>
        <v>0.37211095127417188</v>
      </c>
      <c r="Z344" s="110">
        <f t="shared" ca="1" si="488"/>
        <v>0.32385127495534599</v>
      </c>
      <c r="AA344" s="110">
        <f t="shared" ca="1" si="488"/>
        <v>0.23004307704926341</v>
      </c>
      <c r="AB344" s="110">
        <f t="shared" ca="1" si="488"/>
        <v>0.15469887455816084</v>
      </c>
      <c r="AC344" s="110">
        <f t="shared" ca="1" si="488"/>
        <v>0.1150105948623987</v>
      </c>
      <c r="AD344" s="110">
        <f t="shared" ca="1" si="488"/>
        <v>9.740168212097601E-2</v>
      </c>
      <c r="AE344" s="110">
        <f t="shared" ca="1" si="488"/>
        <v>9.0501112650032065E-2</v>
      </c>
      <c r="AF344" s="110">
        <f t="shared" ca="1" si="488"/>
        <v>8.8730462993848888E-2</v>
      </c>
      <c r="AG344" s="17"/>
      <c r="AH344" s="14">
        <f t="shared" si="489"/>
        <v>82.5</v>
      </c>
      <c r="AI344" s="116">
        <f t="shared" ca="1" si="490"/>
        <v>0.30784017753695719</v>
      </c>
      <c r="AJ344" s="116">
        <f t="shared" ca="1" si="490"/>
        <v>0.33347897057625653</v>
      </c>
      <c r="AK344" s="116">
        <f t="shared" ca="1" si="490"/>
        <v>0.38118574069395439</v>
      </c>
      <c r="AL344" s="116">
        <f t="shared" ca="1" si="490"/>
        <v>0.41562388179679205</v>
      </c>
      <c r="AM344" s="116">
        <f t="shared" ca="1" si="490"/>
        <v>0.42400235148872217</v>
      </c>
      <c r="AN344" s="116">
        <f t="shared" ca="1" si="490"/>
        <v>0.38678773397376487</v>
      </c>
      <c r="AO344" s="116">
        <f t="shared" ca="1" si="490"/>
        <v>0.29706718527846332</v>
      </c>
      <c r="AP344" s="116">
        <f t="shared" ca="1" si="490"/>
        <v>0.20173793544988683</v>
      </c>
      <c r="AQ344" s="116">
        <f t="shared" ca="1" si="490"/>
        <v>0.13920437987601186</v>
      </c>
      <c r="AR344" s="116">
        <f t="shared" ca="1" si="490"/>
        <v>0.10733038185096519</v>
      </c>
      <c r="AS344" s="116">
        <f t="shared" ca="1" si="490"/>
        <v>9.3220693298937438E-2</v>
      </c>
      <c r="AT344" s="116">
        <f t="shared" ca="1" si="490"/>
        <v>8.7472944212790352E-2</v>
      </c>
      <c r="AU344" s="116">
        <f t="shared" ca="1" si="490"/>
        <v>8.5777172921968167E-2</v>
      </c>
      <c r="AV344" s="17"/>
      <c r="AW344" s="14">
        <f t="shared" si="491"/>
        <v>82.5</v>
      </c>
      <c r="AX344" s="116">
        <f t="shared" ca="1" si="492"/>
        <v>0.2931477811523987</v>
      </c>
      <c r="AY344" s="116">
        <f t="shared" ca="1" si="492"/>
        <v>0.31559278042612349</v>
      </c>
      <c r="AZ344" s="116">
        <f t="shared" ca="1" si="492"/>
        <v>0.35669148918136095</v>
      </c>
      <c r="BA344" s="116">
        <f t="shared" ca="1" si="492"/>
        <v>0.38835391623307075</v>
      </c>
      <c r="BB344" s="116">
        <f t="shared" ca="1" si="492"/>
        <v>0.4029231349256599</v>
      </c>
      <c r="BC344" s="116">
        <f t="shared" ca="1" si="492"/>
        <v>0.38252909428521992</v>
      </c>
      <c r="BD344" s="116">
        <f t="shared" ca="1" si="492"/>
        <v>0.30625935750684091</v>
      </c>
      <c r="BE344" s="116">
        <f t="shared" ca="1" si="492"/>
        <v>0.21033447201983579</v>
      </c>
      <c r="BF344" s="116">
        <f t="shared" ca="1" si="492"/>
        <v>0.14384160228868939</v>
      </c>
      <c r="BG344" s="116">
        <f t="shared" ca="1" si="492"/>
        <v>0.10958466050580866</v>
      </c>
      <c r="BH344" s="116">
        <f t="shared" ca="1" si="492"/>
        <v>9.4305271558633219E-2</v>
      </c>
      <c r="BI344" s="116">
        <f t="shared" ca="1" si="492"/>
        <v>8.8007734214381628E-2</v>
      </c>
      <c r="BJ344" s="116">
        <f t="shared" ca="1" si="492"/>
        <v>8.6147227315564914E-2</v>
      </c>
      <c r="BK344" s="17"/>
      <c r="BL344" s="14">
        <f t="shared" si="493"/>
        <v>82.5</v>
      </c>
      <c r="BM344" s="116">
        <f t="shared" ca="1" si="494"/>
        <v>0.27885147285055406</v>
      </c>
      <c r="BN344" s="116">
        <f t="shared" ca="1" si="494"/>
        <v>0.29825992519647537</v>
      </c>
      <c r="BO344" s="116">
        <f t="shared" ca="1" si="494"/>
        <v>0.33348234290234174</v>
      </c>
      <c r="BP344" s="116">
        <f t="shared" ca="1" si="494"/>
        <v>0.36200498782957241</v>
      </c>
      <c r="BQ344" s="116">
        <f t="shared" ca="1" si="494"/>
        <v>0.37999882565487725</v>
      </c>
      <c r="BR344" s="116">
        <f t="shared" ca="1" si="494"/>
        <v>0.37345353757905375</v>
      </c>
      <c r="BS344" s="116">
        <f t="shared" ca="1" si="494"/>
        <v>0.31303937949579602</v>
      </c>
      <c r="BT344" s="116">
        <f t="shared" ca="1" si="494"/>
        <v>0.21890131939287816</v>
      </c>
      <c r="BU344" s="116">
        <f t="shared" ca="1" si="494"/>
        <v>0.14862599350575584</v>
      </c>
      <c r="BV344" s="116">
        <f t="shared" ca="1" si="494"/>
        <v>0.11188374060599703</v>
      </c>
      <c r="BW344" s="116">
        <f t="shared" ca="1" si="494"/>
        <v>9.5390899893049108E-2</v>
      </c>
      <c r="BX344" s="116">
        <f t="shared" ca="1" si="494"/>
        <v>8.853264111208313E-2</v>
      </c>
      <c r="BY344" s="116">
        <f t="shared" ca="1" si="494"/>
        <v>8.6506016988855405E-2</v>
      </c>
      <c r="BZ344" s="17"/>
      <c r="CA344" s="14">
        <f t="shared" si="495"/>
        <v>82.5</v>
      </c>
      <c r="CB344" s="116">
        <f t="shared" ca="1" si="496"/>
        <v>0.43305322832699361</v>
      </c>
      <c r="CC344" s="116">
        <f t="shared" ca="1" si="496"/>
        <v>0.48468420650735422</v>
      </c>
      <c r="CD344" s="116">
        <f t="shared" ca="1" si="496"/>
        <v>0.59305893736921877</v>
      </c>
      <c r="CE344" s="116">
        <f t="shared" ca="1" si="496"/>
        <v>0.6778270502436452</v>
      </c>
      <c r="CF344" s="116">
        <f t="shared" ca="1" si="496"/>
        <v>0.70679467895052728</v>
      </c>
      <c r="CG344" s="116">
        <f t="shared" ca="1" si="496"/>
        <v>0.68940901511920216</v>
      </c>
      <c r="CH344" s="116">
        <f t="shared" ca="1" si="496"/>
        <v>0.64447738257929676</v>
      </c>
      <c r="CI344" s="116">
        <f t="shared" ca="1" si="496"/>
        <v>0.59413649918347589</v>
      </c>
      <c r="CJ344" s="116">
        <f t="shared" ca="1" si="496"/>
        <v>0.562464203649648</v>
      </c>
      <c r="CK344" s="116">
        <f t="shared" ca="1" si="496"/>
        <v>0.5594474736301811</v>
      </c>
      <c r="CL344" s="116">
        <f t="shared" ca="1" si="496"/>
        <v>0.55981754264529471</v>
      </c>
      <c r="CM344" s="116">
        <f t="shared" ca="1" si="496"/>
        <v>0.52179034925595247</v>
      </c>
      <c r="CN344" s="116">
        <f t="shared" ca="1" si="496"/>
        <v>0.48705781549396926</v>
      </c>
      <c r="CO344" s="17"/>
      <c r="CP344" s="14">
        <f t="shared" si="497"/>
        <v>82.5</v>
      </c>
      <c r="CQ344" s="116">
        <f t="shared" ca="1" si="498"/>
        <v>0.16352913053121837</v>
      </c>
      <c r="CR344" s="116">
        <f t="shared" ca="1" si="498"/>
        <v>0.18875728196479066</v>
      </c>
      <c r="CS344" s="116">
        <f t="shared" ref="CS344:CY344" ca="1" si="511">1/((IF(CS314&gt;0,CS314/$F$2,-CS314/$G$2))^2+(IF(CS329&gt;0,CS329/$F$2,-CS329/$G$2))^2)^0.5</f>
        <v>0.25332589290525798</v>
      </c>
      <c r="CT344" s="116">
        <f t="shared" ca="1" si="511"/>
        <v>0.33260278538336047</v>
      </c>
      <c r="CU344" s="116">
        <f t="shared" ca="1" si="511"/>
        <v>0.40325378845354293</v>
      </c>
      <c r="CV344" s="116">
        <f t="shared" ca="1" si="511"/>
        <v>0.44664180965516537</v>
      </c>
      <c r="CW344" s="116">
        <f t="shared" ca="1" si="511"/>
        <v>0.44148023330863667</v>
      </c>
      <c r="CX344" s="116">
        <f t="shared" ca="1" si="511"/>
        <v>0.37594279181172163</v>
      </c>
      <c r="CY344" s="116">
        <f t="shared" ca="1" si="511"/>
        <v>0.28672512967956398</v>
      </c>
      <c r="CZ344" s="116">
        <f t="shared" ca="1" si="498"/>
        <v>0.21805741998572178</v>
      </c>
      <c r="DA344" s="116">
        <f t="shared" ca="1" si="498"/>
        <v>0.17198541712410695</v>
      </c>
      <c r="DB344" s="116">
        <f t="shared" ca="1" si="498"/>
        <v>0.13911034416063642</v>
      </c>
      <c r="DC344" s="116">
        <f t="shared" ca="1" si="498"/>
        <v>0.12535358014432366</v>
      </c>
      <c r="DD344" s="17"/>
      <c r="DE344" s="14">
        <f t="shared" si="499"/>
        <v>82.5</v>
      </c>
      <c r="DF344" s="116">
        <f t="shared" ca="1" si="500"/>
        <v>0.29209640897982214</v>
      </c>
      <c r="DG344" s="116">
        <f t="shared" ca="1" si="500"/>
        <v>0.34165443569476839</v>
      </c>
      <c r="DH344" s="116">
        <f t="shared" ca="1" si="500"/>
        <v>0.46109823499201885</v>
      </c>
      <c r="DI344" s="116">
        <f t="shared" ca="1" si="500"/>
        <v>0.56546100391504694</v>
      </c>
      <c r="DJ344" s="116">
        <f t="shared" ca="1" si="500"/>
        <v>0.57838760798607092</v>
      </c>
      <c r="DK344" s="116">
        <f t="shared" ca="1" si="500"/>
        <v>0.50594284566413528</v>
      </c>
      <c r="DL344" s="116">
        <f t="shared" ca="1" si="500"/>
        <v>0.40603478246198071</v>
      </c>
      <c r="DM344" s="116">
        <f t="shared" ca="1" si="500"/>
        <v>0.32479125059604308</v>
      </c>
      <c r="DN344" s="116">
        <f t="shared" ca="1" si="500"/>
        <v>0.27837485314650684</v>
      </c>
      <c r="DO344" s="116">
        <f t="shared" ca="1" si="500"/>
        <v>0.2608312835949198</v>
      </c>
      <c r="DP344" s="116">
        <f t="shared" ca="1" si="500"/>
        <v>0.24882292261416747</v>
      </c>
      <c r="DQ344" s="116">
        <f t="shared" ca="1" si="500"/>
        <v>0.22202138560260279</v>
      </c>
      <c r="DR344" s="116">
        <f t="shared" ca="1" si="500"/>
        <v>0.2042820165648814</v>
      </c>
      <c r="DS344" s="17"/>
      <c r="DT344" s="14"/>
      <c r="DU344" s="116"/>
      <c r="DV344" s="116"/>
      <c r="DW344" s="116"/>
      <c r="DX344" s="116"/>
      <c r="DY344" s="116"/>
      <c r="DZ344" s="116"/>
      <c r="EA344" s="116"/>
      <c r="EB344" s="116"/>
      <c r="EC344" s="116"/>
      <c r="ED344" s="116"/>
      <c r="EE344" s="116"/>
      <c r="EF344" s="116"/>
      <c r="EG344" s="116"/>
      <c r="EH344" s="17"/>
      <c r="EI344" s="14"/>
      <c r="EJ344" s="116"/>
      <c r="EK344" s="116"/>
      <c r="EL344" s="116"/>
      <c r="EM344" s="116"/>
      <c r="EN344" s="116"/>
      <c r="EO344" s="116"/>
      <c r="EP344" s="116"/>
      <c r="EQ344" s="116"/>
      <c r="ER344" s="116"/>
      <c r="ES344" s="116"/>
      <c r="ET344" s="116"/>
      <c r="EU344" s="116"/>
      <c r="EV344" s="116"/>
      <c r="EW344" s="17"/>
    </row>
    <row r="345" spans="13:153">
      <c r="S345" s="14">
        <f t="shared" si="487"/>
        <v>90</v>
      </c>
      <c r="T345" s="110">
        <f t="shared" ca="1" si="488"/>
        <v>0.34399504048214241</v>
      </c>
      <c r="U345" s="110">
        <f t="shared" ca="1" si="488"/>
        <v>0.34615946634538181</v>
      </c>
      <c r="V345" s="110">
        <f t="shared" ca="1" si="488"/>
        <v>0.35264710294711443</v>
      </c>
      <c r="W345" s="110">
        <f t="shared" ca="1" si="488"/>
        <v>0.36296535476583641</v>
      </c>
      <c r="X345" s="110">
        <f t="shared" ca="1" si="488"/>
        <v>0.37354500091944842</v>
      </c>
      <c r="Y345" s="110">
        <f t="shared" ca="1" si="488"/>
        <v>0.36901764635744722</v>
      </c>
      <c r="Z345" s="110">
        <f t="shared" ca="1" si="488"/>
        <v>0.31708711459636502</v>
      </c>
      <c r="AA345" s="110">
        <f t="shared" ca="1" si="488"/>
        <v>0.22564035346782968</v>
      </c>
      <c r="AB345" s="110">
        <f t="shared" ca="1" si="488"/>
        <v>0.15275908280250972</v>
      </c>
      <c r="AC345" s="110">
        <f t="shared" ca="1" si="488"/>
        <v>0.11359738318026104</v>
      </c>
      <c r="AD345" s="110">
        <f t="shared" ca="1" si="488"/>
        <v>9.5831955234246938E-2</v>
      </c>
      <c r="AE345" s="110">
        <f t="shared" ca="1" si="488"/>
        <v>8.8730462993848888E-2</v>
      </c>
      <c r="AF345" s="110">
        <f t="shared" ca="1" si="488"/>
        <v>8.6883634985378405E-2</v>
      </c>
      <c r="AG345" s="17"/>
      <c r="AH345" s="14">
        <f t="shared" si="489"/>
        <v>90</v>
      </c>
      <c r="AI345" s="116">
        <f t="shared" ca="1" si="490"/>
        <v>0.27822780675185266</v>
      </c>
      <c r="AJ345" s="116">
        <f t="shared" ca="1" si="490"/>
        <v>0.30938705041220566</v>
      </c>
      <c r="AK345" s="116">
        <f t="shared" ca="1" si="490"/>
        <v>0.3687858060958642</v>
      </c>
      <c r="AL345" s="116">
        <f t="shared" ca="1" si="490"/>
        <v>0.40930570191623356</v>
      </c>
      <c r="AM345" s="116">
        <f t="shared" ca="1" si="490"/>
        <v>0.41824985703683071</v>
      </c>
      <c r="AN345" s="116">
        <f t="shared" ca="1" si="490"/>
        <v>0.38036996902207937</v>
      </c>
      <c r="AO345" s="116">
        <f t="shared" ca="1" si="490"/>
        <v>0.2930329162826153</v>
      </c>
      <c r="AP345" s="116">
        <f t="shared" ca="1" si="490"/>
        <v>0.2006783431207147</v>
      </c>
      <c r="AQ345" s="116">
        <f t="shared" ca="1" si="490"/>
        <v>0.13902059141261844</v>
      </c>
      <c r="AR345" s="116">
        <f t="shared" ca="1" si="490"/>
        <v>0.10682770456890914</v>
      </c>
      <c r="AS345" s="116">
        <f t="shared" ca="1" si="490"/>
        <v>9.2132322318226503E-2</v>
      </c>
      <c r="AT345" s="116">
        <f t="shared" ca="1" si="490"/>
        <v>8.5777172921968167E-2</v>
      </c>
      <c r="AU345" s="116">
        <f t="shared" ca="1" si="490"/>
        <v>8.3699250222027788E-2</v>
      </c>
      <c r="AV345" s="17"/>
      <c r="AW345" s="14">
        <f t="shared" si="491"/>
        <v>90</v>
      </c>
      <c r="AX345" s="116">
        <f t="shared" ca="1" si="492"/>
        <v>0.2671277673243761</v>
      </c>
      <c r="AY345" s="116">
        <f t="shared" ca="1" si="492"/>
        <v>0.29535100441866097</v>
      </c>
      <c r="AZ345" s="116">
        <f t="shared" ca="1" si="492"/>
        <v>0.34739409559263829</v>
      </c>
      <c r="BA345" s="116">
        <f t="shared" ca="1" si="492"/>
        <v>0.38431252615528222</v>
      </c>
      <c r="BB345" s="116">
        <f t="shared" ca="1" si="492"/>
        <v>0.39888013416714191</v>
      </c>
      <c r="BC345" s="116">
        <f t="shared" ca="1" si="492"/>
        <v>0.37628884141885099</v>
      </c>
      <c r="BD345" s="116">
        <f t="shared" ca="1" si="492"/>
        <v>0.3008442430456022</v>
      </c>
      <c r="BE345" s="116">
        <f t="shared" ca="1" si="492"/>
        <v>0.2081749230834998</v>
      </c>
      <c r="BF345" s="116">
        <f t="shared" ca="1" si="492"/>
        <v>0.14309379090389635</v>
      </c>
      <c r="BG345" s="116">
        <f t="shared" ca="1" si="492"/>
        <v>0.10876525244255277</v>
      </c>
      <c r="BH345" s="116">
        <f t="shared" ca="1" si="492"/>
        <v>9.3004652057848664E-2</v>
      </c>
      <c r="BI345" s="116">
        <f t="shared" ca="1" si="492"/>
        <v>8.6147227315564914E-2</v>
      </c>
      <c r="BJ345" s="116">
        <f t="shared" ca="1" si="492"/>
        <v>8.3919948912876435E-2</v>
      </c>
      <c r="BK345" s="17"/>
      <c r="BL345" s="14">
        <f t="shared" si="493"/>
        <v>90</v>
      </c>
      <c r="BM345" s="116">
        <f t="shared" ca="1" si="494"/>
        <v>0.25622910571127544</v>
      </c>
      <c r="BN345" s="116">
        <f t="shared" ca="1" si="494"/>
        <v>0.28160057014674911</v>
      </c>
      <c r="BO345" s="116">
        <f t="shared" ca="1" si="494"/>
        <v>0.32679361234198001</v>
      </c>
      <c r="BP345" s="116">
        <f t="shared" ca="1" si="494"/>
        <v>0.3599227907571762</v>
      </c>
      <c r="BQ345" s="116">
        <f t="shared" ca="1" si="494"/>
        <v>0.37775506635824135</v>
      </c>
      <c r="BR345" s="116">
        <f t="shared" ca="1" si="494"/>
        <v>0.3680879007074595</v>
      </c>
      <c r="BS345" s="116">
        <f t="shared" ca="1" si="494"/>
        <v>0.30658135142835469</v>
      </c>
      <c r="BT345" s="116">
        <f t="shared" ca="1" si="494"/>
        <v>0.21556895606525434</v>
      </c>
      <c r="BU345" s="116">
        <f t="shared" ca="1" si="494"/>
        <v>0.14725891761832002</v>
      </c>
      <c r="BV345" s="116">
        <f t="shared" ca="1" si="494"/>
        <v>0.11072755402411827</v>
      </c>
      <c r="BW345" s="116">
        <f t="shared" ca="1" si="494"/>
        <v>9.3871766337541282E-2</v>
      </c>
      <c r="BX345" s="116">
        <f t="shared" ca="1" si="494"/>
        <v>8.6506016988855405E-2</v>
      </c>
      <c r="BY345" s="116">
        <f t="shared" ca="1" si="494"/>
        <v>8.4129254929499159E-2</v>
      </c>
      <c r="BZ345" s="17"/>
      <c r="CA345" s="14">
        <f t="shared" si="495"/>
        <v>90</v>
      </c>
      <c r="CB345" s="116">
        <f t="shared" ca="1" si="496"/>
        <v>0.37722361587012776</v>
      </c>
      <c r="CC345" s="116">
        <f t="shared" ca="1" si="496"/>
        <v>0.43721081097449221</v>
      </c>
      <c r="CD345" s="116">
        <f t="shared" ca="1" si="496"/>
        <v>0.5669158279928499</v>
      </c>
      <c r="CE345" s="116">
        <f t="shared" ca="1" si="496"/>
        <v>0.67500059177871508</v>
      </c>
      <c r="CF345" s="116">
        <f t="shared" ca="1" si="496"/>
        <v>0.72080684658638694</v>
      </c>
      <c r="CG345" s="116">
        <f t="shared" ca="1" si="496"/>
        <v>0.71341129039482409</v>
      </c>
      <c r="CH345" s="116">
        <f t="shared" ca="1" si="496"/>
        <v>0.67333416315153838</v>
      </c>
      <c r="CI345" s="116">
        <f t="shared" ca="1" si="496"/>
        <v>0.62333941350999045</v>
      </c>
      <c r="CJ345" s="116">
        <f t="shared" ca="1" si="496"/>
        <v>0.58760638818813804</v>
      </c>
      <c r="CK345" s="116">
        <f t="shared" ca="1" si="496"/>
        <v>0.57538588931334622</v>
      </c>
      <c r="CL345" s="116">
        <f t="shared" ca="1" si="496"/>
        <v>0.55662339846747577</v>
      </c>
      <c r="CM345" s="116">
        <f t="shared" ca="1" si="496"/>
        <v>0.48705781549396926</v>
      </c>
      <c r="CN345" s="116">
        <f t="shared" ca="1" si="496"/>
        <v>0.43497325279698634</v>
      </c>
      <c r="CO345" s="17"/>
      <c r="CP345" s="14">
        <f t="shared" si="497"/>
        <v>90</v>
      </c>
      <c r="CQ345" s="116">
        <f t="shared" ca="1" si="498"/>
        <v>0.13747925302917946</v>
      </c>
      <c r="CR345" s="116">
        <f t="shared" ca="1" si="498"/>
        <v>0.16370360776010079</v>
      </c>
      <c r="CS345" s="116">
        <f t="shared" ref="CS345:CY345" ca="1" si="512">1/((IF(CS315&gt;0,CS315/$F$2,-CS315/$G$2))^2+(IF(CS330&gt;0,CS330/$F$2,-CS330/$G$2))^2)^0.5</f>
        <v>0.23080183831386081</v>
      </c>
      <c r="CT345" s="116">
        <f t="shared" ca="1" si="512"/>
        <v>0.31298546042919245</v>
      </c>
      <c r="CU345" s="116">
        <f t="shared" ca="1" si="512"/>
        <v>0.38565382155622052</v>
      </c>
      <c r="CV345" s="116">
        <f t="shared" ca="1" si="512"/>
        <v>0.42953710584670429</v>
      </c>
      <c r="CW345" s="116">
        <f t="shared" ca="1" si="512"/>
        <v>0.42471604167996124</v>
      </c>
      <c r="CX345" s="116">
        <f t="shared" ca="1" si="512"/>
        <v>0.36243942492684372</v>
      </c>
      <c r="CY345" s="116">
        <f t="shared" ca="1" si="512"/>
        <v>0.27724823972784174</v>
      </c>
      <c r="CZ345" s="116">
        <f t="shared" ca="1" si="498"/>
        <v>0.20950038476806568</v>
      </c>
      <c r="DA345" s="116">
        <f t="shared" ca="1" si="498"/>
        <v>0.1615243840894979</v>
      </c>
      <c r="DB345" s="116">
        <f t="shared" ca="1" si="498"/>
        <v>0.12535358014432366</v>
      </c>
      <c r="DC345" s="116">
        <f t="shared" ca="1" si="498"/>
        <v>0.10980536594633769</v>
      </c>
      <c r="DD345" s="17"/>
      <c r="DE345" s="14">
        <f t="shared" si="499"/>
        <v>90</v>
      </c>
      <c r="DF345" s="116">
        <f t="shared" ca="1" si="500"/>
        <v>0.24002760834921569</v>
      </c>
      <c r="DG345" s="116">
        <f t="shared" ca="1" si="500"/>
        <v>0.29116839428392882</v>
      </c>
      <c r="DH345" s="116">
        <f t="shared" ca="1" si="500"/>
        <v>0.41947755815879129</v>
      </c>
      <c r="DI345" s="116">
        <f t="shared" ca="1" si="500"/>
        <v>0.54366236351395258</v>
      </c>
      <c r="DJ345" s="116">
        <f t="shared" ca="1" si="500"/>
        <v>0.57840804177516769</v>
      </c>
      <c r="DK345" s="116">
        <f t="shared" ca="1" si="500"/>
        <v>0.51910450564853017</v>
      </c>
      <c r="DL345" s="116">
        <f t="shared" ca="1" si="500"/>
        <v>0.42286679889952089</v>
      </c>
      <c r="DM345" s="116">
        <f t="shared" ca="1" si="500"/>
        <v>0.34013287752344301</v>
      </c>
      <c r="DN345" s="116">
        <f t="shared" ca="1" si="500"/>
        <v>0.28998293966931321</v>
      </c>
      <c r="DO345" s="116">
        <f t="shared" ca="1" si="500"/>
        <v>0.26644093663007323</v>
      </c>
      <c r="DP345" s="116">
        <f t="shared" ca="1" si="500"/>
        <v>0.24395163658818544</v>
      </c>
      <c r="DQ345" s="116">
        <f t="shared" ca="1" si="500"/>
        <v>0.2042820165648814</v>
      </c>
      <c r="DR345" s="116">
        <f t="shared" ca="1" si="500"/>
        <v>0.18083570429504647</v>
      </c>
      <c r="DS345" s="17"/>
      <c r="DT345" s="14"/>
      <c r="DU345" s="116"/>
      <c r="DV345" s="116"/>
      <c r="DW345" s="116"/>
      <c r="DX345" s="116"/>
      <c r="DY345" s="116"/>
      <c r="DZ345" s="116"/>
      <c r="EA345" s="116"/>
      <c r="EB345" s="116"/>
      <c r="EC345" s="116"/>
      <c r="ED345" s="116"/>
      <c r="EE345" s="116"/>
      <c r="EF345" s="116"/>
      <c r="EG345" s="116"/>
      <c r="EH345" s="17"/>
      <c r="EI345" s="14"/>
      <c r="EJ345" s="116"/>
      <c r="EK345" s="116"/>
      <c r="EL345" s="116"/>
      <c r="EM345" s="116"/>
      <c r="EN345" s="116"/>
      <c r="EO345" s="116"/>
      <c r="EP345" s="116"/>
      <c r="EQ345" s="116"/>
      <c r="ER345" s="116"/>
      <c r="ES345" s="116"/>
      <c r="ET345" s="116"/>
      <c r="EU345" s="116"/>
      <c r="EV345" s="116"/>
      <c r="EW345" s="17"/>
    </row>
    <row r="346" spans="13:153">
      <c r="S346" s="9"/>
      <c r="T346" s="93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7"/>
      <c r="AV346" s="17"/>
      <c r="BK346" s="17"/>
      <c r="BZ346" s="17"/>
      <c r="CO346" s="17"/>
      <c r="DD346" s="17"/>
      <c r="DS346" s="17"/>
      <c r="EH346" s="17"/>
      <c r="EW346" s="17"/>
    </row>
    <row r="347" spans="13:153" ht="17" thickBot="1">
      <c r="Q347" s="1" t="s">
        <v>98</v>
      </c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</row>
    <row r="348" spans="13:153">
      <c r="M348" s="22"/>
      <c r="N348" s="118" t="s">
        <v>99</v>
      </c>
      <c r="O348" s="23"/>
      <c r="P348" s="101"/>
      <c r="Q348" s="119" t="s">
        <v>100</v>
      </c>
      <c r="S348" s="85" t="s">
        <v>97</v>
      </c>
      <c r="T348" s="86">
        <f>T332</f>
        <v>0</v>
      </c>
      <c r="U348" s="86">
        <f t="shared" ref="U348:AF348" si="513">U332</f>
        <v>7.5</v>
      </c>
      <c r="V348" s="86">
        <f t="shared" si="513"/>
        <v>15</v>
      </c>
      <c r="W348" s="86">
        <f t="shared" si="513"/>
        <v>22.5</v>
      </c>
      <c r="X348" s="86">
        <f t="shared" si="513"/>
        <v>30</v>
      </c>
      <c r="Y348" s="86">
        <f t="shared" si="513"/>
        <v>37.5</v>
      </c>
      <c r="Z348" s="86">
        <f t="shared" si="513"/>
        <v>45</v>
      </c>
      <c r="AA348" s="86">
        <f t="shared" si="513"/>
        <v>52.5</v>
      </c>
      <c r="AB348" s="86">
        <f t="shared" si="513"/>
        <v>60</v>
      </c>
      <c r="AC348" s="86">
        <f t="shared" si="513"/>
        <v>67.5</v>
      </c>
      <c r="AD348" s="86">
        <f t="shared" si="513"/>
        <v>75</v>
      </c>
      <c r="AE348" s="86">
        <f t="shared" si="513"/>
        <v>82.5</v>
      </c>
      <c r="AF348" s="86">
        <f t="shared" si="513"/>
        <v>90</v>
      </c>
      <c r="AG348" s="441">
        <f ca="1">INDEX(T349:AF361,Sheet1!$R$17,Sheet1!$R$18)</f>
        <v>0.37675262073406302</v>
      </c>
      <c r="AV348" s="441"/>
      <c r="BK348" s="441"/>
      <c r="BZ348" s="441"/>
      <c r="CO348" s="441"/>
      <c r="DD348" s="441"/>
      <c r="DS348" s="441"/>
      <c r="EH348" s="441"/>
      <c r="EW348" s="441"/>
    </row>
    <row r="349" spans="13:153">
      <c r="M349" s="33"/>
      <c r="N349" s="33" t="s">
        <v>101</v>
      </c>
      <c r="O349" s="120">
        <f ca="1">MAX(Q349:Q359)</f>
        <v>0.37675262073406302</v>
      </c>
      <c r="P349">
        <f t="shared" ref="P349:P361" ca="1" si="514">MATCH(Q349,T349:AF349,0)</f>
        <v>10</v>
      </c>
      <c r="Q349" s="120">
        <f ca="1">AG349</f>
        <v>0.29071794572297915</v>
      </c>
      <c r="S349" s="14">
        <f>S333</f>
        <v>0</v>
      </c>
      <c r="T349" s="110">
        <f ca="1">MIN(T333,AI333,AX333,BM333,CB333,CQ333,DF333)</f>
        <v>4.2484478322109664E-2</v>
      </c>
      <c r="U349" s="110">
        <f t="shared" ref="U349:AF361" ca="1" si="515">MIN(U333,AJ333,AY333,BN333,CC333,CR333,DG333)</f>
        <v>4.2839378354634097E-2</v>
      </c>
      <c r="V349" s="110">
        <f t="shared" ca="1" si="515"/>
        <v>4.45317093301313E-2</v>
      </c>
      <c r="W349" s="110">
        <f t="shared" ca="1" si="515"/>
        <v>4.9569970901188587E-2</v>
      </c>
      <c r="X349" s="110">
        <f t="shared" ca="1" si="515"/>
        <v>6.1506096826828706E-2</v>
      </c>
      <c r="Y349" s="110">
        <f t="shared" ca="1" si="515"/>
        <v>8.5099852563549294E-2</v>
      </c>
      <c r="Z349" s="110">
        <f t="shared" ca="1" si="515"/>
        <v>0.1244551457520429</v>
      </c>
      <c r="AA349" s="110">
        <f t="shared" ca="1" si="515"/>
        <v>0.17917061068894263</v>
      </c>
      <c r="AB349" s="110">
        <f t="shared" ca="1" si="515"/>
        <v>0.23982038885490928</v>
      </c>
      <c r="AC349" s="110">
        <f t="shared" ca="1" si="515"/>
        <v>0.29071794572297915</v>
      </c>
      <c r="AD349" s="110">
        <f t="shared" ca="1" si="515"/>
        <v>0.22874215045141308</v>
      </c>
      <c r="AE349" s="110">
        <f t="shared" ca="1" si="515"/>
        <v>0.16352913053121837</v>
      </c>
      <c r="AF349" s="110">
        <f t="shared" ca="1" si="515"/>
        <v>0.13747925302917946</v>
      </c>
      <c r="AG349" s="26">
        <f ca="1">MAX(T349:AF349)</f>
        <v>0.29071794572297915</v>
      </c>
      <c r="AV349" s="79"/>
      <c r="BK349" s="79"/>
      <c r="BZ349" s="79"/>
      <c r="CO349" s="79"/>
      <c r="DD349" s="79"/>
      <c r="DS349" s="79"/>
      <c r="EH349" s="79"/>
      <c r="EW349" s="79"/>
    </row>
    <row r="350" spans="13:153">
      <c r="M350" s="33"/>
      <c r="N350" s="33" t="s">
        <v>6</v>
      </c>
      <c r="O350" s="34">
        <f ca="1">MATCH(O349,Q349:Q361,0)</f>
        <v>6</v>
      </c>
      <c r="P350">
        <f t="shared" ca="1" si="514"/>
        <v>10</v>
      </c>
      <c r="Q350" s="120">
        <f t="shared" ref="Q350:Q361" ca="1" si="516">AG350</f>
        <v>0.29248427978299063</v>
      </c>
      <c r="S350" s="14">
        <f t="shared" ref="S350:S361" si="517">S334</f>
        <v>7.5</v>
      </c>
      <c r="T350" s="110">
        <f t="shared" ref="T350:T361" ca="1" si="518">MIN(T334,AI334,AX334,BM334,CB334,CQ334,DF334)</f>
        <v>4.2839378354634097E-2</v>
      </c>
      <c r="U350" s="110">
        <f t="shared" ca="1" si="515"/>
        <v>4.3111228667574039E-2</v>
      </c>
      <c r="V350" s="110">
        <f t="shared" ca="1" si="515"/>
        <v>4.4558141858754834E-2</v>
      </c>
      <c r="W350" s="110">
        <f t="shared" ca="1" si="515"/>
        <v>4.9197798612429983E-2</v>
      </c>
      <c r="X350" s="110">
        <f t="shared" ca="1" si="515"/>
        <v>6.0640564450551292E-2</v>
      </c>
      <c r="Y350" s="110">
        <f t="shared" ca="1" si="515"/>
        <v>8.3813284555895762E-2</v>
      </c>
      <c r="Z350" s="110">
        <f t="shared" ca="1" si="515"/>
        <v>0.1231165048824527</v>
      </c>
      <c r="AA350" s="110">
        <f t="shared" ca="1" si="515"/>
        <v>0.1784261616976022</v>
      </c>
      <c r="AB350" s="110">
        <f t="shared" ca="1" si="515"/>
        <v>0.24041626845033487</v>
      </c>
      <c r="AC350" s="110">
        <f t="shared" ca="1" si="515"/>
        <v>0.29248427978299063</v>
      </c>
      <c r="AD350" s="110">
        <f t="shared" ca="1" si="515"/>
        <v>0.25128202469371891</v>
      </c>
      <c r="AE350" s="110">
        <f t="shared" ca="1" si="515"/>
        <v>0.18875728196479066</v>
      </c>
      <c r="AF350" s="110">
        <f t="shared" ca="1" si="515"/>
        <v>0.16370360776010079</v>
      </c>
      <c r="AG350" s="26">
        <f t="shared" ref="AG350:AG361" ca="1" si="519">MAX(T350:AF350)</f>
        <v>0.29248427978299063</v>
      </c>
      <c r="AV350" s="79"/>
      <c r="BK350" s="79"/>
      <c r="BZ350" s="79"/>
      <c r="CO350" s="79"/>
      <c r="DD350" s="79"/>
      <c r="DS350" s="79"/>
      <c r="EH350" s="79"/>
      <c r="EW350" s="79"/>
    </row>
    <row r="351" spans="13:153" ht="17" thickBot="1">
      <c r="M351" s="33"/>
      <c r="N351" s="49" t="s">
        <v>102</v>
      </c>
      <c r="O351" s="51">
        <f ca="1">INDEX(P349:P359,O350)</f>
        <v>11</v>
      </c>
      <c r="P351">
        <f t="shared" ca="1" si="514"/>
        <v>11</v>
      </c>
      <c r="Q351" s="120">
        <f t="shared" ca="1" si="516"/>
        <v>0.30905134413656371</v>
      </c>
      <c r="S351" s="14">
        <f t="shared" si="517"/>
        <v>15</v>
      </c>
      <c r="T351" s="110">
        <f t="shared" ca="1" si="518"/>
        <v>4.45317093301313E-2</v>
      </c>
      <c r="U351" s="110">
        <f t="shared" ca="1" si="515"/>
        <v>4.4558141858754834E-2</v>
      </c>
      <c r="V351" s="110">
        <f t="shared" ca="1" si="515"/>
        <v>4.5262089471456844E-2</v>
      </c>
      <c r="W351" s="110">
        <f t="shared" ca="1" si="515"/>
        <v>4.8672393921940268E-2</v>
      </c>
      <c r="X351" s="110">
        <f t="shared" ca="1" si="515"/>
        <v>5.8549596814512508E-2</v>
      </c>
      <c r="Y351" s="110">
        <f t="shared" ca="1" si="515"/>
        <v>8.0310027782398194E-2</v>
      </c>
      <c r="Z351" s="110">
        <f t="shared" ca="1" si="515"/>
        <v>0.11929596878682568</v>
      </c>
      <c r="AA351" s="110">
        <f t="shared" ca="1" si="515"/>
        <v>0.17633133149198632</v>
      </c>
      <c r="AB351" s="110">
        <f t="shared" ca="1" si="515"/>
        <v>0.24240568972866949</v>
      </c>
      <c r="AC351" s="110">
        <f t="shared" ca="1" si="515"/>
        <v>0.29816438266060546</v>
      </c>
      <c r="AD351" s="110">
        <f t="shared" ca="1" si="515"/>
        <v>0.30905134413656371</v>
      </c>
      <c r="AE351" s="110">
        <f t="shared" ca="1" si="515"/>
        <v>0.25332589290525798</v>
      </c>
      <c r="AF351" s="110">
        <f t="shared" ca="1" si="515"/>
        <v>0.23080183831386081</v>
      </c>
      <c r="AG351" s="26">
        <f t="shared" ca="1" si="519"/>
        <v>0.30905134413656371</v>
      </c>
      <c r="AV351" s="79"/>
      <c r="BK351" s="79"/>
      <c r="BZ351" s="79"/>
      <c r="CO351" s="79"/>
      <c r="DD351" s="79"/>
      <c r="DS351" s="79"/>
      <c r="EH351" s="79"/>
      <c r="EW351" s="79"/>
    </row>
    <row r="352" spans="13:153" ht="17" thickBot="1">
      <c r="M352" s="33"/>
      <c r="P352">
        <f t="shared" ca="1" si="514"/>
        <v>11</v>
      </c>
      <c r="Q352" s="120">
        <f t="shared" ca="1" si="516"/>
        <v>0.34473456021493926</v>
      </c>
      <c r="S352" s="14">
        <f t="shared" si="517"/>
        <v>22.5</v>
      </c>
      <c r="T352" s="110">
        <f t="shared" ca="1" si="518"/>
        <v>4.9569970901188587E-2</v>
      </c>
      <c r="U352" s="110">
        <f t="shared" ca="1" si="515"/>
        <v>4.9197798612429983E-2</v>
      </c>
      <c r="V352" s="110">
        <f t="shared" ca="1" si="515"/>
        <v>4.8672393921940268E-2</v>
      </c>
      <c r="W352" s="110">
        <f t="shared" ca="1" si="515"/>
        <v>4.9977449541446069E-2</v>
      </c>
      <c r="X352" s="110">
        <f t="shared" ca="1" si="515"/>
        <v>5.7020786886277819E-2</v>
      </c>
      <c r="Y352" s="110">
        <f t="shared" ca="1" si="515"/>
        <v>7.5960605173747642E-2</v>
      </c>
      <c r="Z352" s="110">
        <f t="shared" ca="1" si="515"/>
        <v>0.11385115840176639</v>
      </c>
      <c r="AA352" s="110">
        <f t="shared" ca="1" si="515"/>
        <v>0.17358695140324054</v>
      </c>
      <c r="AB352" s="110">
        <f t="shared" ca="1" si="515"/>
        <v>0.24667115619706537</v>
      </c>
      <c r="AC352" s="110">
        <f t="shared" ca="1" si="515"/>
        <v>0.30912657823706191</v>
      </c>
      <c r="AD352" s="110">
        <f t="shared" ca="1" si="515"/>
        <v>0.34473456021493926</v>
      </c>
      <c r="AE352" s="110">
        <f t="shared" ca="1" si="515"/>
        <v>0.33260278538336047</v>
      </c>
      <c r="AF352" s="110">
        <f t="shared" ca="1" si="515"/>
        <v>0.31298546042919245</v>
      </c>
      <c r="AG352" s="26">
        <f t="shared" ca="1" si="519"/>
        <v>0.34473456021493926</v>
      </c>
      <c r="AV352" s="79"/>
      <c r="BK352" s="79"/>
      <c r="BZ352" s="79"/>
      <c r="CO352" s="79"/>
      <c r="DD352" s="79"/>
      <c r="DS352" s="79"/>
      <c r="EH352" s="79"/>
      <c r="EW352" s="79"/>
    </row>
    <row r="353" spans="13:184" ht="25">
      <c r="M353" s="121" t="s">
        <v>103</v>
      </c>
      <c r="N353" s="122">
        <f ca="1">INDEX(T333:AF345,$O$350,$O$351)</f>
        <v>0.37675262073406302</v>
      </c>
      <c r="P353">
        <f t="shared" ca="1" si="514"/>
        <v>13</v>
      </c>
      <c r="Q353" s="120">
        <f t="shared" ca="1" si="516"/>
        <v>0.37354500091944842</v>
      </c>
      <c r="S353" s="14">
        <f t="shared" si="517"/>
        <v>30</v>
      </c>
      <c r="T353" s="110">
        <f t="shared" ca="1" si="518"/>
        <v>6.1506096826828706E-2</v>
      </c>
      <c r="U353" s="110">
        <f t="shared" ca="1" si="515"/>
        <v>6.0640564450551292E-2</v>
      </c>
      <c r="V353" s="110">
        <f t="shared" ca="1" si="515"/>
        <v>5.8549596814512508E-2</v>
      </c>
      <c r="W353" s="110">
        <f t="shared" ca="1" si="515"/>
        <v>5.7020786886277819E-2</v>
      </c>
      <c r="X353" s="110">
        <f t="shared" ca="1" si="515"/>
        <v>5.9916980415555987E-2</v>
      </c>
      <c r="Y353" s="110">
        <f t="shared" ca="1" si="515"/>
        <v>7.4158702642520682E-2</v>
      </c>
      <c r="Z353" s="110">
        <f t="shared" ca="1" si="515"/>
        <v>0.10933690088500074</v>
      </c>
      <c r="AA353" s="110">
        <f t="shared" ca="1" si="515"/>
        <v>0.17239395011507286</v>
      </c>
      <c r="AB353" s="110">
        <f t="shared" ca="1" si="515"/>
        <v>0.25606236290699941</v>
      </c>
      <c r="AC353" s="110">
        <f t="shared" ca="1" si="515"/>
        <v>0.32837621964254893</v>
      </c>
      <c r="AD353" s="110">
        <f t="shared" ca="1" si="515"/>
        <v>0.36247194366158808</v>
      </c>
      <c r="AE353" s="110">
        <f t="shared" ca="1" si="515"/>
        <v>0.37205896049651549</v>
      </c>
      <c r="AF353" s="110">
        <f t="shared" ca="1" si="515"/>
        <v>0.37354500091944842</v>
      </c>
      <c r="AG353" s="26">
        <f t="shared" ca="1" si="519"/>
        <v>0.37354500091944842</v>
      </c>
      <c r="AV353" s="79"/>
      <c r="BK353" s="79"/>
      <c r="BZ353" s="79"/>
      <c r="CO353" s="79"/>
      <c r="DD353" s="79"/>
      <c r="DS353" s="79"/>
      <c r="EH353" s="79"/>
      <c r="EW353" s="79"/>
    </row>
    <row r="354" spans="13:184" ht="25">
      <c r="M354" s="123" t="s">
        <v>104</v>
      </c>
      <c r="N354" s="124">
        <f ca="1">INDEX(AI333:AU345,$O$350,$O$351)</f>
        <v>0.40617203372901395</v>
      </c>
      <c r="P354">
        <f t="shared" ca="1" si="514"/>
        <v>11</v>
      </c>
      <c r="Q354" s="120">
        <f t="shared" ca="1" si="516"/>
        <v>0.37675262073406302</v>
      </c>
      <c r="S354" s="14">
        <f t="shared" si="517"/>
        <v>37.5</v>
      </c>
      <c r="T354" s="110">
        <f t="shared" ca="1" si="518"/>
        <v>8.5099852563549294E-2</v>
      </c>
      <c r="U354" s="110">
        <f t="shared" ca="1" si="515"/>
        <v>8.3813284555895762E-2</v>
      </c>
      <c r="V354" s="110">
        <f t="shared" ca="1" si="515"/>
        <v>8.0310027782398194E-2</v>
      </c>
      <c r="W354" s="110">
        <f t="shared" ca="1" si="515"/>
        <v>7.5960605173747642E-2</v>
      </c>
      <c r="X354" s="110">
        <f t="shared" ca="1" si="515"/>
        <v>7.4158702642520682E-2</v>
      </c>
      <c r="Y354" s="110">
        <f t="shared" ca="1" si="515"/>
        <v>8.2127676095701485E-2</v>
      </c>
      <c r="Z354" s="110">
        <f t="shared" ca="1" si="515"/>
        <v>0.11245978806268223</v>
      </c>
      <c r="AA354" s="110">
        <f t="shared" ca="1" si="515"/>
        <v>0.17926607849374709</v>
      </c>
      <c r="AB354" s="110">
        <f t="shared" ca="1" si="515"/>
        <v>0.27257140199134683</v>
      </c>
      <c r="AC354" s="110">
        <f t="shared" ca="1" si="515"/>
        <v>0.35922583935205588</v>
      </c>
      <c r="AD354" s="110">
        <f t="shared" ca="1" si="515"/>
        <v>0.37675262073406302</v>
      </c>
      <c r="AE354" s="110">
        <f t="shared" ca="1" si="515"/>
        <v>0.37211095127417188</v>
      </c>
      <c r="AF354" s="110">
        <f t="shared" ca="1" si="515"/>
        <v>0.3680879007074595</v>
      </c>
      <c r="AG354" s="26">
        <f t="shared" ca="1" si="519"/>
        <v>0.37675262073406302</v>
      </c>
      <c r="AV354" s="79"/>
      <c r="BK354" s="79"/>
      <c r="BZ354" s="79"/>
      <c r="CO354" s="79"/>
      <c r="DD354" s="79"/>
      <c r="DS354" s="79"/>
      <c r="EH354" s="79"/>
      <c r="EW354" s="79"/>
    </row>
    <row r="355" spans="13:184" ht="25">
      <c r="M355" s="123" t="s">
        <v>105</v>
      </c>
      <c r="N355" s="124">
        <f ca="1">INDEX(AX333:BJ345,$O$350,$O$351)</f>
        <v>0.39995468751910923</v>
      </c>
      <c r="P355">
        <f t="shared" ca="1" si="514"/>
        <v>11</v>
      </c>
      <c r="Q355" s="120">
        <f t="shared" ca="1" si="516"/>
        <v>0.31102108264078809</v>
      </c>
      <c r="R355" s="1"/>
      <c r="S355" s="14">
        <f t="shared" si="517"/>
        <v>45</v>
      </c>
      <c r="T355" s="110">
        <f t="shared" ca="1" si="518"/>
        <v>0.1244551457520429</v>
      </c>
      <c r="U355" s="110">
        <f t="shared" ca="1" si="515"/>
        <v>0.1231165048824527</v>
      </c>
      <c r="V355" s="110">
        <f t="shared" ca="1" si="515"/>
        <v>0.11929596878682568</v>
      </c>
      <c r="W355" s="110">
        <f t="shared" ca="1" si="515"/>
        <v>0.11385115840176639</v>
      </c>
      <c r="X355" s="110">
        <f t="shared" ca="1" si="515"/>
        <v>0.10933690088500074</v>
      </c>
      <c r="Y355" s="110">
        <f t="shared" ca="1" si="515"/>
        <v>0.11245978806268223</v>
      </c>
      <c r="Z355" s="110">
        <f t="shared" ca="1" si="515"/>
        <v>0.13297520604277002</v>
      </c>
      <c r="AA355" s="110">
        <f t="shared" ca="1" si="515"/>
        <v>0.15207222245954749</v>
      </c>
      <c r="AB355" s="110">
        <f t="shared" ca="1" si="515"/>
        <v>0.20355146706494415</v>
      </c>
      <c r="AC355" s="110">
        <f t="shared" ca="1" si="515"/>
        <v>0.27794726836173272</v>
      </c>
      <c r="AD355" s="110">
        <f t="shared" ca="1" si="515"/>
        <v>0.31102108264078809</v>
      </c>
      <c r="AE355" s="110">
        <f t="shared" ca="1" si="515"/>
        <v>0.29706718527846332</v>
      </c>
      <c r="AF355" s="110">
        <f t="shared" ca="1" si="515"/>
        <v>0.2930329162826153</v>
      </c>
      <c r="AG355" s="26">
        <f t="shared" ca="1" si="519"/>
        <v>0.31102108264078809</v>
      </c>
      <c r="AV355" s="79"/>
      <c r="BK355" s="79"/>
      <c r="BZ355" s="79"/>
      <c r="CO355" s="79"/>
      <c r="DD355" s="79"/>
      <c r="DS355" s="79"/>
      <c r="EH355" s="79"/>
      <c r="EW355" s="79"/>
    </row>
    <row r="356" spans="13:184" ht="25">
      <c r="M356" s="123" t="s">
        <v>106</v>
      </c>
      <c r="N356" s="124">
        <f ca="1">INDEX(BM333:BY345,$O$350,$O$351)</f>
        <v>0.38632624679176636</v>
      </c>
      <c r="P356">
        <f t="shared" ca="1" si="514"/>
        <v>10</v>
      </c>
      <c r="Q356" s="120">
        <f t="shared" ca="1" si="516"/>
        <v>0.21992745863772123</v>
      </c>
      <c r="S356" s="14">
        <f t="shared" si="517"/>
        <v>52.5</v>
      </c>
      <c r="T356" s="110">
        <f t="shared" ca="1" si="518"/>
        <v>0.17917061068894263</v>
      </c>
      <c r="U356" s="110">
        <f t="shared" ca="1" si="515"/>
        <v>0.1784261616976022</v>
      </c>
      <c r="V356" s="110">
        <f t="shared" ca="1" si="515"/>
        <v>0.17633133149198632</v>
      </c>
      <c r="W356" s="110">
        <f t="shared" ca="1" si="515"/>
        <v>0.17358695140324054</v>
      </c>
      <c r="X356" s="110">
        <f t="shared" ca="1" si="515"/>
        <v>0.17239395011507286</v>
      </c>
      <c r="Y356" s="110">
        <f t="shared" ca="1" si="515"/>
        <v>0.17926607849374709</v>
      </c>
      <c r="Z356" s="110">
        <f t="shared" ca="1" si="515"/>
        <v>0.15207222245954749</v>
      </c>
      <c r="AA356" s="110">
        <f t="shared" ca="1" si="515"/>
        <v>0.14413094904206059</v>
      </c>
      <c r="AB356" s="110">
        <f t="shared" ca="1" si="515"/>
        <v>0.16969000789651606</v>
      </c>
      <c r="AC356" s="110">
        <f t="shared" ca="1" si="515"/>
        <v>0.21992745863772123</v>
      </c>
      <c r="AD356" s="110">
        <f t="shared" ca="1" si="515"/>
        <v>0.20615966851987114</v>
      </c>
      <c r="AE356" s="110">
        <f t="shared" ca="1" si="515"/>
        <v>0.20173793544988683</v>
      </c>
      <c r="AF356" s="110">
        <f t="shared" ca="1" si="515"/>
        <v>0.2006783431207147</v>
      </c>
      <c r="AG356" s="26">
        <f t="shared" ca="1" si="519"/>
        <v>0.21992745863772123</v>
      </c>
      <c r="AV356" s="79"/>
      <c r="BK356" s="79"/>
      <c r="BZ356" s="79"/>
      <c r="CO356" s="79"/>
      <c r="DD356" s="79"/>
      <c r="DS356" s="79"/>
      <c r="EH356" s="79"/>
      <c r="EW356" s="79"/>
    </row>
    <row r="357" spans="13:184" ht="26" thickBot="1">
      <c r="M357" s="125" t="s">
        <v>107</v>
      </c>
      <c r="N357" s="126">
        <f ca="1">INDEX(CB333:CN345,$O$350,$O$351)</f>
        <v>0.61167053306019492</v>
      </c>
      <c r="P357">
        <f t="shared" ca="1" si="514"/>
        <v>6</v>
      </c>
      <c r="Q357" s="120">
        <f t="shared" ca="1" si="516"/>
        <v>0.27257140199134683</v>
      </c>
      <c r="S357" s="14">
        <f t="shared" si="517"/>
        <v>60</v>
      </c>
      <c r="T357" s="110">
        <f t="shared" ca="1" si="518"/>
        <v>0.23982038885490928</v>
      </c>
      <c r="U357" s="110">
        <f t="shared" ca="1" si="515"/>
        <v>0.24041626845033487</v>
      </c>
      <c r="V357" s="110">
        <f t="shared" ca="1" si="515"/>
        <v>0.24240568972866949</v>
      </c>
      <c r="W357" s="110">
        <f t="shared" ca="1" si="515"/>
        <v>0.24667115619706537</v>
      </c>
      <c r="X357" s="110">
        <f t="shared" ca="1" si="515"/>
        <v>0.25606236290699941</v>
      </c>
      <c r="Y357" s="110">
        <f t="shared" ca="1" si="515"/>
        <v>0.27257140199134683</v>
      </c>
      <c r="Z357" s="110">
        <f t="shared" ca="1" si="515"/>
        <v>0.20355146706494415</v>
      </c>
      <c r="AA357" s="110">
        <f t="shared" ca="1" si="515"/>
        <v>0.16969000789651606</v>
      </c>
      <c r="AB357" s="110">
        <f t="shared" ca="1" si="515"/>
        <v>0.1715526408040379</v>
      </c>
      <c r="AC357" s="110">
        <f t="shared" ca="1" si="515"/>
        <v>0.14923313367989602</v>
      </c>
      <c r="AD357" s="110">
        <f t="shared" ca="1" si="515"/>
        <v>0.14091956813577788</v>
      </c>
      <c r="AE357" s="110">
        <f t="shared" ca="1" si="515"/>
        <v>0.13920437987601186</v>
      </c>
      <c r="AF357" s="110">
        <f t="shared" ca="1" si="515"/>
        <v>0.13902059141261844</v>
      </c>
      <c r="AG357" s="26">
        <f t="shared" ca="1" si="519"/>
        <v>0.27257140199134683</v>
      </c>
      <c r="AV357" s="79"/>
      <c r="BK357" s="79"/>
      <c r="BZ357" s="79"/>
      <c r="CO357" s="79"/>
      <c r="DD357" s="79"/>
      <c r="DS357" s="79"/>
      <c r="EH357" s="79"/>
      <c r="EW357" s="79"/>
    </row>
    <row r="358" spans="13:184" ht="26" thickBot="1">
      <c r="M358" s="125" t="s">
        <v>108</v>
      </c>
      <c r="N358" s="126">
        <f ca="1">INDEX(CQ333:DC345,$O$350,$O$351)</f>
        <v>0.49042901506705194</v>
      </c>
      <c r="P358">
        <f t="shared" ca="1" si="514"/>
        <v>6</v>
      </c>
      <c r="Q358" s="120">
        <f t="shared" ca="1" si="516"/>
        <v>0.35922583935205588</v>
      </c>
      <c r="S358" s="14">
        <f t="shared" si="517"/>
        <v>67.5</v>
      </c>
      <c r="T358" s="110">
        <f t="shared" ca="1" si="518"/>
        <v>0.29071794572297915</v>
      </c>
      <c r="U358" s="110">
        <f t="shared" ca="1" si="515"/>
        <v>0.29248427978299063</v>
      </c>
      <c r="V358" s="110">
        <f t="shared" ca="1" si="515"/>
        <v>0.29816438266060546</v>
      </c>
      <c r="W358" s="110">
        <f t="shared" ca="1" si="515"/>
        <v>0.30912657823706191</v>
      </c>
      <c r="X358" s="110">
        <f t="shared" ca="1" si="515"/>
        <v>0.32837621964254893</v>
      </c>
      <c r="Y358" s="110">
        <f t="shared" ca="1" si="515"/>
        <v>0.35922583935205588</v>
      </c>
      <c r="Z358" s="110">
        <f t="shared" ca="1" si="515"/>
        <v>0.27794726836173272</v>
      </c>
      <c r="AA358" s="110">
        <f t="shared" ca="1" si="515"/>
        <v>0.21992745863772123</v>
      </c>
      <c r="AB358" s="110">
        <f t="shared" ca="1" si="515"/>
        <v>0.14923313367989602</v>
      </c>
      <c r="AC358" s="110">
        <f t="shared" ca="1" si="515"/>
        <v>0.12006277106237226</v>
      </c>
      <c r="AD358" s="110">
        <f t="shared" ca="1" si="515"/>
        <v>0.11008291634773792</v>
      </c>
      <c r="AE358" s="110">
        <f t="shared" ca="1" si="515"/>
        <v>0.10733038185096519</v>
      </c>
      <c r="AF358" s="110">
        <f t="shared" ca="1" si="515"/>
        <v>0.10682770456890914</v>
      </c>
      <c r="AG358" s="26">
        <f t="shared" ca="1" si="519"/>
        <v>0.35922583935205588</v>
      </c>
      <c r="AV358" s="79"/>
      <c r="BK358" s="79"/>
      <c r="BZ358" s="79"/>
      <c r="CO358" s="79"/>
      <c r="DD358" s="79"/>
      <c r="DS358" s="79"/>
      <c r="EH358" s="79"/>
      <c r="EW358" s="79"/>
    </row>
    <row r="359" spans="13:184" ht="26" thickBot="1">
      <c r="M359" s="125" t="s">
        <v>109</v>
      </c>
      <c r="N359" s="126">
        <f ca="1">INDEX(DF333:DR345,$O$350,$O$351)</f>
        <v>0.45644699876523231</v>
      </c>
      <c r="P359">
        <f t="shared" ca="1" si="514"/>
        <v>6</v>
      </c>
      <c r="Q359" s="120">
        <f t="shared" ca="1" si="516"/>
        <v>0.37675262073406302</v>
      </c>
      <c r="S359" s="14">
        <f t="shared" si="517"/>
        <v>75</v>
      </c>
      <c r="T359" s="110">
        <f t="shared" ca="1" si="518"/>
        <v>0.22874215045141308</v>
      </c>
      <c r="U359" s="110">
        <f t="shared" ca="1" si="515"/>
        <v>0.25128202469371891</v>
      </c>
      <c r="V359" s="110">
        <f t="shared" ca="1" si="515"/>
        <v>0.30905134413656371</v>
      </c>
      <c r="W359" s="110">
        <f t="shared" ca="1" si="515"/>
        <v>0.34473456021493926</v>
      </c>
      <c r="X359" s="110">
        <f t="shared" ca="1" si="515"/>
        <v>0.36247194366158808</v>
      </c>
      <c r="Y359" s="110">
        <f t="shared" ca="1" si="515"/>
        <v>0.37675262073406302</v>
      </c>
      <c r="Z359" s="110">
        <f t="shared" ca="1" si="515"/>
        <v>0.31102108264078809</v>
      </c>
      <c r="AA359" s="110">
        <f t="shared" ca="1" si="515"/>
        <v>0.20615966851987114</v>
      </c>
      <c r="AB359" s="110">
        <f t="shared" ca="1" si="515"/>
        <v>0.14091956813577788</v>
      </c>
      <c r="AC359" s="110">
        <f t="shared" ca="1" si="515"/>
        <v>0.11008291634773792</v>
      </c>
      <c r="AD359" s="110">
        <f t="shared" ca="1" si="515"/>
        <v>9.7632230221496683E-2</v>
      </c>
      <c r="AE359" s="110">
        <f t="shared" ca="1" si="515"/>
        <v>9.3220693298937438E-2</v>
      </c>
      <c r="AF359" s="110">
        <f t="shared" ca="1" si="515"/>
        <v>9.2132322318226503E-2</v>
      </c>
      <c r="AG359" s="26">
        <f t="shared" ca="1" si="519"/>
        <v>0.37675262073406302</v>
      </c>
      <c r="AV359" s="79"/>
      <c r="BK359" s="79"/>
      <c r="BZ359" s="79"/>
      <c r="CO359" s="79"/>
      <c r="DD359" s="79"/>
      <c r="DS359" s="79"/>
      <c r="EH359" s="79"/>
      <c r="EW359" s="79"/>
    </row>
    <row r="360" spans="13:184">
      <c r="M360" s="33"/>
      <c r="P360">
        <f t="shared" ca="1" si="514"/>
        <v>6</v>
      </c>
      <c r="Q360" s="120">
        <f t="shared" ca="1" si="516"/>
        <v>0.37211095127417188</v>
      </c>
      <c r="S360" s="14">
        <f t="shared" si="517"/>
        <v>82.5</v>
      </c>
      <c r="T360" s="110">
        <f t="shared" ca="1" si="518"/>
        <v>0.16352913053121837</v>
      </c>
      <c r="U360" s="110">
        <f t="shared" ca="1" si="515"/>
        <v>0.18875728196479066</v>
      </c>
      <c r="V360" s="110">
        <f t="shared" ca="1" si="515"/>
        <v>0.25332589290525798</v>
      </c>
      <c r="W360" s="110">
        <f t="shared" ca="1" si="515"/>
        <v>0.33260278538336047</v>
      </c>
      <c r="X360" s="110">
        <f t="shared" ca="1" si="515"/>
        <v>0.37205896049651549</v>
      </c>
      <c r="Y360" s="110">
        <f t="shared" ca="1" si="515"/>
        <v>0.37211095127417188</v>
      </c>
      <c r="Z360" s="110">
        <f t="shared" ca="1" si="515"/>
        <v>0.29706718527846332</v>
      </c>
      <c r="AA360" s="110">
        <f t="shared" ca="1" si="515"/>
        <v>0.20173793544988683</v>
      </c>
      <c r="AB360" s="110">
        <f t="shared" ca="1" si="515"/>
        <v>0.13920437987601186</v>
      </c>
      <c r="AC360" s="110">
        <f t="shared" ca="1" si="515"/>
        <v>0.10733038185096519</v>
      </c>
      <c r="AD360" s="110">
        <f t="shared" ca="1" si="515"/>
        <v>9.3220693298937438E-2</v>
      </c>
      <c r="AE360" s="110">
        <f t="shared" ca="1" si="515"/>
        <v>8.7472944212790352E-2</v>
      </c>
      <c r="AF360" s="110">
        <f t="shared" ca="1" si="515"/>
        <v>8.5777172921968167E-2</v>
      </c>
      <c r="AG360" s="26">
        <f t="shared" ca="1" si="519"/>
        <v>0.37211095127417188</v>
      </c>
      <c r="AV360" s="79"/>
      <c r="BK360" s="79"/>
      <c r="BZ360" s="79"/>
      <c r="CO360" s="79"/>
      <c r="DD360" s="79"/>
      <c r="DS360" s="79"/>
      <c r="EH360" s="79"/>
      <c r="EW360" s="79"/>
    </row>
    <row r="361" spans="13:184" ht="17" thickBot="1">
      <c r="M361" s="49"/>
      <c r="N361" s="50"/>
      <c r="O361" s="50"/>
      <c r="P361" s="50">
        <f t="shared" ca="1" si="514"/>
        <v>5</v>
      </c>
      <c r="Q361" s="127">
        <f t="shared" ca="1" si="516"/>
        <v>0.37354500091944842</v>
      </c>
      <c r="S361" s="14">
        <f t="shared" si="517"/>
        <v>90</v>
      </c>
      <c r="T361" s="110">
        <f t="shared" ca="1" si="518"/>
        <v>0.13747925302917946</v>
      </c>
      <c r="U361" s="110">
        <f t="shared" ca="1" si="515"/>
        <v>0.16370360776010079</v>
      </c>
      <c r="V361" s="110">
        <f t="shared" ca="1" si="515"/>
        <v>0.23080183831386081</v>
      </c>
      <c r="W361" s="110">
        <f t="shared" ca="1" si="515"/>
        <v>0.31298546042919245</v>
      </c>
      <c r="X361" s="110">
        <f t="shared" ca="1" si="515"/>
        <v>0.37354500091944842</v>
      </c>
      <c r="Y361" s="110">
        <f t="shared" ca="1" si="515"/>
        <v>0.3680879007074595</v>
      </c>
      <c r="Z361" s="110">
        <f t="shared" ca="1" si="515"/>
        <v>0.2930329162826153</v>
      </c>
      <c r="AA361" s="110">
        <f t="shared" ca="1" si="515"/>
        <v>0.2006783431207147</v>
      </c>
      <c r="AB361" s="110">
        <f t="shared" ca="1" si="515"/>
        <v>0.13902059141261844</v>
      </c>
      <c r="AC361" s="110">
        <f t="shared" ca="1" si="515"/>
        <v>0.10682770456890914</v>
      </c>
      <c r="AD361" s="110">
        <f t="shared" ca="1" si="515"/>
        <v>9.2132322318226503E-2</v>
      </c>
      <c r="AE361" s="110">
        <f t="shared" ca="1" si="515"/>
        <v>8.5777172921968167E-2</v>
      </c>
      <c r="AF361" s="110">
        <f t="shared" ca="1" si="515"/>
        <v>8.3699250222027788E-2</v>
      </c>
      <c r="AG361" s="26">
        <f t="shared" ca="1" si="519"/>
        <v>0.37354500091944842</v>
      </c>
      <c r="AV361" s="79"/>
      <c r="BK361" s="79"/>
      <c r="BZ361" s="79"/>
      <c r="CO361" s="79"/>
      <c r="DD361" s="79"/>
      <c r="DS361" s="79"/>
      <c r="EH361" s="79"/>
      <c r="EW361" s="79"/>
    </row>
    <row r="362" spans="13:184">
      <c r="S362" s="9" t="s">
        <v>10</v>
      </c>
      <c r="T362" s="128">
        <f t="shared" ref="T362:AF362" ca="1" si="520">MAX(T349:T361)</f>
        <v>0.29071794572297915</v>
      </c>
      <c r="U362" s="128">
        <f t="shared" ca="1" si="520"/>
        <v>0.29248427978299063</v>
      </c>
      <c r="V362" s="128">
        <f t="shared" ca="1" si="520"/>
        <v>0.30905134413656371</v>
      </c>
      <c r="W362" s="128">
        <f t="shared" ca="1" si="520"/>
        <v>0.34473456021493926</v>
      </c>
      <c r="X362" s="128">
        <f t="shared" ca="1" si="520"/>
        <v>0.37354500091944842</v>
      </c>
      <c r="Y362" s="128">
        <f t="shared" ca="1" si="520"/>
        <v>0.37675262073406302</v>
      </c>
      <c r="Z362" s="128">
        <f t="shared" ca="1" si="520"/>
        <v>0.31102108264078809</v>
      </c>
      <c r="AA362" s="128">
        <f t="shared" ca="1" si="520"/>
        <v>0.21992745863772123</v>
      </c>
      <c r="AB362" s="128">
        <f t="shared" ca="1" si="520"/>
        <v>0.27257140199134683</v>
      </c>
      <c r="AC362" s="128">
        <f t="shared" ca="1" si="520"/>
        <v>0.35922583935205588</v>
      </c>
      <c r="AD362" s="128">
        <f t="shared" ca="1" si="520"/>
        <v>0.37675262073406302</v>
      </c>
      <c r="AE362" s="128">
        <f t="shared" ca="1" si="520"/>
        <v>0.37211095127417188</v>
      </c>
      <c r="AF362" s="128">
        <f t="shared" ca="1" si="520"/>
        <v>0.37354500091944842</v>
      </c>
      <c r="AG362" s="26">
        <f ca="1">MAX(T362:AF362)</f>
        <v>0.37675262073406302</v>
      </c>
      <c r="AV362" s="26"/>
      <c r="BK362" s="26"/>
      <c r="BZ362" s="26"/>
      <c r="CO362" s="26"/>
      <c r="DD362" s="26"/>
      <c r="DS362" s="26"/>
      <c r="EH362" s="26"/>
      <c r="EW362" s="26"/>
    </row>
    <row r="363" spans="13:184">
      <c r="Q363" s="1" t="s">
        <v>110</v>
      </c>
      <c r="S363" s="1" t="s">
        <v>111</v>
      </c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 t="s">
        <v>112</v>
      </c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 t="s">
        <v>113</v>
      </c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 t="s">
        <v>114</v>
      </c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 t="s">
        <v>115</v>
      </c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 t="s">
        <v>116</v>
      </c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 t="s">
        <v>117</v>
      </c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 t="s">
        <v>116</v>
      </c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 t="s">
        <v>117</v>
      </c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</row>
    <row r="364" spans="13:184">
      <c r="Q364" s="504"/>
      <c r="S364" s="85" t="s">
        <v>388</v>
      </c>
      <c r="T364" s="219">
        <f>T348</f>
        <v>0</v>
      </c>
      <c r="U364" s="219">
        <f t="shared" ref="U364:AF364" si="521">U348</f>
        <v>7.5</v>
      </c>
      <c r="V364" s="219">
        <f t="shared" si="521"/>
        <v>15</v>
      </c>
      <c r="W364" s="219">
        <f t="shared" si="521"/>
        <v>22.5</v>
      </c>
      <c r="X364" s="219">
        <f t="shared" si="521"/>
        <v>30</v>
      </c>
      <c r="Y364" s="219">
        <f t="shared" si="521"/>
        <v>37.5</v>
      </c>
      <c r="Z364" s="219">
        <f t="shared" si="521"/>
        <v>45</v>
      </c>
      <c r="AA364" s="219">
        <f t="shared" si="521"/>
        <v>52.5</v>
      </c>
      <c r="AB364" s="219">
        <f t="shared" si="521"/>
        <v>60</v>
      </c>
      <c r="AC364" s="219">
        <f t="shared" si="521"/>
        <v>67.5</v>
      </c>
      <c r="AD364" s="219">
        <f t="shared" si="521"/>
        <v>75</v>
      </c>
      <c r="AE364" s="219">
        <f t="shared" si="521"/>
        <v>82.5</v>
      </c>
      <c r="AF364" s="219">
        <f t="shared" si="521"/>
        <v>90</v>
      </c>
      <c r="AG364" s="9"/>
      <c r="AH364" s="85" t="s">
        <v>388</v>
      </c>
      <c r="AI364" s="14">
        <f>T364</f>
        <v>0</v>
      </c>
      <c r="AJ364" s="14">
        <f t="shared" ref="AJ364:AU364" si="522">U364</f>
        <v>7.5</v>
      </c>
      <c r="AK364" s="14">
        <f t="shared" si="522"/>
        <v>15</v>
      </c>
      <c r="AL364" s="14">
        <f t="shared" si="522"/>
        <v>22.5</v>
      </c>
      <c r="AM364" s="14">
        <f t="shared" si="522"/>
        <v>30</v>
      </c>
      <c r="AN364" s="14">
        <f t="shared" si="522"/>
        <v>37.5</v>
      </c>
      <c r="AO364" s="14">
        <f t="shared" si="522"/>
        <v>45</v>
      </c>
      <c r="AP364" s="14">
        <f t="shared" si="522"/>
        <v>52.5</v>
      </c>
      <c r="AQ364" s="14">
        <f t="shared" si="522"/>
        <v>60</v>
      </c>
      <c r="AR364" s="14">
        <f t="shared" si="522"/>
        <v>67.5</v>
      </c>
      <c r="AS364" s="14">
        <f t="shared" si="522"/>
        <v>75</v>
      </c>
      <c r="AT364" s="14">
        <f t="shared" si="522"/>
        <v>82.5</v>
      </c>
      <c r="AU364" s="14">
        <f t="shared" si="522"/>
        <v>90</v>
      </c>
      <c r="AW364" s="85" t="s">
        <v>388</v>
      </c>
      <c r="AX364" s="113">
        <f t="shared" ref="AX364:BJ364" si="523">AI364</f>
        <v>0</v>
      </c>
      <c r="AY364" s="113">
        <f t="shared" si="523"/>
        <v>7.5</v>
      </c>
      <c r="AZ364" s="113">
        <f t="shared" si="523"/>
        <v>15</v>
      </c>
      <c r="BA364" s="113">
        <f t="shared" si="523"/>
        <v>22.5</v>
      </c>
      <c r="BB364" s="113">
        <f t="shared" si="523"/>
        <v>30</v>
      </c>
      <c r="BC364" s="113">
        <f t="shared" si="523"/>
        <v>37.5</v>
      </c>
      <c r="BD364" s="113">
        <f t="shared" si="523"/>
        <v>45</v>
      </c>
      <c r="BE364" s="113">
        <f t="shared" si="523"/>
        <v>52.5</v>
      </c>
      <c r="BF364" s="113">
        <f t="shared" si="523"/>
        <v>60</v>
      </c>
      <c r="BG364" s="113">
        <f t="shared" si="523"/>
        <v>67.5</v>
      </c>
      <c r="BH364" s="113">
        <f t="shared" si="523"/>
        <v>75</v>
      </c>
      <c r="BI364" s="113">
        <f t="shared" si="523"/>
        <v>82.5</v>
      </c>
      <c r="BJ364" s="113">
        <f t="shared" si="523"/>
        <v>90</v>
      </c>
      <c r="BL364" s="85" t="s">
        <v>388</v>
      </c>
      <c r="BM364" s="113">
        <f t="shared" ref="BM364:BY364" si="524">AX364</f>
        <v>0</v>
      </c>
      <c r="BN364" s="113">
        <f t="shared" si="524"/>
        <v>7.5</v>
      </c>
      <c r="BO364" s="113">
        <f t="shared" si="524"/>
        <v>15</v>
      </c>
      <c r="BP364" s="113">
        <f t="shared" si="524"/>
        <v>22.5</v>
      </c>
      <c r="BQ364" s="113">
        <f t="shared" si="524"/>
        <v>30</v>
      </c>
      <c r="BR364" s="113">
        <f t="shared" si="524"/>
        <v>37.5</v>
      </c>
      <c r="BS364" s="113">
        <f t="shared" si="524"/>
        <v>45</v>
      </c>
      <c r="BT364" s="113">
        <f t="shared" si="524"/>
        <v>52.5</v>
      </c>
      <c r="BU364" s="113">
        <f t="shared" si="524"/>
        <v>60</v>
      </c>
      <c r="BV364" s="113">
        <f t="shared" si="524"/>
        <v>67.5</v>
      </c>
      <c r="BW364" s="113">
        <f t="shared" si="524"/>
        <v>75</v>
      </c>
      <c r="BX364" s="113">
        <f t="shared" si="524"/>
        <v>82.5</v>
      </c>
      <c r="BY364" s="113">
        <f t="shared" si="524"/>
        <v>90</v>
      </c>
      <c r="CA364" s="85" t="s">
        <v>388</v>
      </c>
      <c r="CB364" s="113">
        <f>BM364</f>
        <v>0</v>
      </c>
      <c r="CC364" s="113">
        <f t="shared" ref="CC364:CN364" si="525">BN364</f>
        <v>7.5</v>
      </c>
      <c r="CD364" s="113">
        <f t="shared" si="525"/>
        <v>15</v>
      </c>
      <c r="CE364" s="113">
        <f t="shared" si="525"/>
        <v>22.5</v>
      </c>
      <c r="CF364" s="113">
        <f t="shared" si="525"/>
        <v>30</v>
      </c>
      <c r="CG364" s="113">
        <f t="shared" si="525"/>
        <v>37.5</v>
      </c>
      <c r="CH364" s="113">
        <f t="shared" si="525"/>
        <v>45</v>
      </c>
      <c r="CI364" s="113">
        <f t="shared" si="525"/>
        <v>52.5</v>
      </c>
      <c r="CJ364" s="113">
        <f t="shared" si="525"/>
        <v>60</v>
      </c>
      <c r="CK364" s="113">
        <f t="shared" si="525"/>
        <v>67.5</v>
      </c>
      <c r="CL364" s="113">
        <f t="shared" si="525"/>
        <v>75</v>
      </c>
      <c r="CM364" s="113">
        <f t="shared" si="525"/>
        <v>82.5</v>
      </c>
      <c r="CN364" s="113">
        <f t="shared" si="525"/>
        <v>90</v>
      </c>
      <c r="CP364" s="85" t="s">
        <v>388</v>
      </c>
      <c r="CQ364" s="113">
        <f>CB364</f>
        <v>0</v>
      </c>
      <c r="CR364" s="113">
        <f t="shared" ref="CR364:DC364" si="526">CC364</f>
        <v>7.5</v>
      </c>
      <c r="CS364" s="113">
        <f t="shared" ref="CS364" si="527">CD364</f>
        <v>15</v>
      </c>
      <c r="CT364" s="113">
        <f t="shared" ref="CT364" si="528">CE364</f>
        <v>22.5</v>
      </c>
      <c r="CU364" s="113">
        <f t="shared" ref="CU364" si="529">CF364</f>
        <v>30</v>
      </c>
      <c r="CV364" s="113">
        <f t="shared" ref="CV364" si="530">CG364</f>
        <v>37.5</v>
      </c>
      <c r="CW364" s="113">
        <f t="shared" ref="CW364" si="531">CH364</f>
        <v>45</v>
      </c>
      <c r="CX364" s="113">
        <f t="shared" ref="CX364" si="532">CI364</f>
        <v>52.5</v>
      </c>
      <c r="CY364" s="113">
        <f t="shared" ref="CY364" si="533">CJ364</f>
        <v>60</v>
      </c>
      <c r="CZ364" s="113">
        <f t="shared" si="526"/>
        <v>67.5</v>
      </c>
      <c r="DA364" s="113">
        <f t="shared" si="526"/>
        <v>75</v>
      </c>
      <c r="DB364" s="113">
        <f t="shared" si="526"/>
        <v>82.5</v>
      </c>
      <c r="DC364" s="113">
        <f t="shared" si="526"/>
        <v>90</v>
      </c>
      <c r="DE364" s="85" t="s">
        <v>388</v>
      </c>
      <c r="DF364" s="113">
        <f>CQ364</f>
        <v>0</v>
      </c>
      <c r="DG364" s="113">
        <f t="shared" ref="DG364:DR364" si="534">CR364</f>
        <v>7.5</v>
      </c>
      <c r="DH364" s="113">
        <f t="shared" si="534"/>
        <v>15</v>
      </c>
      <c r="DI364" s="113">
        <f t="shared" si="534"/>
        <v>22.5</v>
      </c>
      <c r="DJ364" s="113">
        <f t="shared" si="534"/>
        <v>30</v>
      </c>
      <c r="DK364" s="113">
        <f t="shared" si="534"/>
        <v>37.5</v>
      </c>
      <c r="DL364" s="113">
        <f t="shared" si="534"/>
        <v>45</v>
      </c>
      <c r="DM364" s="113">
        <f t="shared" si="534"/>
        <v>52.5</v>
      </c>
      <c r="DN364" s="113">
        <f t="shared" si="534"/>
        <v>60</v>
      </c>
      <c r="DO364" s="113">
        <f t="shared" si="534"/>
        <v>67.5</v>
      </c>
      <c r="DP364" s="113">
        <f t="shared" si="534"/>
        <v>75</v>
      </c>
      <c r="DQ364" s="113">
        <f t="shared" si="534"/>
        <v>82.5</v>
      </c>
      <c r="DR364" s="113">
        <f t="shared" si="534"/>
        <v>90</v>
      </c>
      <c r="DT364" s="85" t="s">
        <v>388</v>
      </c>
      <c r="DU364" s="113">
        <f>DF364</f>
        <v>0</v>
      </c>
      <c r="DV364" s="113">
        <f t="shared" ref="DV364:EG364" si="535">DG364</f>
        <v>7.5</v>
      </c>
      <c r="DW364" s="113">
        <f t="shared" si="535"/>
        <v>15</v>
      </c>
      <c r="DX364" s="113">
        <f t="shared" si="535"/>
        <v>22.5</v>
      </c>
      <c r="DY364" s="113">
        <f t="shared" si="535"/>
        <v>30</v>
      </c>
      <c r="DZ364" s="113">
        <f t="shared" si="535"/>
        <v>37.5</v>
      </c>
      <c r="EA364" s="113">
        <f t="shared" si="535"/>
        <v>45</v>
      </c>
      <c r="EB364" s="113">
        <f t="shared" si="535"/>
        <v>52.5</v>
      </c>
      <c r="EC364" s="113">
        <f t="shared" si="535"/>
        <v>60</v>
      </c>
      <c r="ED364" s="113">
        <f t="shared" si="535"/>
        <v>67.5</v>
      </c>
      <c r="EE364" s="113">
        <f t="shared" si="535"/>
        <v>75</v>
      </c>
      <c r="EF364" s="113">
        <f t="shared" si="535"/>
        <v>82.5</v>
      </c>
      <c r="EG364" s="113">
        <f t="shared" si="535"/>
        <v>90</v>
      </c>
      <c r="EI364" s="85" t="s">
        <v>388</v>
      </c>
      <c r="EJ364" s="113">
        <f>DU364</f>
        <v>0</v>
      </c>
      <c r="EK364" s="113">
        <f t="shared" ref="EK364:EV364" si="536">DV364</f>
        <v>7.5</v>
      </c>
      <c r="EL364" s="113">
        <f t="shared" si="536"/>
        <v>15</v>
      </c>
      <c r="EM364" s="113">
        <f t="shared" si="536"/>
        <v>22.5</v>
      </c>
      <c r="EN364" s="113">
        <f t="shared" si="536"/>
        <v>30</v>
      </c>
      <c r="EO364" s="113">
        <f t="shared" si="536"/>
        <v>37.5</v>
      </c>
      <c r="EP364" s="113">
        <f t="shared" si="536"/>
        <v>45</v>
      </c>
      <c r="EQ364" s="113">
        <f t="shared" si="536"/>
        <v>52.5</v>
      </c>
      <c r="ER364" s="113">
        <f t="shared" si="536"/>
        <v>60</v>
      </c>
      <c r="ES364" s="113">
        <f t="shared" si="536"/>
        <v>67.5</v>
      </c>
      <c r="ET364" s="113">
        <f t="shared" si="536"/>
        <v>75</v>
      </c>
      <c r="EU364" s="113">
        <f t="shared" si="536"/>
        <v>82.5</v>
      </c>
      <c r="EV364" s="113">
        <f t="shared" si="536"/>
        <v>90</v>
      </c>
      <c r="EX364" s="100"/>
      <c r="EY364" s="113"/>
      <c r="EZ364" s="113"/>
      <c r="FA364" s="113"/>
      <c r="FB364" s="113"/>
      <c r="FC364" s="113"/>
      <c r="FD364" s="113"/>
      <c r="FE364" s="113"/>
      <c r="FF364" s="113"/>
      <c r="FG364" s="113"/>
      <c r="FH364" s="113"/>
      <c r="FI364" s="113"/>
      <c r="FJ364" s="113"/>
      <c r="FK364" s="113"/>
      <c r="FM364" s="100"/>
      <c r="FN364" s="113"/>
      <c r="FO364" s="113"/>
      <c r="FP364" s="113"/>
      <c r="FQ364" s="113"/>
      <c r="FR364" s="113"/>
      <c r="FS364" s="113"/>
      <c r="FT364" s="113"/>
      <c r="FU364" s="113"/>
      <c r="FV364" s="113"/>
      <c r="FW364" s="113"/>
      <c r="FX364" s="113"/>
      <c r="FY364" s="113"/>
      <c r="FZ364" s="113"/>
    </row>
    <row r="365" spans="13:184">
      <c r="S365" s="14">
        <f>S349</f>
        <v>0</v>
      </c>
      <c r="T365" s="325">
        <f ca="1">(1+T78)*(T303+T318)</f>
        <v>120.42130845813011</v>
      </c>
      <c r="U365" s="325">
        <f t="shared" ref="U365:AF365" ca="1" si="537">(1+U78)*(U303+U318)</f>
        <v>129.49671568751208</v>
      </c>
      <c r="V365" s="325">
        <f t="shared" ca="1" si="537"/>
        <v>147.58724488271318</v>
      </c>
      <c r="W365" s="325">
        <f t="shared" ca="1" si="537"/>
        <v>149.87796030441356</v>
      </c>
      <c r="X365" s="325">
        <f t="shared" ca="1" si="537"/>
        <v>121.32459178239827</v>
      </c>
      <c r="Y365" s="325">
        <f t="shared" ca="1" si="537"/>
        <v>80.490215804181616</v>
      </c>
      <c r="Z365" s="325">
        <f t="shared" ca="1" si="537"/>
        <v>49.706871239923757</v>
      </c>
      <c r="AA365" s="325">
        <f t="shared" ca="1" si="537"/>
        <v>32.384253297715048</v>
      </c>
      <c r="AB365" s="325">
        <f t="shared" ca="1" si="537"/>
        <v>23.603581870436294</v>
      </c>
      <c r="AC365" s="325">
        <f t="shared" ca="1" si="537"/>
        <v>19.190207144360262</v>
      </c>
      <c r="AD365" s="325">
        <f t="shared" ca="1" si="537"/>
        <v>16.946064986461032</v>
      </c>
      <c r="AE365" s="325">
        <f t="shared" ca="1" si="537"/>
        <v>15.870915749188081</v>
      </c>
      <c r="AF365" s="325">
        <f t="shared" ca="1" si="537"/>
        <v>15.549718110645596</v>
      </c>
      <c r="AG365" s="52"/>
      <c r="AH365" s="14">
        <f>S365</f>
        <v>0</v>
      </c>
      <c r="AI365" s="325">
        <f ca="1">(1+T78)*(AI303+AI318)</f>
        <v>85.047973117246144</v>
      </c>
      <c r="AJ365" s="325">
        <f t="shared" ref="AJ365:AU377" ca="1" si="538">(1+U78)*(AJ303+AJ318)</f>
        <v>91.343504446996178</v>
      </c>
      <c r="AK365" s="325">
        <f t="shared" ca="1" si="538"/>
        <v>103.75017192878809</v>
      </c>
      <c r="AL365" s="325">
        <f t="shared" ca="1" si="538"/>
        <v>104.91218555192907</v>
      </c>
      <c r="AM365" s="325">
        <f t="shared" ca="1" si="538"/>
        <v>84.749650047188297</v>
      </c>
      <c r="AN365" s="325">
        <f t="shared" ca="1" si="538"/>
        <v>56.52973078140387</v>
      </c>
      <c r="AO365" s="325">
        <f t="shared" ca="1" si="538"/>
        <v>35.540789668903237</v>
      </c>
      <c r="AP365" s="325">
        <f t="shared" ca="1" si="538"/>
        <v>23.836608687535389</v>
      </c>
      <c r="AQ365" s="325">
        <f t="shared" ca="1" si="538"/>
        <v>17.921789017925406</v>
      </c>
      <c r="AR365" s="325">
        <f t="shared" ca="1" si="538"/>
        <v>14.936623130665692</v>
      </c>
      <c r="AS365" s="325">
        <f t="shared" ca="1" si="538"/>
        <v>13.404383707899722</v>
      </c>
      <c r="AT365" s="325">
        <f t="shared" ca="1" si="538"/>
        <v>12.662762689555382</v>
      </c>
      <c r="AU365" s="325">
        <f t="shared" ca="1" si="538"/>
        <v>12.43977446302987</v>
      </c>
      <c r="AW365" s="14">
        <f>AH365</f>
        <v>0</v>
      </c>
      <c r="AX365" s="207">
        <f ca="1">(1+T78)*(AX303+AX318)</f>
        <v>96.839084897540815</v>
      </c>
      <c r="AY365" s="207">
        <f t="shared" ref="AY365:BJ377" ca="1" si="539">(1+U78)*(AY303+AY318)</f>
        <v>104.06124152716818</v>
      </c>
      <c r="AZ365" s="207">
        <f t="shared" ca="1" si="539"/>
        <v>118.36252958009645</v>
      </c>
      <c r="BA365" s="207">
        <f t="shared" ca="1" si="539"/>
        <v>119.9007771360906</v>
      </c>
      <c r="BB365" s="207">
        <f t="shared" ca="1" si="539"/>
        <v>96.941297292258298</v>
      </c>
      <c r="BC365" s="207">
        <f t="shared" ca="1" si="539"/>
        <v>64.516559122329795</v>
      </c>
      <c r="BD365" s="207">
        <f t="shared" ca="1" si="539"/>
        <v>40.262816859243415</v>
      </c>
      <c r="BE365" s="207">
        <f t="shared" ca="1" si="539"/>
        <v>26.685823557595274</v>
      </c>
      <c r="BF365" s="207">
        <f t="shared" ca="1" si="539"/>
        <v>19.81571996876237</v>
      </c>
      <c r="BG365" s="207">
        <f t="shared" ca="1" si="539"/>
        <v>16.354484468563886</v>
      </c>
      <c r="BH365" s="207">
        <f t="shared" ca="1" si="539"/>
        <v>14.584944134086827</v>
      </c>
      <c r="BI365" s="207">
        <f t="shared" ca="1" si="539"/>
        <v>13.732147042766281</v>
      </c>
      <c r="BJ365" s="207">
        <f t="shared" ca="1" si="539"/>
        <v>13.476422345568444</v>
      </c>
      <c r="BL365" s="14">
        <f>AW365</f>
        <v>0</v>
      </c>
      <c r="BM365" s="207">
        <f ca="1">(1+T78)*(BM303+BM318)</f>
        <v>108.63019667783549</v>
      </c>
      <c r="BN365" s="207">
        <f t="shared" ref="BN365:BY377" ca="1" si="540">(1+U78)*(BN303+BN318)</f>
        <v>116.77897860734011</v>
      </c>
      <c r="BO365" s="207">
        <f t="shared" ca="1" si="540"/>
        <v>132.97488723140484</v>
      </c>
      <c r="BP365" s="207">
        <f t="shared" ca="1" si="540"/>
        <v>134.88936872025212</v>
      </c>
      <c r="BQ365" s="207">
        <f t="shared" ca="1" si="540"/>
        <v>109.13294453732827</v>
      </c>
      <c r="BR365" s="207">
        <f t="shared" ca="1" si="540"/>
        <v>72.503387463255706</v>
      </c>
      <c r="BS365" s="207">
        <f t="shared" ca="1" si="540"/>
        <v>44.984844049583586</v>
      </c>
      <c r="BT365" s="207">
        <f t="shared" ca="1" si="540"/>
        <v>29.535038427655159</v>
      </c>
      <c r="BU365" s="207">
        <f t="shared" ca="1" si="540"/>
        <v>21.70965091959933</v>
      </c>
      <c r="BV365" s="207">
        <f t="shared" ca="1" si="540"/>
        <v>17.77234580646207</v>
      </c>
      <c r="BW365" s="207">
        <f t="shared" ca="1" si="540"/>
        <v>15.76550456027393</v>
      </c>
      <c r="BX365" s="207">
        <f t="shared" ca="1" si="540"/>
        <v>14.801531395977181</v>
      </c>
      <c r="BY365" s="207">
        <f t="shared" ca="1" si="540"/>
        <v>14.513070228107024</v>
      </c>
      <c r="CA365" s="14">
        <f>BL365</f>
        <v>0</v>
      </c>
      <c r="CB365" s="207">
        <f ca="1">(1+T78)*(CB303+CB318)</f>
        <v>46.66240899014192</v>
      </c>
      <c r="CC365" s="207">
        <f t="shared" ref="CC365:CN377" ca="1" si="541">(1+U78)*(CC303+CC318)</f>
        <v>50.407079343529389</v>
      </c>
      <c r="CD365" s="207">
        <f t="shared" ca="1" si="541"/>
        <v>58.156696931307522</v>
      </c>
      <c r="CE365" s="207">
        <f t="shared" ca="1" si="541"/>
        <v>59.955957444086245</v>
      </c>
      <c r="CF365" s="207">
        <f t="shared" ca="1" si="541"/>
        <v>48.884965113940289</v>
      </c>
      <c r="CG365" s="207">
        <f t="shared" ca="1" si="541"/>
        <v>31.822926884719131</v>
      </c>
      <c r="CH365" s="207">
        <f t="shared" ca="1" si="541"/>
        <v>18.390788894056264</v>
      </c>
      <c r="CI365" s="207">
        <f t="shared" ca="1" si="541"/>
        <v>10.61843856081631</v>
      </c>
      <c r="CJ365" s="207">
        <f t="shared" ca="1" si="541"/>
        <v>6.6428693309345226</v>
      </c>
      <c r="CK365" s="207">
        <f t="shared" ca="1" si="541"/>
        <v>4.6691265985170842</v>
      </c>
      <c r="CL365" s="207">
        <f t="shared" ca="1" si="541"/>
        <v>3.6941495598304139</v>
      </c>
      <c r="CM365" s="207">
        <f t="shared" ca="1" si="541"/>
        <v>3.2421229694277813</v>
      </c>
      <c r="CN365" s="207">
        <f t="shared" ca="1" si="541"/>
        <v>3.1099436731023338</v>
      </c>
      <c r="CP365" s="14">
        <f>CA365</f>
        <v>0</v>
      </c>
      <c r="CQ365" s="207">
        <f ca="1">(1+T78)*(CQ303+CQ318)</f>
        <v>48.168523383252044</v>
      </c>
      <c r="CR365" s="207">
        <f t="shared" ref="CR365:DC377" ca="1" si="542">(1+U78)*(CR303+CR318)</f>
        <v>51.79868627500484</v>
      </c>
      <c r="CS365" s="207">
        <f t="shared" ca="1" si="542"/>
        <v>59.034897953085284</v>
      </c>
      <c r="CT365" s="207">
        <f t="shared" ca="1" si="542"/>
        <v>59.951184121765436</v>
      </c>
      <c r="CU365" s="207">
        <f t="shared" ca="1" si="542"/>
        <v>48.529836712959302</v>
      </c>
      <c r="CV365" s="207">
        <f t="shared" ca="1" si="542"/>
        <v>32.196086321672645</v>
      </c>
      <c r="CW365" s="207">
        <f t="shared" ca="1" si="542"/>
        <v>19.882748495969501</v>
      </c>
      <c r="CX365" s="207">
        <f t="shared" ca="1" si="542"/>
        <v>12.953701319086019</v>
      </c>
      <c r="CY365" s="207">
        <f t="shared" ca="1" si="542"/>
        <v>9.4414327481745168</v>
      </c>
      <c r="CZ365" s="207">
        <f t="shared" ca="1" si="542"/>
        <v>7.6760828577441043</v>
      </c>
      <c r="DA365" s="207">
        <f t="shared" ca="1" si="542"/>
        <v>6.7784259945844134</v>
      </c>
      <c r="DB365" s="207">
        <f t="shared" ca="1" si="542"/>
        <v>6.348366299675229</v>
      </c>
      <c r="DC365" s="207">
        <f t="shared" ca="1" si="542"/>
        <v>6.2198872442582429</v>
      </c>
      <c r="DE365" s="14">
        <f>CP365</f>
        <v>0</v>
      </c>
      <c r="DF365" s="207">
        <f ca="1">(1+T78)*(DF303+DF318)</f>
        <v>-70.244632550731197</v>
      </c>
      <c r="DG365" s="207">
        <f t="shared" ref="DG365:DR377" ca="1" si="543">(1+U78)*(DG303+DG318)</f>
        <v>-75.842553503873333</v>
      </c>
      <c r="DH365" s="207">
        <f t="shared" ca="1" si="543"/>
        <v>-87.381412233924237</v>
      </c>
      <c r="DI365" s="207">
        <f t="shared" ca="1" si="543"/>
        <v>-89.933140612409233</v>
      </c>
      <c r="DJ365" s="207">
        <f t="shared" ca="1" si="543"/>
        <v>-73.268259604080257</v>
      </c>
      <c r="DK365" s="207">
        <f t="shared" ca="1" si="543"/>
        <v>-47.796583566570938</v>
      </c>
      <c r="DL365" s="207">
        <f t="shared" ca="1" si="543"/>
        <v>-27.834843274736599</v>
      </c>
      <c r="DM365" s="207">
        <f t="shared" ca="1" si="543"/>
        <v>-16.316868300936083</v>
      </c>
      <c r="DN365" s="207">
        <f t="shared" ca="1" si="543"/>
        <v>-10.430731232608451</v>
      </c>
      <c r="DO365" s="207">
        <f t="shared" ca="1" si="543"/>
        <v>-7.5048492743134618</v>
      </c>
      <c r="DP365" s="207">
        <f t="shared" ca="1" si="543"/>
        <v>-6.0552704122046199</v>
      </c>
      <c r="DQ365" s="207">
        <f t="shared" ca="1" si="543"/>
        <v>-5.3808916758495826</v>
      </c>
      <c r="DR365" s="207">
        <f t="shared" ca="1" si="543"/>
        <v>-5.1832394381794842</v>
      </c>
      <c r="DT365" s="14">
        <f>DE365</f>
        <v>0</v>
      </c>
      <c r="DU365" s="207">
        <f t="shared" ref="DU365:EG377" ca="1" si="544">(1+$Z$1/$T$1)*(DU303+DU318)</f>
        <v>0</v>
      </c>
      <c r="DV365" s="207">
        <f t="shared" ca="1" si="544"/>
        <v>0</v>
      </c>
      <c r="DW365" s="207">
        <f t="shared" ca="1" si="544"/>
        <v>0</v>
      </c>
      <c r="DX365" s="207">
        <f t="shared" ca="1" si="544"/>
        <v>0</v>
      </c>
      <c r="DY365" s="207">
        <f t="shared" ca="1" si="544"/>
        <v>0</v>
      </c>
      <c r="DZ365" s="207">
        <f t="shared" ca="1" si="544"/>
        <v>0</v>
      </c>
      <c r="EA365" s="207">
        <f t="shared" ca="1" si="544"/>
        <v>0</v>
      </c>
      <c r="EB365" s="207">
        <f t="shared" ca="1" si="544"/>
        <v>0</v>
      </c>
      <c r="EC365" s="207">
        <f t="shared" ca="1" si="544"/>
        <v>0</v>
      </c>
      <c r="ED365" s="207">
        <f t="shared" ca="1" si="544"/>
        <v>0</v>
      </c>
      <c r="EE365" s="207">
        <f t="shared" ca="1" si="544"/>
        <v>0</v>
      </c>
      <c r="EF365" s="207">
        <f t="shared" ca="1" si="544"/>
        <v>0</v>
      </c>
      <c r="EG365" s="207">
        <f t="shared" ca="1" si="544"/>
        <v>0</v>
      </c>
      <c r="EI365" s="14">
        <f>DT365</f>
        <v>0</v>
      </c>
      <c r="EJ365" s="207">
        <f t="shared" ref="EJ365:EV377" ca="1" si="545">(1+$Z$1/$T$1)*(EJ303+EJ318)</f>
        <v>0</v>
      </c>
      <c r="EK365" s="207">
        <f t="shared" ca="1" si="545"/>
        <v>0</v>
      </c>
      <c r="EL365" s="207">
        <f t="shared" ca="1" si="545"/>
        <v>0</v>
      </c>
      <c r="EM365" s="207">
        <f t="shared" ca="1" si="545"/>
        <v>0</v>
      </c>
      <c r="EN365" s="207">
        <f t="shared" ca="1" si="545"/>
        <v>0</v>
      </c>
      <c r="EO365" s="207">
        <f t="shared" ca="1" si="545"/>
        <v>0</v>
      </c>
      <c r="EP365" s="207">
        <f t="shared" ca="1" si="545"/>
        <v>0</v>
      </c>
      <c r="EQ365" s="207">
        <f t="shared" ca="1" si="545"/>
        <v>0</v>
      </c>
      <c r="ER365" s="207">
        <f t="shared" ca="1" si="545"/>
        <v>0</v>
      </c>
      <c r="ES365" s="207">
        <f t="shared" ca="1" si="545"/>
        <v>0</v>
      </c>
      <c r="ET365" s="207">
        <f t="shared" ca="1" si="545"/>
        <v>0</v>
      </c>
      <c r="EU365" s="207">
        <f t="shared" ca="1" si="545"/>
        <v>0</v>
      </c>
      <c r="EV365" s="207">
        <f t="shared" ca="1" si="545"/>
        <v>0</v>
      </c>
      <c r="EX365" s="14"/>
      <c r="EY365" s="207"/>
      <c r="EZ365" s="207"/>
      <c r="FA365" s="207"/>
      <c r="FB365" s="207"/>
      <c r="FC365" s="207"/>
      <c r="FD365" s="207"/>
      <c r="FE365" s="207"/>
      <c r="FF365" s="207"/>
      <c r="FG365" s="207"/>
      <c r="FH365" s="207"/>
      <c r="FI365" s="207"/>
      <c r="FJ365" s="207"/>
      <c r="FK365" s="207"/>
      <c r="FM365" s="14"/>
      <c r="FN365" s="207"/>
      <c r="FO365" s="207"/>
      <c r="FP365" s="207"/>
      <c r="FQ365" s="207"/>
      <c r="FR365" s="207"/>
      <c r="FS365" s="207"/>
      <c r="FT365" s="207"/>
      <c r="FU365" s="207"/>
      <c r="FV365" s="207"/>
      <c r="FW365" s="207"/>
      <c r="FX365" s="207"/>
      <c r="FY365" s="207"/>
      <c r="FZ365" s="207"/>
    </row>
    <row r="366" spans="13:184">
      <c r="S366" s="14">
        <f t="shared" ref="S366:S377" si="546">S350</f>
        <v>7.5</v>
      </c>
      <c r="T366" s="325">
        <f t="shared" ref="T366:AF377" ca="1" si="547">(1+T79)*(T304+T319)</f>
        <v>129.49671568751208</v>
      </c>
      <c r="U366" s="325">
        <f t="shared" ca="1" si="547"/>
        <v>138.28365019859672</v>
      </c>
      <c r="V366" s="325">
        <f t="shared" ca="1" si="547"/>
        <v>155.51801150599391</v>
      </c>
      <c r="W366" s="325">
        <f t="shared" ca="1" si="547"/>
        <v>156.35729424182935</v>
      </c>
      <c r="X366" s="325">
        <f t="shared" ca="1" si="547"/>
        <v>125.67769571425774</v>
      </c>
      <c r="Y366" s="325">
        <f t="shared" ca="1" si="547"/>
        <v>82.672279772143355</v>
      </c>
      <c r="Z366" s="325">
        <f t="shared" ca="1" si="547"/>
        <v>50.559040003824975</v>
      </c>
      <c r="AA366" s="325">
        <f t="shared" ca="1" si="547"/>
        <v>32.701399921967777</v>
      </c>
      <c r="AB366" s="325">
        <f t="shared" ca="1" si="547"/>
        <v>23.762017269588512</v>
      </c>
      <c r="AC366" s="325">
        <f t="shared" ca="1" si="547"/>
        <v>19.315188197382906</v>
      </c>
      <c r="AD366" s="325">
        <f t="shared" ca="1" si="547"/>
        <v>17.069750104089763</v>
      </c>
      <c r="AE366" s="325">
        <f t="shared" ca="1" si="547"/>
        <v>15.998078497331273</v>
      </c>
      <c r="AF366" s="325">
        <f t="shared" ca="1" si="547"/>
        <v>15.678419252115052</v>
      </c>
      <c r="AG366" s="52"/>
      <c r="AH366" s="14">
        <f t="shared" ref="AH366:AH377" si="548">S366</f>
        <v>7.5</v>
      </c>
      <c r="AI366" s="325">
        <f t="shared" ref="AI366:AI377" ca="1" si="549">(1+T79)*(AI304+AI319)</f>
        <v>91.343504446996178</v>
      </c>
      <c r="AJ366" s="325">
        <f t="shared" ca="1" si="538"/>
        <v>97.413102503996498</v>
      </c>
      <c r="AK366" s="325">
        <f t="shared" ca="1" si="538"/>
        <v>109.1577318920481</v>
      </c>
      <c r="AL366" s="325">
        <f t="shared" ca="1" si="538"/>
        <v>109.24123711180987</v>
      </c>
      <c r="AM366" s="325">
        <f t="shared" ca="1" si="538"/>
        <v>87.590785619393287</v>
      </c>
      <c r="AN366" s="325">
        <f t="shared" ca="1" si="538"/>
        <v>57.924850911011653</v>
      </c>
      <c r="AO366" s="325">
        <f t="shared" ca="1" si="538"/>
        <v>36.089647555468055</v>
      </c>
      <c r="AP366" s="325">
        <f t="shared" ca="1" si="538"/>
        <v>24.065170038072704</v>
      </c>
      <c r="AQ366" s="325">
        <f t="shared" ca="1" si="538"/>
        <v>18.065043662764204</v>
      </c>
      <c r="AR366" s="325">
        <f t="shared" ca="1" si="538"/>
        <v>15.066618947456599</v>
      </c>
      <c r="AS366" s="325">
        <f t="shared" ca="1" si="538"/>
        <v>13.536785047878491</v>
      </c>
      <c r="AT366" s="325">
        <f t="shared" ca="1" si="538"/>
        <v>12.798400506071138</v>
      </c>
      <c r="AU366" s="325">
        <f t="shared" ca="1" si="538"/>
        <v>12.576594664703524</v>
      </c>
      <c r="AW366" s="14">
        <f t="shared" ref="AW366:AW377" si="550">AH366</f>
        <v>7.5</v>
      </c>
      <c r="AX366" s="207">
        <f t="shared" ref="AX366:AX377" ca="1" si="551">(1+T79)*(AX304+AX319)</f>
        <v>104.06124152716818</v>
      </c>
      <c r="AY366" s="207">
        <f t="shared" ca="1" si="539"/>
        <v>111.03661840219657</v>
      </c>
      <c r="AZ366" s="207">
        <f t="shared" ca="1" si="539"/>
        <v>124.61115843003007</v>
      </c>
      <c r="BA366" s="207">
        <f t="shared" ca="1" si="539"/>
        <v>124.94658948848306</v>
      </c>
      <c r="BB366" s="207">
        <f t="shared" ca="1" si="539"/>
        <v>100.28642231768143</v>
      </c>
      <c r="BC366" s="207">
        <f t="shared" ca="1" si="539"/>
        <v>66.17399386472222</v>
      </c>
      <c r="BD366" s="207">
        <f t="shared" ca="1" si="539"/>
        <v>40.912778371587045</v>
      </c>
      <c r="BE366" s="207">
        <f t="shared" ca="1" si="539"/>
        <v>26.943913332704398</v>
      </c>
      <c r="BF366" s="207">
        <f t="shared" ca="1" si="539"/>
        <v>19.964034865038975</v>
      </c>
      <c r="BG366" s="207">
        <f t="shared" ca="1" si="539"/>
        <v>16.482808697432034</v>
      </c>
      <c r="BH366" s="207">
        <f t="shared" ca="1" si="539"/>
        <v>14.714440066615582</v>
      </c>
      <c r="BI366" s="207">
        <f t="shared" ca="1" si="539"/>
        <v>13.864959836491183</v>
      </c>
      <c r="BJ366" s="207">
        <f t="shared" ca="1" si="539"/>
        <v>13.610536193840701</v>
      </c>
      <c r="BL366" s="14">
        <f t="shared" ref="BL366:BL377" si="552">AW366</f>
        <v>7.5</v>
      </c>
      <c r="BM366" s="207">
        <f t="shared" ref="BM366:BM377" ca="1" si="553">(1+T79)*(BM304+BM319)</f>
        <v>116.77897860734011</v>
      </c>
      <c r="BN366" s="207">
        <f t="shared" ca="1" si="540"/>
        <v>124.66013430039665</v>
      </c>
      <c r="BO366" s="207">
        <f t="shared" ca="1" si="540"/>
        <v>140.06458496801201</v>
      </c>
      <c r="BP366" s="207">
        <f t="shared" ca="1" si="540"/>
        <v>140.6519418651562</v>
      </c>
      <c r="BQ366" s="207">
        <f t="shared" ca="1" si="540"/>
        <v>112.98205901596958</v>
      </c>
      <c r="BR366" s="207">
        <f t="shared" ca="1" si="540"/>
        <v>74.423136818432795</v>
      </c>
      <c r="BS366" s="207">
        <f t="shared" ca="1" si="540"/>
        <v>45.735909187706</v>
      </c>
      <c r="BT366" s="207">
        <f t="shared" ca="1" si="540"/>
        <v>29.822656627336087</v>
      </c>
      <c r="BU366" s="207">
        <f t="shared" ca="1" si="540"/>
        <v>21.863026067313744</v>
      </c>
      <c r="BV366" s="207">
        <f t="shared" ca="1" si="540"/>
        <v>17.898998447407472</v>
      </c>
      <c r="BW366" s="207">
        <f t="shared" ca="1" si="540"/>
        <v>15.892095085352672</v>
      </c>
      <c r="BX366" s="207">
        <f t="shared" ca="1" si="540"/>
        <v>14.931519166911229</v>
      </c>
      <c r="BY366" s="207">
        <f t="shared" ca="1" si="540"/>
        <v>14.644477722977877</v>
      </c>
      <c r="CA366" s="14">
        <f t="shared" ref="CA366:CA377" si="554">BL366</f>
        <v>7.5</v>
      </c>
      <c r="CB366" s="207">
        <f t="shared" ref="CB366:CB377" ca="1" si="555">(1+T79)*(CB304+CB319)</f>
        <v>50.407079343529389</v>
      </c>
      <c r="CC366" s="207">
        <f t="shared" ca="1" si="541"/>
        <v>54.084365349481061</v>
      </c>
      <c r="CD366" s="207">
        <f t="shared" ca="1" si="541"/>
        <v>61.616956926692836</v>
      </c>
      <c r="CE366" s="207">
        <f t="shared" ca="1" si="541"/>
        <v>62.960655411673095</v>
      </c>
      <c r="CF366" s="207">
        <f t="shared" ca="1" si="541"/>
        <v>51.038281046877351</v>
      </c>
      <c r="CG366" s="207">
        <f t="shared" ca="1" si="541"/>
        <v>32.960401767834711</v>
      </c>
      <c r="CH366" s="207">
        <f t="shared" ca="1" si="541"/>
        <v>18.826976895948807</v>
      </c>
      <c r="CI366" s="207">
        <f t="shared" ca="1" si="541"/>
        <v>10.732179783396594</v>
      </c>
      <c r="CJ366" s="207">
        <f t="shared" ca="1" si="541"/>
        <v>6.641543759730915</v>
      </c>
      <c r="CK366" s="207">
        <f t="shared" ca="1" si="541"/>
        <v>4.6341008603760283</v>
      </c>
      <c r="CL366" s="207">
        <f t="shared" ca="1" si="541"/>
        <v>3.6519800916045928</v>
      </c>
      <c r="CM366" s="207">
        <f t="shared" ca="1" si="541"/>
        <v>3.1997402830540134</v>
      </c>
      <c r="CN366" s="207">
        <f t="shared" ca="1" si="541"/>
        <v>3.0679653244000455</v>
      </c>
      <c r="CP366" s="14">
        <f t="shared" ref="CP366:CP377" si="556">CA366</f>
        <v>7.5</v>
      </c>
      <c r="CQ366" s="207">
        <f t="shared" ref="CQ366:CQ377" ca="1" si="557">(1+T79)*(CQ304+CQ319)</f>
        <v>51.79868627500484</v>
      </c>
      <c r="CR366" s="207">
        <f t="shared" ca="1" si="542"/>
        <v>55.313460079438698</v>
      </c>
      <c r="CS366" s="207">
        <f t="shared" ca="1" si="542"/>
        <v>62.207204602397574</v>
      </c>
      <c r="CT366" s="207">
        <f t="shared" ca="1" si="542"/>
        <v>62.542917696731749</v>
      </c>
      <c r="CU366" s="207">
        <f t="shared" ca="1" si="542"/>
        <v>50.271078285703091</v>
      </c>
      <c r="CV366" s="207">
        <f t="shared" ca="1" si="542"/>
        <v>33.068911908857345</v>
      </c>
      <c r="CW366" s="207">
        <f t="shared" ca="1" si="542"/>
        <v>20.22361600152999</v>
      </c>
      <c r="CX366" s="207">
        <f t="shared" ca="1" si="542"/>
        <v>13.080559968787112</v>
      </c>
      <c r="CY366" s="207">
        <f t="shared" ca="1" si="542"/>
        <v>9.5048069078354072</v>
      </c>
      <c r="CZ366" s="207">
        <f t="shared" ca="1" si="542"/>
        <v>7.7260752789531617</v>
      </c>
      <c r="DA366" s="207">
        <f t="shared" ca="1" si="542"/>
        <v>6.8279000416359032</v>
      </c>
      <c r="DB366" s="207">
        <f t="shared" ca="1" si="542"/>
        <v>6.3992313989325078</v>
      </c>
      <c r="DC366" s="207">
        <f t="shared" ca="1" si="542"/>
        <v>6.2713677008460236</v>
      </c>
      <c r="DE366" s="14">
        <f t="shared" ref="DE366:DE377" si="558">CP366</f>
        <v>7.5</v>
      </c>
      <c r="DF366" s="207">
        <f t="shared" ref="DF366:DF377" ca="1" si="559">(1+T79)*(DF304+DF319)</f>
        <v>-75.842553503873333</v>
      </c>
      <c r="DG366" s="207">
        <f t="shared" ca="1" si="543"/>
        <v>-81.331397145881198</v>
      </c>
      <c r="DH366" s="207">
        <f t="shared" ca="1" si="543"/>
        <v>-92.523810002656703</v>
      </c>
      <c r="DI366" s="207">
        <f t="shared" ca="1" si="543"/>
        <v>-94.371360165019411</v>
      </c>
      <c r="DJ366" s="207">
        <f t="shared" ca="1" si="543"/>
        <v>-76.42955444345364</v>
      </c>
      <c r="DK366" s="207">
        <f t="shared" ca="1" si="543"/>
        <v>-49.458687675255845</v>
      </c>
      <c r="DL366" s="207">
        <f t="shared" ca="1" si="543"/>
        <v>-28.473238528186748</v>
      </c>
      <c r="DM366" s="207">
        <f t="shared" ca="1" si="543"/>
        <v>-16.489666372659975</v>
      </c>
      <c r="DN366" s="207">
        <f t="shared" ca="1" si="543"/>
        <v>-10.439526164280457</v>
      </c>
      <c r="DO366" s="207">
        <f t="shared" ca="1" si="543"/>
        <v>-7.4664803603269005</v>
      </c>
      <c r="DP366" s="207">
        <f t="shared" ca="1" si="543"/>
        <v>-6.0072901290787719</v>
      </c>
      <c r="DQ366" s="207">
        <f t="shared" ca="1" si="543"/>
        <v>-5.332858943894105</v>
      </c>
      <c r="DR366" s="207">
        <f t="shared" ca="1" si="543"/>
        <v>-5.1358483826743964</v>
      </c>
      <c r="DT366" s="14">
        <f t="shared" ref="DT366:DT377" si="560">DE366</f>
        <v>7.5</v>
      </c>
      <c r="DU366" s="207">
        <f t="shared" ca="1" si="544"/>
        <v>0</v>
      </c>
      <c r="DV366" s="207">
        <f t="shared" ca="1" si="544"/>
        <v>0</v>
      </c>
      <c r="DW366" s="207">
        <f t="shared" ca="1" si="544"/>
        <v>0</v>
      </c>
      <c r="DX366" s="207">
        <f t="shared" ca="1" si="544"/>
        <v>0</v>
      </c>
      <c r="DY366" s="207">
        <f t="shared" ca="1" si="544"/>
        <v>0</v>
      </c>
      <c r="DZ366" s="207">
        <f t="shared" ca="1" si="544"/>
        <v>0</v>
      </c>
      <c r="EA366" s="207">
        <f t="shared" ca="1" si="544"/>
        <v>0</v>
      </c>
      <c r="EB366" s="207">
        <f t="shared" ca="1" si="544"/>
        <v>0</v>
      </c>
      <c r="EC366" s="207">
        <f t="shared" ca="1" si="544"/>
        <v>0</v>
      </c>
      <c r="ED366" s="207">
        <f t="shared" ca="1" si="544"/>
        <v>0</v>
      </c>
      <c r="EE366" s="207">
        <f t="shared" ca="1" si="544"/>
        <v>0</v>
      </c>
      <c r="EF366" s="207">
        <f t="shared" ca="1" si="544"/>
        <v>0</v>
      </c>
      <c r="EG366" s="207">
        <f t="shared" ca="1" si="544"/>
        <v>0</v>
      </c>
      <c r="EI366" s="14">
        <f t="shared" ref="EI366:EI377" si="561">DT366</f>
        <v>7.5</v>
      </c>
      <c r="EJ366" s="207">
        <f t="shared" ca="1" si="545"/>
        <v>0</v>
      </c>
      <c r="EK366" s="207">
        <f t="shared" ca="1" si="545"/>
        <v>0</v>
      </c>
      <c r="EL366" s="207">
        <f t="shared" ca="1" si="545"/>
        <v>0</v>
      </c>
      <c r="EM366" s="207">
        <f t="shared" ca="1" si="545"/>
        <v>0</v>
      </c>
      <c r="EN366" s="207">
        <f t="shared" ca="1" si="545"/>
        <v>0</v>
      </c>
      <c r="EO366" s="207">
        <f t="shared" ca="1" si="545"/>
        <v>0</v>
      </c>
      <c r="EP366" s="207">
        <f t="shared" ca="1" si="545"/>
        <v>0</v>
      </c>
      <c r="EQ366" s="207">
        <f t="shared" ca="1" si="545"/>
        <v>0</v>
      </c>
      <c r="ER366" s="207">
        <f t="shared" ca="1" si="545"/>
        <v>0</v>
      </c>
      <c r="ES366" s="207">
        <f t="shared" ca="1" si="545"/>
        <v>0</v>
      </c>
      <c r="ET366" s="207">
        <f t="shared" ca="1" si="545"/>
        <v>0</v>
      </c>
      <c r="EU366" s="207">
        <f t="shared" ca="1" si="545"/>
        <v>0</v>
      </c>
      <c r="EV366" s="207">
        <f t="shared" ca="1" si="545"/>
        <v>0</v>
      </c>
      <c r="EX366" s="14"/>
      <c r="EY366" s="207"/>
      <c r="EZ366" s="207"/>
      <c r="FA366" s="207"/>
      <c r="FB366" s="207"/>
      <c r="FC366" s="207"/>
      <c r="FD366" s="207"/>
      <c r="FE366" s="207"/>
      <c r="FF366" s="207"/>
      <c r="FG366" s="207"/>
      <c r="FH366" s="207"/>
      <c r="FI366" s="207"/>
      <c r="FJ366" s="207"/>
      <c r="FK366" s="207"/>
      <c r="FM366" s="14"/>
      <c r="FN366" s="207"/>
      <c r="FO366" s="207"/>
      <c r="FP366" s="207"/>
      <c r="FQ366" s="207"/>
      <c r="FR366" s="207"/>
      <c r="FS366" s="207"/>
      <c r="FT366" s="207"/>
      <c r="FU366" s="207"/>
      <c r="FV366" s="207"/>
      <c r="FW366" s="207"/>
      <c r="FX366" s="207"/>
      <c r="FY366" s="207"/>
      <c r="FZ366" s="207"/>
    </row>
    <row r="367" spans="13:184">
      <c r="S367" s="14">
        <f t="shared" si="546"/>
        <v>15</v>
      </c>
      <c r="T367" s="325">
        <f t="shared" ca="1" si="547"/>
        <v>147.58724488271318</v>
      </c>
      <c r="U367" s="325">
        <f t="shared" ca="1" si="547"/>
        <v>155.51801150599391</v>
      </c>
      <c r="V367" s="325">
        <f t="shared" ca="1" si="547"/>
        <v>170.70069083040207</v>
      </c>
      <c r="W367" s="325">
        <f t="shared" ca="1" si="547"/>
        <v>169.18159122900818</v>
      </c>
      <c r="X367" s="325">
        <f t="shared" ca="1" si="547"/>
        <v>135.07653441790094</v>
      </c>
      <c r="Y367" s="325">
        <f t="shared" ca="1" si="547"/>
        <v>87.58447532722623</v>
      </c>
      <c r="Z367" s="325">
        <f t="shared" ca="1" si="547"/>
        <v>52.357758201024801</v>
      </c>
      <c r="AA367" s="325">
        <f t="shared" ca="1" si="547"/>
        <v>33.267336244928657</v>
      </c>
      <c r="AB367" s="325">
        <f t="shared" ca="1" si="547"/>
        <v>24.029982756526238</v>
      </c>
      <c r="AC367" s="325">
        <f t="shared" ca="1" si="547"/>
        <v>19.571030208811116</v>
      </c>
      <c r="AD367" s="325">
        <f t="shared" ca="1" si="547"/>
        <v>17.364918908781348</v>
      </c>
      <c r="AE367" s="325">
        <f t="shared" ca="1" si="547"/>
        <v>16.323366469861373</v>
      </c>
      <c r="AF367" s="325">
        <f t="shared" ca="1" si="547"/>
        <v>16.014000509565385</v>
      </c>
      <c r="AG367" s="52"/>
      <c r="AH367" s="14">
        <f t="shared" si="548"/>
        <v>15</v>
      </c>
      <c r="AI367" s="325">
        <f t="shared" ca="1" si="549"/>
        <v>103.75017192878809</v>
      </c>
      <c r="AJ367" s="325">
        <f t="shared" ca="1" si="538"/>
        <v>109.1577318920481</v>
      </c>
      <c r="AK367" s="325">
        <f t="shared" ca="1" si="538"/>
        <v>119.30144285797667</v>
      </c>
      <c r="AL367" s="325">
        <f t="shared" ca="1" si="538"/>
        <v>117.56280382622469</v>
      </c>
      <c r="AM367" s="325">
        <f t="shared" ca="1" si="538"/>
        <v>93.51164823352785</v>
      </c>
      <c r="AN367" s="325">
        <f t="shared" ca="1" si="538"/>
        <v>60.933035023360802</v>
      </c>
      <c r="AO367" s="325">
        <f t="shared" ca="1" si="538"/>
        <v>37.194305184242914</v>
      </c>
      <c r="AP367" s="325">
        <f t="shared" ca="1" si="538"/>
        <v>24.485125376006245</v>
      </c>
      <c r="AQ367" s="325">
        <f t="shared" ca="1" si="538"/>
        <v>18.359751843678492</v>
      </c>
      <c r="AR367" s="325">
        <f t="shared" ca="1" si="538"/>
        <v>15.384479926537244</v>
      </c>
      <c r="AS367" s="325">
        <f t="shared" ca="1" si="538"/>
        <v>13.891778143336197</v>
      </c>
      <c r="AT367" s="325">
        <f t="shared" ca="1" si="538"/>
        <v>13.176399221641613</v>
      </c>
      <c r="AU367" s="325">
        <f t="shared" ca="1" si="538"/>
        <v>12.961921409043685</v>
      </c>
      <c r="AW367" s="14">
        <f t="shared" si="550"/>
        <v>15</v>
      </c>
      <c r="AX367" s="207">
        <f t="shared" ca="1" si="551"/>
        <v>118.36252958009645</v>
      </c>
      <c r="AY367" s="207">
        <f t="shared" ca="1" si="539"/>
        <v>124.61115843003007</v>
      </c>
      <c r="AZ367" s="207">
        <f t="shared" ca="1" si="539"/>
        <v>136.43452551545178</v>
      </c>
      <c r="BA367" s="207">
        <f t="shared" ca="1" si="539"/>
        <v>134.76906629381921</v>
      </c>
      <c r="BB367" s="207">
        <f t="shared" ca="1" si="539"/>
        <v>107.36661029498553</v>
      </c>
      <c r="BC367" s="207">
        <f t="shared" ca="1" si="539"/>
        <v>69.816848457982644</v>
      </c>
      <c r="BD367" s="207">
        <f t="shared" ca="1" si="539"/>
        <v>42.24878952317021</v>
      </c>
      <c r="BE367" s="207">
        <f t="shared" ca="1" si="539"/>
        <v>27.412528998980388</v>
      </c>
      <c r="BF367" s="207">
        <f t="shared" ca="1" si="539"/>
        <v>20.249828814627737</v>
      </c>
      <c r="BG367" s="207">
        <f t="shared" ca="1" si="539"/>
        <v>16.779996687295203</v>
      </c>
      <c r="BH367" s="207">
        <f t="shared" ca="1" si="539"/>
        <v>15.049491731817914</v>
      </c>
      <c r="BI367" s="207">
        <f t="shared" ca="1" si="539"/>
        <v>14.225388304381534</v>
      </c>
      <c r="BJ367" s="207">
        <f t="shared" ca="1" si="539"/>
        <v>13.979281109217588</v>
      </c>
      <c r="BL367" s="14">
        <f t="shared" si="552"/>
        <v>15</v>
      </c>
      <c r="BM367" s="207">
        <f t="shared" ca="1" si="553"/>
        <v>132.97488723140484</v>
      </c>
      <c r="BN367" s="207">
        <f t="shared" ca="1" si="540"/>
        <v>140.06458496801201</v>
      </c>
      <c r="BO367" s="207">
        <f t="shared" ca="1" si="540"/>
        <v>153.56760817292692</v>
      </c>
      <c r="BP367" s="207">
        <f t="shared" ca="1" si="540"/>
        <v>151.97532876141369</v>
      </c>
      <c r="BQ367" s="207">
        <f t="shared" ca="1" si="540"/>
        <v>121.22157235644322</v>
      </c>
      <c r="BR367" s="207">
        <f t="shared" ca="1" si="540"/>
        <v>78.700661892604444</v>
      </c>
      <c r="BS367" s="207">
        <f t="shared" ca="1" si="540"/>
        <v>47.303273862097498</v>
      </c>
      <c r="BT367" s="207">
        <f t="shared" ca="1" si="540"/>
        <v>30.339932621954524</v>
      </c>
      <c r="BU367" s="207">
        <f t="shared" ca="1" si="540"/>
        <v>22.139905785576985</v>
      </c>
      <c r="BV367" s="207">
        <f t="shared" ca="1" si="540"/>
        <v>18.175513448053159</v>
      </c>
      <c r="BW367" s="207">
        <f t="shared" ca="1" si="540"/>
        <v>16.207205320299632</v>
      </c>
      <c r="BX367" s="207">
        <f t="shared" ca="1" si="540"/>
        <v>15.274377387121453</v>
      </c>
      <c r="BY367" s="207">
        <f t="shared" ca="1" si="540"/>
        <v>14.996640809391488</v>
      </c>
      <c r="CA367" s="14">
        <f t="shared" si="554"/>
        <v>15</v>
      </c>
      <c r="CB367" s="207">
        <f t="shared" ca="1" si="555"/>
        <v>58.156696931307522</v>
      </c>
      <c r="CC367" s="207">
        <f t="shared" ca="1" si="541"/>
        <v>61.616956926692836</v>
      </c>
      <c r="CD367" s="207">
        <f t="shared" ca="1" si="541"/>
        <v>68.65835777877038</v>
      </c>
      <c r="CE367" s="207">
        <f t="shared" ca="1" si="541"/>
        <v>69.401256559765343</v>
      </c>
      <c r="CF367" s="207">
        <f t="shared" ca="1" si="541"/>
        <v>56.114465485165965</v>
      </c>
      <c r="CG367" s="207">
        <f t="shared" ca="1" si="541"/>
        <v>35.785985542285566</v>
      </c>
      <c r="CH367" s="207">
        <f t="shared" ca="1" si="541"/>
        <v>19.855354393358805</v>
      </c>
      <c r="CI367" s="207">
        <f t="shared" ca="1" si="541"/>
        <v>10.910954488859087</v>
      </c>
      <c r="CJ367" s="207">
        <f t="shared" ca="1" si="541"/>
        <v>6.5344652743902518</v>
      </c>
      <c r="CK367" s="207">
        <f t="shared" ca="1" si="541"/>
        <v>4.458894522785525</v>
      </c>
      <c r="CL367" s="207">
        <f t="shared" ca="1" si="541"/>
        <v>3.4732977491340331</v>
      </c>
      <c r="CM367" s="207">
        <f t="shared" ca="1" si="541"/>
        <v>3.0292612024672376</v>
      </c>
      <c r="CN367" s="207">
        <f t="shared" ca="1" si="541"/>
        <v>2.9013580991303263</v>
      </c>
      <c r="CP367" s="14">
        <f t="shared" si="556"/>
        <v>15</v>
      </c>
      <c r="CQ367" s="207">
        <f t="shared" ca="1" si="557"/>
        <v>59.034897953085284</v>
      </c>
      <c r="CR367" s="207">
        <f t="shared" ca="1" si="542"/>
        <v>62.207204602397574</v>
      </c>
      <c r="CS367" s="207">
        <f t="shared" ca="1" si="542"/>
        <v>68.280276332160852</v>
      </c>
      <c r="CT367" s="207">
        <f t="shared" ca="1" si="542"/>
        <v>67.672636491603271</v>
      </c>
      <c r="CU367" s="207">
        <f t="shared" ca="1" si="542"/>
        <v>54.030613767160361</v>
      </c>
      <c r="CV367" s="207">
        <f t="shared" ca="1" si="542"/>
        <v>35.033790130890495</v>
      </c>
      <c r="CW367" s="207">
        <f t="shared" ca="1" si="542"/>
        <v>20.943103280409915</v>
      </c>
      <c r="CX367" s="207">
        <f t="shared" ca="1" si="542"/>
        <v>13.306934497971461</v>
      </c>
      <c r="CY367" s="207">
        <f t="shared" ca="1" si="542"/>
        <v>9.6119931026104979</v>
      </c>
      <c r="CZ367" s="207">
        <f t="shared" ca="1" si="542"/>
        <v>7.8284120835244453</v>
      </c>
      <c r="DA367" s="207">
        <f t="shared" ca="1" si="542"/>
        <v>6.9459675635125393</v>
      </c>
      <c r="DB367" s="207">
        <f t="shared" ca="1" si="542"/>
        <v>6.5293465879445476</v>
      </c>
      <c r="DC367" s="207">
        <f t="shared" ca="1" si="542"/>
        <v>6.4056002038261548</v>
      </c>
      <c r="DE367" s="14">
        <f t="shared" si="558"/>
        <v>15</v>
      </c>
      <c r="DF367" s="207">
        <f t="shared" ca="1" si="559"/>
        <v>-87.381412233924237</v>
      </c>
      <c r="DG367" s="207">
        <f t="shared" ca="1" si="543"/>
        <v>-92.523810002656703</v>
      </c>
      <c r="DH367" s="207">
        <f t="shared" ca="1" si="543"/>
        <v>-102.92452309372065</v>
      </c>
      <c r="DI367" s="207">
        <f t="shared" ca="1" si="543"/>
        <v>-103.81378149495431</v>
      </c>
      <c r="DJ367" s="207">
        <f t="shared" ca="1" si="543"/>
        <v>-83.824389608081319</v>
      </c>
      <c r="DK367" s="207">
        <f t="shared" ca="1" si="543"/>
        <v>-53.553612411529173</v>
      </c>
      <c r="DL367" s="207">
        <f t="shared" ca="1" si="543"/>
        <v>-29.964323071213393</v>
      </c>
      <c r="DM367" s="207">
        <f t="shared" ca="1" si="543"/>
        <v>-16.765761734807352</v>
      </c>
      <c r="DN367" s="207">
        <f t="shared" ca="1" si="543"/>
        <v>-10.314619216288747</v>
      </c>
      <c r="DO367" s="207">
        <f t="shared" ca="1" si="543"/>
        <v>-7.2499280443014404</v>
      </c>
      <c r="DP367" s="207">
        <f t="shared" ca="1" si="543"/>
        <v>-5.7887249260974656</v>
      </c>
      <c r="DQ367" s="207">
        <f t="shared" ca="1" si="543"/>
        <v>-5.127239367947074</v>
      </c>
      <c r="DR367" s="207">
        <f t="shared" ca="1" si="543"/>
        <v>-4.9360774994781238</v>
      </c>
      <c r="DT367" s="14">
        <f t="shared" si="560"/>
        <v>15</v>
      </c>
      <c r="DU367" s="207">
        <f t="shared" ca="1" si="544"/>
        <v>0</v>
      </c>
      <c r="DV367" s="207">
        <f t="shared" ca="1" si="544"/>
        <v>0</v>
      </c>
      <c r="DW367" s="207">
        <f t="shared" ca="1" si="544"/>
        <v>0</v>
      </c>
      <c r="DX367" s="207">
        <f t="shared" ca="1" si="544"/>
        <v>0</v>
      </c>
      <c r="DY367" s="207">
        <f t="shared" ca="1" si="544"/>
        <v>0</v>
      </c>
      <c r="DZ367" s="207">
        <f t="shared" ca="1" si="544"/>
        <v>0</v>
      </c>
      <c r="EA367" s="207">
        <f t="shared" ca="1" si="544"/>
        <v>0</v>
      </c>
      <c r="EB367" s="207">
        <f t="shared" ca="1" si="544"/>
        <v>0</v>
      </c>
      <c r="EC367" s="207">
        <f t="shared" ca="1" si="544"/>
        <v>0</v>
      </c>
      <c r="ED367" s="207">
        <f t="shared" ca="1" si="544"/>
        <v>0</v>
      </c>
      <c r="EE367" s="207">
        <f t="shared" ca="1" si="544"/>
        <v>0</v>
      </c>
      <c r="EF367" s="207">
        <f t="shared" ca="1" si="544"/>
        <v>0</v>
      </c>
      <c r="EG367" s="207">
        <f t="shared" ca="1" si="544"/>
        <v>0</v>
      </c>
      <c r="EI367" s="14">
        <f t="shared" si="561"/>
        <v>15</v>
      </c>
      <c r="EJ367" s="207">
        <f t="shared" ca="1" si="545"/>
        <v>0</v>
      </c>
      <c r="EK367" s="207">
        <f t="shared" ca="1" si="545"/>
        <v>0</v>
      </c>
      <c r="EL367" s="207">
        <f t="shared" ca="1" si="545"/>
        <v>0</v>
      </c>
      <c r="EM367" s="207">
        <f t="shared" ca="1" si="545"/>
        <v>0</v>
      </c>
      <c r="EN367" s="207">
        <f t="shared" ca="1" si="545"/>
        <v>0</v>
      </c>
      <c r="EO367" s="207">
        <f t="shared" ca="1" si="545"/>
        <v>0</v>
      </c>
      <c r="EP367" s="207">
        <f t="shared" ca="1" si="545"/>
        <v>0</v>
      </c>
      <c r="EQ367" s="207">
        <f t="shared" ca="1" si="545"/>
        <v>0</v>
      </c>
      <c r="ER367" s="207">
        <f t="shared" ca="1" si="545"/>
        <v>0</v>
      </c>
      <c r="ES367" s="207">
        <f t="shared" ca="1" si="545"/>
        <v>0</v>
      </c>
      <c r="ET367" s="207">
        <f t="shared" ca="1" si="545"/>
        <v>0</v>
      </c>
      <c r="EU367" s="207">
        <f t="shared" ca="1" si="545"/>
        <v>0</v>
      </c>
      <c r="EV367" s="207">
        <f t="shared" ca="1" si="545"/>
        <v>0</v>
      </c>
      <c r="EX367" s="14"/>
      <c r="EY367" s="207"/>
      <c r="EZ367" s="207"/>
      <c r="FA367" s="207"/>
      <c r="FB367" s="207"/>
      <c r="FC367" s="207"/>
      <c r="FD367" s="207"/>
      <c r="FE367" s="207"/>
      <c r="FF367" s="207"/>
      <c r="FG367" s="207"/>
      <c r="FH367" s="207"/>
      <c r="FI367" s="207"/>
      <c r="FJ367" s="207"/>
      <c r="FK367" s="207"/>
      <c r="FM367" s="14"/>
      <c r="FN367" s="207"/>
      <c r="FO367" s="207"/>
      <c r="FP367" s="207"/>
      <c r="FQ367" s="207"/>
      <c r="FR367" s="207"/>
      <c r="FS367" s="207"/>
      <c r="FT367" s="207"/>
      <c r="FU367" s="207"/>
      <c r="FV367" s="207"/>
      <c r="FW367" s="207"/>
      <c r="FX367" s="207"/>
      <c r="FY367" s="207"/>
      <c r="FZ367" s="207"/>
    </row>
    <row r="368" spans="13:184">
      <c r="S368" s="14">
        <f t="shared" si="546"/>
        <v>22.5</v>
      </c>
      <c r="T368" s="325">
        <f t="shared" ca="1" si="547"/>
        <v>149.87796030441356</v>
      </c>
      <c r="U368" s="325">
        <f t="shared" ca="1" si="547"/>
        <v>156.35729424182935</v>
      </c>
      <c r="V368" s="325">
        <f t="shared" ca="1" si="547"/>
        <v>169.18159122900818</v>
      </c>
      <c r="W368" s="325">
        <f t="shared" ca="1" si="547"/>
        <v>168.71571648287102</v>
      </c>
      <c r="X368" s="325">
        <f t="shared" ca="1" si="547"/>
        <v>137.82925786497202</v>
      </c>
      <c r="Y368" s="325">
        <f t="shared" ca="1" si="547"/>
        <v>90.0189862806034</v>
      </c>
      <c r="Z368" s="325">
        <f t="shared" ca="1" si="547"/>
        <v>52.835850435488133</v>
      </c>
      <c r="AA368" s="325">
        <f t="shared" ca="1" si="547"/>
        <v>32.99563337325808</v>
      </c>
      <c r="AB368" s="325">
        <f t="shared" ca="1" si="547"/>
        <v>23.854741403487637</v>
      </c>
      <c r="AC368" s="325">
        <f t="shared" ca="1" si="547"/>
        <v>19.65908333780316</v>
      </c>
      <c r="AD368" s="325">
        <f t="shared" ca="1" si="547"/>
        <v>17.653429648721183</v>
      </c>
      <c r="AE368" s="325">
        <f t="shared" ca="1" si="547"/>
        <v>16.722180161684033</v>
      </c>
      <c r="AF368" s="325">
        <f t="shared" ca="1" si="547"/>
        <v>16.447089351480567</v>
      </c>
      <c r="AG368" s="52"/>
      <c r="AH368" s="14">
        <f t="shared" si="548"/>
        <v>22.5</v>
      </c>
      <c r="AI368" s="325">
        <f t="shared" ca="1" si="549"/>
        <v>104.91218555192907</v>
      </c>
      <c r="AJ368" s="325">
        <f t="shared" ca="1" si="538"/>
        <v>109.24123711180987</v>
      </c>
      <c r="AK368" s="325">
        <f t="shared" ca="1" si="538"/>
        <v>117.56280382622469</v>
      </c>
      <c r="AL368" s="325">
        <f t="shared" ca="1" si="538"/>
        <v>116.33579130231227</v>
      </c>
      <c r="AM368" s="325">
        <f t="shared" ca="1" si="538"/>
        <v>94.445287960632399</v>
      </c>
      <c r="AN368" s="325">
        <f t="shared" ca="1" si="538"/>
        <v>61.929505261095251</v>
      </c>
      <c r="AO368" s="325">
        <f t="shared" ca="1" si="538"/>
        <v>37.28732135177335</v>
      </c>
      <c r="AP368" s="325">
        <f t="shared" ca="1" si="538"/>
        <v>24.377149302617727</v>
      </c>
      <c r="AQ368" s="325">
        <f t="shared" ca="1" si="538"/>
        <v>18.467074950259597</v>
      </c>
      <c r="AR368" s="325">
        <f t="shared" ca="1" si="538"/>
        <v>15.72691951854439</v>
      </c>
      <c r="AS368" s="325">
        <f t="shared" ca="1" si="538"/>
        <v>14.386287622025176</v>
      </c>
      <c r="AT368" s="325">
        <f t="shared" ca="1" si="538"/>
        <v>13.748159277293873</v>
      </c>
      <c r="AU368" s="325">
        <f t="shared" ca="1" si="538"/>
        <v>13.556765367863273</v>
      </c>
      <c r="AW368" s="14">
        <f t="shared" si="550"/>
        <v>22.5</v>
      </c>
      <c r="AX368" s="207">
        <f t="shared" ca="1" si="551"/>
        <v>119.9007771360906</v>
      </c>
      <c r="AY368" s="207">
        <f t="shared" ca="1" si="539"/>
        <v>124.94658948848306</v>
      </c>
      <c r="AZ368" s="207">
        <f t="shared" ca="1" si="539"/>
        <v>134.76906629381921</v>
      </c>
      <c r="BA368" s="207">
        <f t="shared" ca="1" si="539"/>
        <v>133.79576636249851</v>
      </c>
      <c r="BB368" s="207">
        <f t="shared" ca="1" si="539"/>
        <v>108.90661126207897</v>
      </c>
      <c r="BC368" s="207">
        <f t="shared" ca="1" si="539"/>
        <v>71.292665600931286</v>
      </c>
      <c r="BD368" s="207">
        <f t="shared" ca="1" si="539"/>
        <v>42.470164379678273</v>
      </c>
      <c r="BE368" s="207">
        <f t="shared" ca="1" si="539"/>
        <v>27.249977326164512</v>
      </c>
      <c r="BF368" s="207">
        <f t="shared" ca="1" si="539"/>
        <v>20.262963768002276</v>
      </c>
      <c r="BG368" s="207">
        <f t="shared" ca="1" si="539"/>
        <v>17.03764079163065</v>
      </c>
      <c r="BH368" s="207">
        <f t="shared" ca="1" si="539"/>
        <v>15.475334964257177</v>
      </c>
      <c r="BI368" s="207">
        <f t="shared" ca="1" si="539"/>
        <v>14.739499572090594</v>
      </c>
      <c r="BJ368" s="207">
        <f t="shared" ca="1" si="539"/>
        <v>14.520206695735705</v>
      </c>
      <c r="BL368" s="14">
        <f t="shared" si="552"/>
        <v>22.5</v>
      </c>
      <c r="BM368" s="207">
        <f t="shared" ca="1" si="553"/>
        <v>134.88936872025212</v>
      </c>
      <c r="BN368" s="207">
        <f t="shared" ca="1" si="540"/>
        <v>140.6519418651562</v>
      </c>
      <c r="BO368" s="207">
        <f t="shared" ca="1" si="540"/>
        <v>151.97532876141369</v>
      </c>
      <c r="BP368" s="207">
        <f t="shared" ca="1" si="540"/>
        <v>151.25574142268474</v>
      </c>
      <c r="BQ368" s="207">
        <f t="shared" ca="1" si="540"/>
        <v>123.36793456352551</v>
      </c>
      <c r="BR368" s="207">
        <f t="shared" ca="1" si="540"/>
        <v>80.655825940767343</v>
      </c>
      <c r="BS368" s="207">
        <f t="shared" ca="1" si="540"/>
        <v>47.653007407583196</v>
      </c>
      <c r="BT368" s="207">
        <f t="shared" ca="1" si="540"/>
        <v>30.122805349711296</v>
      </c>
      <c r="BU368" s="207">
        <f t="shared" ca="1" si="540"/>
        <v>22.058852585744955</v>
      </c>
      <c r="BV368" s="207">
        <f t="shared" ca="1" si="540"/>
        <v>18.348362064716902</v>
      </c>
      <c r="BW368" s="207">
        <f t="shared" ca="1" si="540"/>
        <v>16.564382306489183</v>
      </c>
      <c r="BX368" s="207">
        <f t="shared" ca="1" si="540"/>
        <v>15.730839866887315</v>
      </c>
      <c r="BY368" s="207">
        <f t="shared" ca="1" si="540"/>
        <v>15.483648023608138</v>
      </c>
      <c r="CA368" s="14">
        <f t="shared" si="554"/>
        <v>22.5</v>
      </c>
      <c r="CB368" s="207">
        <f t="shared" ca="1" si="555"/>
        <v>59.955957444086245</v>
      </c>
      <c r="CC368" s="207">
        <f t="shared" ca="1" si="541"/>
        <v>62.960655411673095</v>
      </c>
      <c r="CD368" s="207">
        <f t="shared" ca="1" si="541"/>
        <v>69.401256559765343</v>
      </c>
      <c r="CE368" s="207">
        <f t="shared" ca="1" si="541"/>
        <v>71.01670706454334</v>
      </c>
      <c r="CF368" s="207">
        <f t="shared" ca="1" si="541"/>
        <v>59.202088235684869</v>
      </c>
      <c r="CG368" s="207">
        <f t="shared" ca="1" si="541"/>
        <v>38.175164782895621</v>
      </c>
      <c r="CH368" s="207">
        <f t="shared" ca="1" si="541"/>
        <v>20.529888080331958</v>
      </c>
      <c r="CI368" s="207">
        <f t="shared" ca="1" si="541"/>
        <v>10.637841466629062</v>
      </c>
      <c r="CJ368" s="207">
        <f t="shared" ca="1" si="541"/>
        <v>6.0043846257585578</v>
      </c>
      <c r="CK368" s="207">
        <f t="shared" ca="1" si="541"/>
        <v>3.9325109709569031</v>
      </c>
      <c r="CL368" s="207">
        <f t="shared" ca="1" si="541"/>
        <v>3.0035981236477802</v>
      </c>
      <c r="CM368" s="207">
        <f t="shared" ca="1" si="541"/>
        <v>2.6036057364435132</v>
      </c>
      <c r="CN368" s="207">
        <f t="shared" ca="1" si="541"/>
        <v>2.4912300969384802</v>
      </c>
      <c r="CP368" s="14">
        <f t="shared" si="556"/>
        <v>22.5</v>
      </c>
      <c r="CQ368" s="207">
        <f t="shared" ca="1" si="557"/>
        <v>59.951184121765436</v>
      </c>
      <c r="CR368" s="207">
        <f t="shared" ca="1" si="542"/>
        <v>62.542917696731749</v>
      </c>
      <c r="CS368" s="207">
        <f t="shared" ca="1" si="542"/>
        <v>67.672636491603271</v>
      </c>
      <c r="CT368" s="207">
        <f t="shared" ca="1" si="542"/>
        <v>67.486286593148407</v>
      </c>
      <c r="CU368" s="207">
        <f t="shared" ca="1" si="542"/>
        <v>55.131703145988844</v>
      </c>
      <c r="CV368" s="207">
        <f t="shared" ca="1" si="542"/>
        <v>36.007594512241354</v>
      </c>
      <c r="CW368" s="207">
        <f t="shared" ca="1" si="542"/>
        <v>21.134340174195259</v>
      </c>
      <c r="CX368" s="207">
        <f t="shared" ca="1" si="542"/>
        <v>13.198253349303233</v>
      </c>
      <c r="CY368" s="207">
        <f t="shared" ca="1" si="542"/>
        <v>9.5418965613950544</v>
      </c>
      <c r="CZ368" s="207">
        <f t="shared" ca="1" si="542"/>
        <v>7.8636333351212642</v>
      </c>
      <c r="DA368" s="207">
        <f t="shared" ca="1" si="542"/>
        <v>7.0613718594884727</v>
      </c>
      <c r="DB368" s="207">
        <f t="shared" ca="1" si="542"/>
        <v>6.6888720646736131</v>
      </c>
      <c r="DC368" s="207">
        <f t="shared" ca="1" si="542"/>
        <v>6.57883574059223</v>
      </c>
      <c r="DE368" s="14">
        <f t="shared" si="558"/>
        <v>22.5</v>
      </c>
      <c r="DF368" s="207">
        <f t="shared" ca="1" si="559"/>
        <v>-89.933140612409233</v>
      </c>
      <c r="DG368" s="207">
        <f t="shared" ca="1" si="543"/>
        <v>-94.371360165019411</v>
      </c>
      <c r="DH368" s="207">
        <f t="shared" ca="1" si="543"/>
        <v>-103.81378149495431</v>
      </c>
      <c r="DI368" s="207">
        <f t="shared" ca="1" si="543"/>
        <v>-105.93665718491584</v>
      </c>
      <c r="DJ368" s="207">
        <f t="shared" ca="1" si="543"/>
        <v>-88.124734838577965</v>
      </c>
      <c r="DK368" s="207">
        <f t="shared" ca="1" si="543"/>
        <v>-56.901485462567699</v>
      </c>
      <c r="DL368" s="207">
        <f t="shared" ca="1" si="543"/>
        <v>-30.895574136141821</v>
      </c>
      <c r="DM368" s="207">
        <f t="shared" ca="1" si="543"/>
        <v>-16.38349751372262</v>
      </c>
      <c r="DN368" s="207">
        <f t="shared" ca="1" si="543"/>
        <v>-9.5961622612439204</v>
      </c>
      <c r="DO368" s="207">
        <f t="shared" ca="1" si="543"/>
        <v>-6.5539535171294165</v>
      </c>
      <c r="DP368" s="207">
        <f t="shared" ca="1" si="543"/>
        <v>-5.1816928081117828</v>
      </c>
      <c r="DQ368" s="207">
        <f t="shared" ca="1" si="543"/>
        <v>-4.5862863260369551</v>
      </c>
      <c r="DR368" s="207">
        <f t="shared" ca="1" si="543"/>
        <v>-4.418112752683343</v>
      </c>
      <c r="DT368" s="14">
        <f t="shared" si="560"/>
        <v>22.5</v>
      </c>
      <c r="DU368" s="207">
        <f t="shared" ca="1" si="544"/>
        <v>0</v>
      </c>
      <c r="DV368" s="207">
        <f t="shared" ca="1" si="544"/>
        <v>0</v>
      </c>
      <c r="DW368" s="207">
        <f t="shared" ca="1" si="544"/>
        <v>0</v>
      </c>
      <c r="DX368" s="207">
        <f t="shared" ca="1" si="544"/>
        <v>0</v>
      </c>
      <c r="DY368" s="207">
        <f t="shared" ca="1" si="544"/>
        <v>0</v>
      </c>
      <c r="DZ368" s="207">
        <f t="shared" ca="1" si="544"/>
        <v>0</v>
      </c>
      <c r="EA368" s="207">
        <f t="shared" ca="1" si="544"/>
        <v>0</v>
      </c>
      <c r="EB368" s="207">
        <f t="shared" ca="1" si="544"/>
        <v>0</v>
      </c>
      <c r="EC368" s="207">
        <f t="shared" ca="1" si="544"/>
        <v>0</v>
      </c>
      <c r="ED368" s="207">
        <f t="shared" ca="1" si="544"/>
        <v>0</v>
      </c>
      <c r="EE368" s="207">
        <f t="shared" ca="1" si="544"/>
        <v>0</v>
      </c>
      <c r="EF368" s="207">
        <f t="shared" ca="1" si="544"/>
        <v>0</v>
      </c>
      <c r="EG368" s="207">
        <f t="shared" ca="1" si="544"/>
        <v>0</v>
      </c>
      <c r="EI368" s="14">
        <f t="shared" si="561"/>
        <v>22.5</v>
      </c>
      <c r="EJ368" s="207">
        <f t="shared" ca="1" si="545"/>
        <v>0</v>
      </c>
      <c r="EK368" s="207">
        <f t="shared" ca="1" si="545"/>
        <v>0</v>
      </c>
      <c r="EL368" s="207">
        <f t="shared" ca="1" si="545"/>
        <v>0</v>
      </c>
      <c r="EM368" s="207">
        <f t="shared" ca="1" si="545"/>
        <v>0</v>
      </c>
      <c r="EN368" s="207">
        <f t="shared" ca="1" si="545"/>
        <v>0</v>
      </c>
      <c r="EO368" s="207">
        <f t="shared" ca="1" si="545"/>
        <v>0</v>
      </c>
      <c r="EP368" s="207">
        <f t="shared" ca="1" si="545"/>
        <v>0</v>
      </c>
      <c r="EQ368" s="207">
        <f t="shared" ca="1" si="545"/>
        <v>0</v>
      </c>
      <c r="ER368" s="207">
        <f t="shared" ca="1" si="545"/>
        <v>0</v>
      </c>
      <c r="ES368" s="207">
        <f t="shared" ca="1" si="545"/>
        <v>0</v>
      </c>
      <c r="ET368" s="207">
        <f t="shared" ca="1" si="545"/>
        <v>0</v>
      </c>
      <c r="EU368" s="207">
        <f t="shared" ca="1" si="545"/>
        <v>0</v>
      </c>
      <c r="EV368" s="207">
        <f t="shared" ca="1" si="545"/>
        <v>0</v>
      </c>
      <c r="EX368" s="14"/>
      <c r="EY368" s="207"/>
      <c r="EZ368" s="207"/>
      <c r="FA368" s="207"/>
      <c r="FB368" s="207"/>
      <c r="FC368" s="207"/>
      <c r="FD368" s="207"/>
      <c r="FE368" s="207"/>
      <c r="FF368" s="207"/>
      <c r="FG368" s="207"/>
      <c r="FH368" s="207"/>
      <c r="FI368" s="207"/>
      <c r="FJ368" s="207"/>
      <c r="FK368" s="207"/>
      <c r="FM368" s="14"/>
      <c r="FN368" s="207"/>
      <c r="FO368" s="207"/>
      <c r="FP368" s="207"/>
      <c r="FQ368" s="207"/>
      <c r="FR368" s="207"/>
      <c r="FS368" s="207"/>
      <c r="FT368" s="207"/>
      <c r="FU368" s="207"/>
      <c r="FV368" s="207"/>
      <c r="FW368" s="207"/>
      <c r="FX368" s="207"/>
      <c r="FY368" s="207"/>
      <c r="FZ368" s="207"/>
    </row>
    <row r="369" spans="15:184">
      <c r="S369" s="14">
        <f t="shared" si="546"/>
        <v>30</v>
      </c>
      <c r="T369" s="325">
        <f t="shared" ca="1" si="547"/>
        <v>121.32459178239827</v>
      </c>
      <c r="U369" s="325">
        <f t="shared" ca="1" si="547"/>
        <v>125.67769571425774</v>
      </c>
      <c r="V369" s="325">
        <f t="shared" ca="1" si="547"/>
        <v>135.07653441790094</v>
      </c>
      <c r="W369" s="325">
        <f t="shared" ca="1" si="547"/>
        <v>137.82925786497202</v>
      </c>
      <c r="X369" s="325">
        <f t="shared" ca="1" si="547"/>
        <v>119.54551782026319</v>
      </c>
      <c r="Y369" s="325">
        <f t="shared" ca="1" si="547"/>
        <v>82.402725158305259</v>
      </c>
      <c r="Z369" s="325">
        <f t="shared" ca="1" si="547"/>
        <v>48.853076430981154</v>
      </c>
      <c r="AA369" s="325">
        <f t="shared" ca="1" si="547"/>
        <v>30.543767210235337</v>
      </c>
      <c r="AB369" s="325">
        <f t="shared" ca="1" si="547"/>
        <v>22.651927986652677</v>
      </c>
      <c r="AC369" s="325">
        <f t="shared" ca="1" si="547"/>
        <v>19.332546798683325</v>
      </c>
      <c r="AD369" s="325">
        <f t="shared" ca="1" si="547"/>
        <v>17.837199789808189</v>
      </c>
      <c r="AE369" s="325">
        <f t="shared" ca="1" si="547"/>
        <v>17.158050553909046</v>
      </c>
      <c r="AF369" s="325">
        <f t="shared" ca="1" si="547"/>
        <v>16.957981817636433</v>
      </c>
      <c r="AG369" s="52"/>
      <c r="AH369" s="14">
        <f t="shared" si="548"/>
        <v>30</v>
      </c>
      <c r="AI369" s="325">
        <f t="shared" ca="1" si="549"/>
        <v>84.749650047188297</v>
      </c>
      <c r="AJ369" s="325">
        <f t="shared" ca="1" si="538"/>
        <v>87.590785619393287</v>
      </c>
      <c r="AK369" s="325">
        <f t="shared" ca="1" si="538"/>
        <v>93.51164823352785</v>
      </c>
      <c r="AL369" s="325">
        <f t="shared" ca="1" si="538"/>
        <v>94.445287960632399</v>
      </c>
      <c r="AM369" s="325">
        <f t="shared" ca="1" si="538"/>
        <v>81.116747506176267</v>
      </c>
      <c r="AN369" s="325">
        <f t="shared" ca="1" si="538"/>
        <v>56.05444959319118</v>
      </c>
      <c r="AO369" s="325">
        <f t="shared" ca="1" si="538"/>
        <v>34.398894419572898</v>
      </c>
      <c r="AP369" s="325">
        <f t="shared" ca="1" si="538"/>
        <v>22.973126873052252</v>
      </c>
      <c r="AQ369" s="325">
        <f t="shared" ca="1" si="538"/>
        <v>18.120750606581367</v>
      </c>
      <c r="AR369" s="325">
        <f t="shared" ca="1" si="538"/>
        <v>16.038977111064487</v>
      </c>
      <c r="AS369" s="325">
        <f t="shared" ca="1" si="538"/>
        <v>15.051174599762142</v>
      </c>
      <c r="AT369" s="325">
        <f t="shared" ca="1" si="538"/>
        <v>14.57709622040319</v>
      </c>
      <c r="AU369" s="325">
        <f t="shared" ca="1" si="538"/>
        <v>14.432861757278657</v>
      </c>
      <c r="AW369" s="14">
        <f t="shared" si="550"/>
        <v>30</v>
      </c>
      <c r="AX369" s="207">
        <f t="shared" ca="1" si="551"/>
        <v>96.941297292258298</v>
      </c>
      <c r="AY369" s="207">
        <f t="shared" ca="1" si="539"/>
        <v>100.28642231768143</v>
      </c>
      <c r="AZ369" s="207">
        <f t="shared" ca="1" si="539"/>
        <v>107.36661029498553</v>
      </c>
      <c r="BA369" s="207">
        <f t="shared" ca="1" si="539"/>
        <v>108.90661126207897</v>
      </c>
      <c r="BB369" s="207">
        <f t="shared" ca="1" si="539"/>
        <v>93.926337610871926</v>
      </c>
      <c r="BC369" s="207">
        <f t="shared" ca="1" si="539"/>
        <v>64.837208114895901</v>
      </c>
      <c r="BD369" s="207">
        <f t="shared" ca="1" si="539"/>
        <v>39.216955090042312</v>
      </c>
      <c r="BE369" s="207">
        <f t="shared" ca="1" si="539"/>
        <v>25.49667365211328</v>
      </c>
      <c r="BF369" s="207">
        <f t="shared" ca="1" si="539"/>
        <v>19.631143066605141</v>
      </c>
      <c r="BG369" s="207">
        <f t="shared" ca="1" si="539"/>
        <v>17.136833673604098</v>
      </c>
      <c r="BH369" s="207">
        <f t="shared" ca="1" si="539"/>
        <v>15.979849663110823</v>
      </c>
      <c r="BI369" s="207">
        <f t="shared" ca="1" si="539"/>
        <v>15.437414331571809</v>
      </c>
      <c r="BJ369" s="207">
        <f t="shared" ca="1" si="539"/>
        <v>15.274568444064583</v>
      </c>
      <c r="BL369" s="14">
        <f t="shared" si="552"/>
        <v>30</v>
      </c>
      <c r="BM369" s="207">
        <f t="shared" ca="1" si="553"/>
        <v>109.13294453732827</v>
      </c>
      <c r="BN369" s="207">
        <f t="shared" ca="1" si="540"/>
        <v>112.98205901596958</v>
      </c>
      <c r="BO369" s="207">
        <f t="shared" ca="1" si="540"/>
        <v>121.22157235644322</v>
      </c>
      <c r="BP369" s="207">
        <f t="shared" ca="1" si="540"/>
        <v>123.36793456352551</v>
      </c>
      <c r="BQ369" s="207">
        <f t="shared" ca="1" si="540"/>
        <v>106.73592771556756</v>
      </c>
      <c r="BR369" s="207">
        <f t="shared" ca="1" si="540"/>
        <v>73.619966636600594</v>
      </c>
      <c r="BS369" s="207">
        <f t="shared" ca="1" si="540"/>
        <v>44.035015760511726</v>
      </c>
      <c r="BT369" s="207">
        <f t="shared" ca="1" si="540"/>
        <v>28.020220431174319</v>
      </c>
      <c r="BU369" s="207">
        <f t="shared" ca="1" si="540"/>
        <v>21.141535526628907</v>
      </c>
      <c r="BV369" s="207">
        <f t="shared" ca="1" si="540"/>
        <v>18.234690236143713</v>
      </c>
      <c r="BW369" s="207">
        <f t="shared" ca="1" si="540"/>
        <v>16.908524726459504</v>
      </c>
      <c r="BX369" s="207">
        <f t="shared" ca="1" si="540"/>
        <v>16.297732442740426</v>
      </c>
      <c r="BY369" s="207">
        <f t="shared" ca="1" si="540"/>
        <v>16.116275130850507</v>
      </c>
      <c r="CA369" s="14">
        <f t="shared" si="554"/>
        <v>30</v>
      </c>
      <c r="CB369" s="207">
        <f t="shared" ca="1" si="555"/>
        <v>48.884965113940289</v>
      </c>
      <c r="CC369" s="207">
        <f t="shared" ca="1" si="541"/>
        <v>51.038281046877351</v>
      </c>
      <c r="CD369" s="207">
        <f t="shared" ca="1" si="541"/>
        <v>56.114465485165965</v>
      </c>
      <c r="CE369" s="207">
        <f t="shared" ca="1" si="541"/>
        <v>59.202088235684869</v>
      </c>
      <c r="CF369" s="207">
        <f t="shared" ca="1" si="541"/>
        <v>52.948437064121208</v>
      </c>
      <c r="CG369" s="207">
        <f t="shared" ca="1" si="541"/>
        <v>36.216006098567135</v>
      </c>
      <c r="CH369" s="207">
        <f t="shared" ca="1" si="541"/>
        <v>19.137748736620246</v>
      </c>
      <c r="CI369" s="207">
        <f t="shared" ca="1" si="541"/>
        <v>9.0325272323191061</v>
      </c>
      <c r="CJ369" s="207">
        <f t="shared" ca="1" si="541"/>
        <v>4.5319691628120848</v>
      </c>
      <c r="CK369" s="207">
        <f t="shared" ca="1" si="541"/>
        <v>2.7206300155010137</v>
      </c>
      <c r="CL369" s="207">
        <f t="shared" ca="1" si="541"/>
        <v>2.0046104221304559</v>
      </c>
      <c r="CM369" s="207">
        <f t="shared" ca="1" si="541"/>
        <v>1.7302985562299051</v>
      </c>
      <c r="CN369" s="207">
        <f t="shared" ca="1" si="541"/>
        <v>1.6586437571882642</v>
      </c>
      <c r="CP369" s="14">
        <f t="shared" si="556"/>
        <v>30</v>
      </c>
      <c r="CQ369" s="207">
        <f t="shared" ca="1" si="557"/>
        <v>48.529836712959302</v>
      </c>
      <c r="CR369" s="207">
        <f t="shared" ca="1" si="542"/>
        <v>50.271078285703091</v>
      </c>
      <c r="CS369" s="207">
        <f t="shared" ca="1" si="542"/>
        <v>54.030613767160361</v>
      </c>
      <c r="CT369" s="207">
        <f t="shared" ca="1" si="542"/>
        <v>55.131703145988844</v>
      </c>
      <c r="CU369" s="207">
        <f t="shared" ca="1" si="542"/>
        <v>47.818207128105286</v>
      </c>
      <c r="CV369" s="207">
        <f t="shared" ca="1" si="542"/>
        <v>32.961090063322118</v>
      </c>
      <c r="CW369" s="207">
        <f t="shared" ca="1" si="542"/>
        <v>19.541230572392465</v>
      </c>
      <c r="CX369" s="207">
        <f t="shared" ca="1" si="542"/>
        <v>12.217506884094135</v>
      </c>
      <c r="CY369" s="207">
        <f t="shared" ca="1" si="542"/>
        <v>9.0607711946610721</v>
      </c>
      <c r="CZ369" s="207">
        <f t="shared" ca="1" si="542"/>
        <v>7.7330187194733293</v>
      </c>
      <c r="DA369" s="207">
        <f t="shared" ca="1" si="542"/>
        <v>7.1348799159232756</v>
      </c>
      <c r="DB369" s="207">
        <f t="shared" ca="1" si="542"/>
        <v>6.8632202215636173</v>
      </c>
      <c r="DC369" s="207">
        <f t="shared" ca="1" si="542"/>
        <v>6.7831927270545735</v>
      </c>
      <c r="DE369" s="14">
        <f t="shared" si="558"/>
        <v>30</v>
      </c>
      <c r="DF369" s="207">
        <f t="shared" ca="1" si="559"/>
        <v>-73.268259604080257</v>
      </c>
      <c r="DG369" s="207">
        <f t="shared" ca="1" si="543"/>
        <v>-76.42955444345364</v>
      </c>
      <c r="DH369" s="207">
        <f t="shared" ca="1" si="543"/>
        <v>-83.824389608081319</v>
      </c>
      <c r="DI369" s="207">
        <f t="shared" ca="1" si="543"/>
        <v>-88.124734838577965</v>
      </c>
      <c r="DJ369" s="207">
        <f t="shared" ca="1" si="543"/>
        <v>-78.567617273512468</v>
      </c>
      <c r="DK369" s="207">
        <f t="shared" ca="1" si="543"/>
        <v>-53.78152314197655</v>
      </c>
      <c r="DL369" s="207">
        <f t="shared" ca="1" si="543"/>
        <v>-28.773870077559053</v>
      </c>
      <c r="DM369" s="207">
        <f t="shared" ca="1" si="543"/>
        <v>-14.07962079044116</v>
      </c>
      <c r="DN369" s="207">
        <f t="shared" ca="1" si="543"/>
        <v>-7.5527540828596331</v>
      </c>
      <c r="DO369" s="207">
        <f t="shared" ca="1" si="543"/>
        <v>-4.916343140580242</v>
      </c>
      <c r="DP369" s="207">
        <f t="shared" ca="1" si="543"/>
        <v>-3.8619605488278186</v>
      </c>
      <c r="DQ369" s="207">
        <f t="shared" ca="1" si="543"/>
        <v>-3.4509347785671434</v>
      </c>
      <c r="DR369" s="207">
        <f t="shared" ca="1" si="543"/>
        <v>-3.3420571307601121</v>
      </c>
      <c r="DT369" s="14">
        <f t="shared" si="560"/>
        <v>30</v>
      </c>
      <c r="DU369" s="207">
        <f t="shared" ca="1" si="544"/>
        <v>0</v>
      </c>
      <c r="DV369" s="207">
        <f t="shared" ca="1" si="544"/>
        <v>0</v>
      </c>
      <c r="DW369" s="207">
        <f t="shared" ca="1" si="544"/>
        <v>0</v>
      </c>
      <c r="DX369" s="207">
        <f t="shared" ca="1" si="544"/>
        <v>0</v>
      </c>
      <c r="DY369" s="207">
        <f t="shared" ca="1" si="544"/>
        <v>0</v>
      </c>
      <c r="DZ369" s="207">
        <f t="shared" ca="1" si="544"/>
        <v>0</v>
      </c>
      <c r="EA369" s="207">
        <f t="shared" ca="1" si="544"/>
        <v>0</v>
      </c>
      <c r="EB369" s="207">
        <f t="shared" ca="1" si="544"/>
        <v>0</v>
      </c>
      <c r="EC369" s="207">
        <f t="shared" ca="1" si="544"/>
        <v>0</v>
      </c>
      <c r="ED369" s="207">
        <f t="shared" ca="1" si="544"/>
        <v>0</v>
      </c>
      <c r="EE369" s="207">
        <f t="shared" ca="1" si="544"/>
        <v>0</v>
      </c>
      <c r="EF369" s="207">
        <f t="shared" ca="1" si="544"/>
        <v>0</v>
      </c>
      <c r="EG369" s="207">
        <f t="shared" ca="1" si="544"/>
        <v>0</v>
      </c>
      <c r="EI369" s="14">
        <f t="shared" si="561"/>
        <v>30</v>
      </c>
      <c r="EJ369" s="207">
        <f t="shared" ca="1" si="545"/>
        <v>0</v>
      </c>
      <c r="EK369" s="207">
        <f t="shared" ca="1" si="545"/>
        <v>0</v>
      </c>
      <c r="EL369" s="207">
        <f t="shared" ca="1" si="545"/>
        <v>0</v>
      </c>
      <c r="EM369" s="207">
        <f t="shared" ca="1" si="545"/>
        <v>0</v>
      </c>
      <c r="EN369" s="207">
        <f t="shared" ca="1" si="545"/>
        <v>0</v>
      </c>
      <c r="EO369" s="207">
        <f t="shared" ca="1" si="545"/>
        <v>0</v>
      </c>
      <c r="EP369" s="207">
        <f t="shared" ca="1" si="545"/>
        <v>0</v>
      </c>
      <c r="EQ369" s="207">
        <f t="shared" ca="1" si="545"/>
        <v>0</v>
      </c>
      <c r="ER369" s="207">
        <f t="shared" ca="1" si="545"/>
        <v>0</v>
      </c>
      <c r="ES369" s="207">
        <f t="shared" ca="1" si="545"/>
        <v>0</v>
      </c>
      <c r="ET369" s="207">
        <f t="shared" ca="1" si="545"/>
        <v>0</v>
      </c>
      <c r="EU369" s="207">
        <f t="shared" ca="1" si="545"/>
        <v>0</v>
      </c>
      <c r="EV369" s="207">
        <f t="shared" ca="1" si="545"/>
        <v>0</v>
      </c>
      <c r="EX369" s="14"/>
      <c r="EY369" s="207"/>
      <c r="EZ369" s="207"/>
      <c r="FA369" s="207"/>
      <c r="FB369" s="207"/>
      <c r="FC369" s="207"/>
      <c r="FD369" s="207"/>
      <c r="FE369" s="207"/>
      <c r="FF369" s="207"/>
      <c r="FG369" s="207"/>
      <c r="FH369" s="207"/>
      <c r="FI369" s="207"/>
      <c r="FJ369" s="207"/>
      <c r="FK369" s="207"/>
      <c r="FM369" s="14"/>
      <c r="FN369" s="207"/>
      <c r="FO369" s="207"/>
      <c r="FP369" s="207"/>
      <c r="FQ369" s="207"/>
      <c r="FR369" s="207"/>
      <c r="FS369" s="207"/>
      <c r="FT369" s="207"/>
      <c r="FU369" s="207"/>
      <c r="FV369" s="207"/>
      <c r="FW369" s="207"/>
      <c r="FX369" s="207"/>
      <c r="FY369" s="207"/>
      <c r="FZ369" s="207"/>
    </row>
    <row r="370" spans="15:184">
      <c r="S370" s="14">
        <f t="shared" si="546"/>
        <v>37.5</v>
      </c>
      <c r="T370" s="325">
        <f t="shared" ca="1" si="547"/>
        <v>80.490215804181616</v>
      </c>
      <c r="U370" s="325">
        <f t="shared" ca="1" si="547"/>
        <v>82.672279772143355</v>
      </c>
      <c r="V370" s="325">
        <f t="shared" ca="1" si="547"/>
        <v>87.58447532722623</v>
      </c>
      <c r="W370" s="325">
        <f t="shared" ca="1" si="547"/>
        <v>90.0189862806034</v>
      </c>
      <c r="X370" s="325">
        <f t="shared" ca="1" si="547"/>
        <v>82.402725158305259</v>
      </c>
      <c r="Y370" s="325">
        <f t="shared" ca="1" si="547"/>
        <v>61.815411742787404</v>
      </c>
      <c r="Z370" s="325">
        <f t="shared" ca="1" si="547"/>
        <v>38.81502075814457</v>
      </c>
      <c r="AA370" s="325">
        <f t="shared" ca="1" si="547"/>
        <v>25.494215713876049</v>
      </c>
      <c r="AB370" s="325">
        <f t="shared" ca="1" si="547"/>
        <v>20.498241832036879</v>
      </c>
      <c r="AC370" s="325">
        <f t="shared" ca="1" si="547"/>
        <v>18.855607262678497</v>
      </c>
      <c r="AD370" s="325">
        <f t="shared" ca="1" si="547"/>
        <v>18.237098237381169</v>
      </c>
      <c r="AE370" s="325">
        <f t="shared" ca="1" si="547"/>
        <v>17.963041764403798</v>
      </c>
      <c r="AF370" s="325">
        <f t="shared" ca="1" si="547"/>
        <v>17.87948013184451</v>
      </c>
      <c r="AG370" s="52"/>
      <c r="AH370" s="14">
        <f t="shared" si="548"/>
        <v>37.5</v>
      </c>
      <c r="AI370" s="325">
        <f t="shared" ca="1" si="549"/>
        <v>56.52973078140387</v>
      </c>
      <c r="AJ370" s="325">
        <f t="shared" ca="1" si="538"/>
        <v>57.924850911011653</v>
      </c>
      <c r="AK370" s="325">
        <f t="shared" ca="1" si="538"/>
        <v>60.933035023360802</v>
      </c>
      <c r="AL370" s="325">
        <f t="shared" ca="1" si="538"/>
        <v>61.929505261095251</v>
      </c>
      <c r="AM370" s="325">
        <f t="shared" ca="1" si="538"/>
        <v>56.05444959319118</v>
      </c>
      <c r="AN370" s="325">
        <f t="shared" ca="1" si="538"/>
        <v>42.245576000975767</v>
      </c>
      <c r="AO370" s="325">
        <f t="shared" ca="1" si="538"/>
        <v>28.024426250779801</v>
      </c>
      <c r="AP370" s="325">
        <f t="shared" ca="1" si="538"/>
        <v>20.393561736081924</v>
      </c>
      <c r="AQ370" s="325">
        <f t="shared" ca="1" si="538"/>
        <v>17.685907736624245</v>
      </c>
      <c r="AR370" s="325">
        <f t="shared" ca="1" si="538"/>
        <v>16.745801661142661</v>
      </c>
      <c r="AS370" s="325">
        <f t="shared" ca="1" si="538"/>
        <v>16.304652929787341</v>
      </c>
      <c r="AT370" s="325">
        <f t="shared" ca="1" si="538"/>
        <v>16.06387168213298</v>
      </c>
      <c r="AU370" s="325">
        <f t="shared" ca="1" si="538"/>
        <v>15.983412567335089</v>
      </c>
      <c r="AW370" s="14">
        <f t="shared" si="550"/>
        <v>37.5</v>
      </c>
      <c r="AX370" s="207">
        <f t="shared" ca="1" si="551"/>
        <v>64.516559122329795</v>
      </c>
      <c r="AY370" s="207">
        <f t="shared" ca="1" si="539"/>
        <v>66.17399386472222</v>
      </c>
      <c r="AZ370" s="207">
        <f t="shared" ca="1" si="539"/>
        <v>69.816848457982644</v>
      </c>
      <c r="BA370" s="207">
        <f t="shared" ca="1" si="539"/>
        <v>71.292665600931286</v>
      </c>
      <c r="BB370" s="207">
        <f t="shared" ca="1" si="539"/>
        <v>64.837208114895901</v>
      </c>
      <c r="BC370" s="207">
        <f t="shared" ca="1" si="539"/>
        <v>48.768854581579625</v>
      </c>
      <c r="BD370" s="207">
        <f t="shared" ca="1" si="539"/>
        <v>31.621291086568075</v>
      </c>
      <c r="BE370" s="207">
        <f t="shared" ca="1" si="539"/>
        <v>22.093779728679969</v>
      </c>
      <c r="BF370" s="207">
        <f t="shared" ca="1" si="539"/>
        <v>18.623352435095125</v>
      </c>
      <c r="BG370" s="207">
        <f t="shared" ca="1" si="539"/>
        <v>17.449070194987939</v>
      </c>
      <c r="BH370" s="207">
        <f t="shared" ca="1" si="539"/>
        <v>16.948801365651953</v>
      </c>
      <c r="BI370" s="207">
        <f t="shared" ca="1" si="539"/>
        <v>16.696928376223251</v>
      </c>
      <c r="BJ370" s="207">
        <f t="shared" ca="1" si="539"/>
        <v>16.615435088838229</v>
      </c>
      <c r="BL370" s="14">
        <f t="shared" si="552"/>
        <v>37.5</v>
      </c>
      <c r="BM370" s="207">
        <f t="shared" ca="1" si="553"/>
        <v>72.503387463255706</v>
      </c>
      <c r="BN370" s="207">
        <f t="shared" ca="1" si="540"/>
        <v>74.423136818432795</v>
      </c>
      <c r="BO370" s="207">
        <f t="shared" ca="1" si="540"/>
        <v>78.700661892604444</v>
      </c>
      <c r="BP370" s="207">
        <f t="shared" ca="1" si="540"/>
        <v>80.655825940767343</v>
      </c>
      <c r="BQ370" s="207">
        <f t="shared" ca="1" si="540"/>
        <v>73.619966636600594</v>
      </c>
      <c r="BR370" s="207">
        <f t="shared" ca="1" si="540"/>
        <v>55.292133162183511</v>
      </c>
      <c r="BS370" s="207">
        <f t="shared" ca="1" si="540"/>
        <v>35.21815592235631</v>
      </c>
      <c r="BT370" s="207">
        <f t="shared" ca="1" si="540"/>
        <v>23.793997721278011</v>
      </c>
      <c r="BU370" s="207">
        <f t="shared" ca="1" si="540"/>
        <v>19.560797133565998</v>
      </c>
      <c r="BV370" s="207">
        <f t="shared" ca="1" si="540"/>
        <v>18.152338728833215</v>
      </c>
      <c r="BW370" s="207">
        <f t="shared" ca="1" si="540"/>
        <v>17.592949801516561</v>
      </c>
      <c r="BX370" s="207">
        <f t="shared" ca="1" si="540"/>
        <v>17.329985070313526</v>
      </c>
      <c r="BY370" s="207">
        <f t="shared" ca="1" si="540"/>
        <v>17.247457610341371</v>
      </c>
      <c r="CA370" s="14">
        <f t="shared" si="554"/>
        <v>37.5</v>
      </c>
      <c r="CB370" s="207">
        <f t="shared" ca="1" si="555"/>
        <v>31.822926884719131</v>
      </c>
      <c r="CC370" s="207">
        <f t="shared" ca="1" si="541"/>
        <v>32.960401767834711</v>
      </c>
      <c r="CD370" s="207">
        <f t="shared" ca="1" si="541"/>
        <v>35.785985542285566</v>
      </c>
      <c r="CE370" s="207">
        <f t="shared" ca="1" si="541"/>
        <v>38.175164782895621</v>
      </c>
      <c r="CF370" s="207">
        <f t="shared" ca="1" si="541"/>
        <v>36.216006098567135</v>
      </c>
      <c r="CG370" s="207">
        <f t="shared" ca="1" si="541"/>
        <v>26.776589135065784</v>
      </c>
      <c r="CH370" s="207">
        <f t="shared" ca="1" si="541"/>
        <v>13.818184863100628</v>
      </c>
      <c r="CI370" s="207">
        <f t="shared" ca="1" si="541"/>
        <v>5.1024648128130456</v>
      </c>
      <c r="CJ370" s="207">
        <f t="shared" ca="1" si="541"/>
        <v>1.525019824417883</v>
      </c>
      <c r="CK370" s="207">
        <f t="shared" ca="1" si="541"/>
        <v>0.44848975053595841</v>
      </c>
      <c r="CL370" s="207">
        <f t="shared" ca="1" si="541"/>
        <v>0.21747096771141933</v>
      </c>
      <c r="CM370" s="207">
        <f t="shared" ca="1" si="541"/>
        <v>0.20573181166087642</v>
      </c>
      <c r="CN370" s="207">
        <f t="shared" ca="1" si="541"/>
        <v>0.21623910264993912</v>
      </c>
      <c r="CP370" s="14">
        <f t="shared" si="556"/>
        <v>37.5</v>
      </c>
      <c r="CQ370" s="207">
        <f t="shared" ca="1" si="557"/>
        <v>32.196086321672645</v>
      </c>
      <c r="CR370" s="207">
        <f t="shared" ca="1" si="542"/>
        <v>33.068911908857345</v>
      </c>
      <c r="CS370" s="207">
        <f t="shared" ca="1" si="542"/>
        <v>35.033790130890495</v>
      </c>
      <c r="CT370" s="207">
        <f t="shared" ca="1" si="542"/>
        <v>36.007594512241354</v>
      </c>
      <c r="CU370" s="207">
        <f t="shared" ca="1" si="542"/>
        <v>32.961090063322118</v>
      </c>
      <c r="CV370" s="207">
        <f t="shared" ca="1" si="542"/>
        <v>24.726164697114957</v>
      </c>
      <c r="CW370" s="207">
        <f t="shared" ca="1" si="542"/>
        <v>15.526008303257829</v>
      </c>
      <c r="CX370" s="207">
        <f t="shared" ca="1" si="542"/>
        <v>10.197686285550423</v>
      </c>
      <c r="CY370" s="207">
        <f t="shared" ca="1" si="542"/>
        <v>8.1992967328147497</v>
      </c>
      <c r="CZ370" s="207">
        <f t="shared" ca="1" si="542"/>
        <v>7.5422429050713964</v>
      </c>
      <c r="DA370" s="207">
        <f t="shared" ca="1" si="542"/>
        <v>7.2948392949524683</v>
      </c>
      <c r="DB370" s="207">
        <f t="shared" ca="1" si="542"/>
        <v>7.1852167057615217</v>
      </c>
      <c r="DC370" s="207">
        <f t="shared" ca="1" si="542"/>
        <v>7.1517920527378056</v>
      </c>
      <c r="DE370" s="14">
        <f t="shared" si="558"/>
        <v>37.5</v>
      </c>
      <c r="DF370" s="207">
        <f t="shared" ca="1" si="559"/>
        <v>-47.796583566570938</v>
      </c>
      <c r="DG370" s="207">
        <f t="shared" ca="1" si="543"/>
        <v>-49.458687675255845</v>
      </c>
      <c r="DH370" s="207">
        <f t="shared" ca="1" si="543"/>
        <v>-53.553612411529173</v>
      </c>
      <c r="DI370" s="207">
        <f t="shared" ca="1" si="543"/>
        <v>-56.901485462567699</v>
      </c>
      <c r="DJ370" s="207">
        <f t="shared" ca="1" si="543"/>
        <v>-53.78152314197655</v>
      </c>
      <c r="DK370" s="207">
        <f t="shared" ca="1" si="543"/>
        <v>-39.823146296273542</v>
      </c>
      <c r="DL370" s="207">
        <f t="shared" ca="1" si="543"/>
        <v>-21.011914534677135</v>
      </c>
      <c r="DM370" s="207">
        <f t="shared" ca="1" si="543"/>
        <v>-8.5029007980091293</v>
      </c>
      <c r="DN370" s="207">
        <f t="shared" ca="1" si="543"/>
        <v>-3.3999092213596342</v>
      </c>
      <c r="DO370" s="207">
        <f t="shared" ca="1" si="543"/>
        <v>-1.8550268182265131</v>
      </c>
      <c r="DP370" s="207">
        <f t="shared" ca="1" si="543"/>
        <v>-1.5057678394406337</v>
      </c>
      <c r="DQ370" s="207">
        <f t="shared" ca="1" si="543"/>
        <v>-1.4718451998414228</v>
      </c>
      <c r="DR370" s="207">
        <f t="shared" ca="1" si="543"/>
        <v>-1.4802841456562179</v>
      </c>
      <c r="DT370" s="14">
        <f t="shared" si="560"/>
        <v>37.5</v>
      </c>
      <c r="DU370" s="207">
        <f t="shared" ca="1" si="544"/>
        <v>0</v>
      </c>
      <c r="DV370" s="207">
        <f t="shared" ca="1" si="544"/>
        <v>0</v>
      </c>
      <c r="DW370" s="207">
        <f t="shared" ca="1" si="544"/>
        <v>0</v>
      </c>
      <c r="DX370" s="207">
        <f t="shared" ca="1" si="544"/>
        <v>0</v>
      </c>
      <c r="DY370" s="207">
        <f t="shared" ca="1" si="544"/>
        <v>0</v>
      </c>
      <c r="DZ370" s="207">
        <f t="shared" ca="1" si="544"/>
        <v>0</v>
      </c>
      <c r="EA370" s="207">
        <f t="shared" ca="1" si="544"/>
        <v>0</v>
      </c>
      <c r="EB370" s="207">
        <f t="shared" ca="1" si="544"/>
        <v>0</v>
      </c>
      <c r="EC370" s="207">
        <f t="shared" ca="1" si="544"/>
        <v>0</v>
      </c>
      <c r="ED370" s="207">
        <f t="shared" ca="1" si="544"/>
        <v>0</v>
      </c>
      <c r="EE370" s="207">
        <f t="shared" ca="1" si="544"/>
        <v>0</v>
      </c>
      <c r="EF370" s="207">
        <f t="shared" ca="1" si="544"/>
        <v>0</v>
      </c>
      <c r="EG370" s="207">
        <f t="shared" ca="1" si="544"/>
        <v>0</v>
      </c>
      <c r="EI370" s="14">
        <f t="shared" si="561"/>
        <v>37.5</v>
      </c>
      <c r="EJ370" s="207">
        <f t="shared" ca="1" si="545"/>
        <v>0</v>
      </c>
      <c r="EK370" s="207">
        <f t="shared" ca="1" si="545"/>
        <v>0</v>
      </c>
      <c r="EL370" s="207">
        <f t="shared" ca="1" si="545"/>
        <v>0</v>
      </c>
      <c r="EM370" s="207">
        <f t="shared" ca="1" si="545"/>
        <v>0</v>
      </c>
      <c r="EN370" s="207">
        <f t="shared" ca="1" si="545"/>
        <v>0</v>
      </c>
      <c r="EO370" s="207">
        <f t="shared" ca="1" si="545"/>
        <v>0</v>
      </c>
      <c r="EP370" s="207">
        <f t="shared" ca="1" si="545"/>
        <v>0</v>
      </c>
      <c r="EQ370" s="207">
        <f t="shared" ca="1" si="545"/>
        <v>0</v>
      </c>
      <c r="ER370" s="207">
        <f t="shared" ca="1" si="545"/>
        <v>0</v>
      </c>
      <c r="ES370" s="207">
        <f t="shared" ca="1" si="545"/>
        <v>0</v>
      </c>
      <c r="ET370" s="207">
        <f t="shared" ca="1" si="545"/>
        <v>0</v>
      </c>
      <c r="EU370" s="207">
        <f t="shared" ca="1" si="545"/>
        <v>0</v>
      </c>
      <c r="EV370" s="207">
        <f t="shared" ca="1" si="545"/>
        <v>0</v>
      </c>
      <c r="EX370" s="14"/>
      <c r="EY370" s="207"/>
      <c r="EZ370" s="207"/>
      <c r="FA370" s="207"/>
      <c r="FB370" s="207"/>
      <c r="FC370" s="207"/>
      <c r="FD370" s="207"/>
      <c r="FE370" s="207"/>
      <c r="FF370" s="207"/>
      <c r="FG370" s="207"/>
      <c r="FH370" s="207"/>
      <c r="FI370" s="207"/>
      <c r="FJ370" s="207"/>
      <c r="FK370" s="207"/>
      <c r="FM370" s="14"/>
      <c r="FN370" s="207"/>
      <c r="FO370" s="207"/>
      <c r="FP370" s="207"/>
      <c r="FQ370" s="207"/>
      <c r="FR370" s="207"/>
      <c r="FS370" s="207"/>
      <c r="FT370" s="207"/>
      <c r="FU370" s="207"/>
      <c r="FV370" s="207"/>
      <c r="FW370" s="207"/>
      <c r="FX370" s="207"/>
      <c r="FY370" s="207"/>
      <c r="FZ370" s="207"/>
    </row>
    <row r="371" spans="15:184">
      <c r="S371" s="14">
        <f t="shared" si="546"/>
        <v>45</v>
      </c>
      <c r="T371" s="325">
        <f t="shared" ca="1" si="547"/>
        <v>49.706871239923757</v>
      </c>
      <c r="U371" s="325">
        <f t="shared" ca="1" si="547"/>
        <v>50.559040003824975</v>
      </c>
      <c r="V371" s="325">
        <f t="shared" ca="1" si="547"/>
        <v>52.357758201024801</v>
      </c>
      <c r="W371" s="325">
        <f t="shared" ca="1" si="547"/>
        <v>52.835850435488133</v>
      </c>
      <c r="X371" s="325">
        <f t="shared" ca="1" si="547"/>
        <v>48.853076430981154</v>
      </c>
      <c r="Y371" s="325">
        <f t="shared" ca="1" si="547"/>
        <v>38.81502075814457</v>
      </c>
      <c r="Z371" s="325">
        <f t="shared" ca="1" si="547"/>
        <v>26.722705189596685</v>
      </c>
      <c r="AA371" s="325">
        <f t="shared" ca="1" si="547"/>
        <v>20.037667130402287</v>
      </c>
      <c r="AB371" s="325">
        <f t="shared" ca="1" si="547"/>
        <v>18.948565636023915</v>
      </c>
      <c r="AC371" s="325">
        <f t="shared" ca="1" si="547"/>
        <v>19.477096998303676</v>
      </c>
      <c r="AD371" s="325">
        <f t="shared" ca="1" si="547"/>
        <v>19.912962231743041</v>
      </c>
      <c r="AE371" s="325">
        <f t="shared" ca="1" si="547"/>
        <v>20.08825622048014</v>
      </c>
      <c r="AF371" s="325">
        <f t="shared" ca="1" si="547"/>
        <v>20.127148789582503</v>
      </c>
      <c r="AG371" s="52"/>
      <c r="AH371" s="14">
        <f t="shared" si="548"/>
        <v>45</v>
      </c>
      <c r="AI371" s="325">
        <f t="shared" ca="1" si="549"/>
        <v>35.540789668903237</v>
      </c>
      <c r="AJ371" s="325">
        <f t="shared" ca="1" si="538"/>
        <v>36.089647555468055</v>
      </c>
      <c r="AK371" s="325">
        <f t="shared" ca="1" si="538"/>
        <v>37.194305184242914</v>
      </c>
      <c r="AL371" s="325">
        <f t="shared" ca="1" si="538"/>
        <v>37.28732135177335</v>
      </c>
      <c r="AM371" s="325">
        <f t="shared" ca="1" si="538"/>
        <v>34.398894419572898</v>
      </c>
      <c r="AN371" s="325">
        <f t="shared" ca="1" si="538"/>
        <v>28.024426250779801</v>
      </c>
      <c r="AO371" s="325">
        <f t="shared" ca="1" si="538"/>
        <v>21.375353569941939</v>
      </c>
      <c r="AP371" s="325">
        <f t="shared" ca="1" si="538"/>
        <v>18.587449832474974</v>
      </c>
      <c r="AQ371" s="325">
        <f t="shared" ca="1" si="538"/>
        <v>18.645402693337456</v>
      </c>
      <c r="AR371" s="325">
        <f t="shared" ca="1" si="538"/>
        <v>19.054192647424703</v>
      </c>
      <c r="AS371" s="325">
        <f t="shared" ca="1" si="538"/>
        <v>19.162462177396467</v>
      </c>
      <c r="AT371" s="325">
        <f t="shared" ca="1" si="538"/>
        <v>19.112235394719683</v>
      </c>
      <c r="AU371" s="325">
        <f t="shared" ca="1" si="538"/>
        <v>19.075632839352174</v>
      </c>
      <c r="AW371" s="14">
        <f t="shared" si="550"/>
        <v>45</v>
      </c>
      <c r="AX371" s="207">
        <f t="shared" ca="1" si="551"/>
        <v>40.262816859243415</v>
      </c>
      <c r="AY371" s="207">
        <f t="shared" ca="1" si="539"/>
        <v>40.912778371587045</v>
      </c>
      <c r="AZ371" s="207">
        <f t="shared" ca="1" si="539"/>
        <v>42.24878952317021</v>
      </c>
      <c r="BA371" s="207">
        <f t="shared" ca="1" si="539"/>
        <v>42.470164379678273</v>
      </c>
      <c r="BB371" s="207">
        <f t="shared" ca="1" si="539"/>
        <v>39.216955090042312</v>
      </c>
      <c r="BC371" s="207">
        <f t="shared" ca="1" si="539"/>
        <v>31.621291086568075</v>
      </c>
      <c r="BD371" s="207">
        <f t="shared" ca="1" si="539"/>
        <v>23.157804109826863</v>
      </c>
      <c r="BE371" s="207">
        <f t="shared" ca="1" si="539"/>
        <v>19.070855598450752</v>
      </c>
      <c r="BF371" s="207">
        <f t="shared" ca="1" si="539"/>
        <v>18.746457007566278</v>
      </c>
      <c r="BG371" s="207">
        <f t="shared" ca="1" si="539"/>
        <v>19.195160764384358</v>
      </c>
      <c r="BH371" s="207">
        <f t="shared" ca="1" si="539"/>
        <v>19.412628862178657</v>
      </c>
      <c r="BI371" s="207">
        <f t="shared" ca="1" si="539"/>
        <v>19.437575669973167</v>
      </c>
      <c r="BJ371" s="207">
        <f t="shared" ca="1" si="539"/>
        <v>19.426138156095618</v>
      </c>
      <c r="BL371" s="14">
        <f t="shared" si="552"/>
        <v>45</v>
      </c>
      <c r="BM371" s="207">
        <f t="shared" ca="1" si="553"/>
        <v>44.984844049583586</v>
      </c>
      <c r="BN371" s="207">
        <f t="shared" ca="1" si="540"/>
        <v>45.735909187706</v>
      </c>
      <c r="BO371" s="207">
        <f t="shared" ca="1" si="540"/>
        <v>47.303273862097498</v>
      </c>
      <c r="BP371" s="207">
        <f t="shared" ca="1" si="540"/>
        <v>47.653007407583196</v>
      </c>
      <c r="BQ371" s="207">
        <f t="shared" ca="1" si="540"/>
        <v>44.035015760511726</v>
      </c>
      <c r="BR371" s="207">
        <f t="shared" ca="1" si="540"/>
        <v>35.21815592235631</v>
      </c>
      <c r="BS371" s="207">
        <f t="shared" ca="1" si="540"/>
        <v>24.940254649711775</v>
      </c>
      <c r="BT371" s="207">
        <f t="shared" ca="1" si="540"/>
        <v>19.554261364426527</v>
      </c>
      <c r="BU371" s="207">
        <f t="shared" ca="1" si="540"/>
        <v>18.847511321795096</v>
      </c>
      <c r="BV371" s="207">
        <f t="shared" ca="1" si="540"/>
        <v>19.336128881344017</v>
      </c>
      <c r="BW371" s="207">
        <f t="shared" ca="1" si="540"/>
        <v>19.662795546960847</v>
      </c>
      <c r="BX371" s="207">
        <f t="shared" ca="1" si="540"/>
        <v>19.762915945226656</v>
      </c>
      <c r="BY371" s="207">
        <f t="shared" ca="1" si="540"/>
        <v>19.776643472839062</v>
      </c>
      <c r="CA371" s="14">
        <f t="shared" si="554"/>
        <v>45</v>
      </c>
      <c r="CB371" s="207">
        <f t="shared" ca="1" si="555"/>
        <v>18.390788894056264</v>
      </c>
      <c r="CC371" s="207">
        <f t="shared" ca="1" si="541"/>
        <v>18.826976895948807</v>
      </c>
      <c r="CD371" s="207">
        <f t="shared" ca="1" si="541"/>
        <v>19.855354393358805</v>
      </c>
      <c r="CE371" s="207">
        <f t="shared" ca="1" si="541"/>
        <v>20.529888080331958</v>
      </c>
      <c r="CF371" s="207">
        <f t="shared" ca="1" si="541"/>
        <v>19.137748736620246</v>
      </c>
      <c r="CG371" s="207">
        <f t="shared" ca="1" si="541"/>
        <v>13.818184863100628</v>
      </c>
      <c r="CH371" s="207">
        <f t="shared" ca="1" si="541"/>
        <v>5.3501622013901651</v>
      </c>
      <c r="CI371" s="207">
        <f t="shared" ca="1" si="541"/>
        <v>-1.1070988302258384</v>
      </c>
      <c r="CJ371" s="207">
        <f t="shared" ca="1" si="541"/>
        <v>-3.1833872418318685</v>
      </c>
      <c r="CK371" s="207">
        <f t="shared" ca="1" si="541"/>
        <v>-3.0496106979027946</v>
      </c>
      <c r="CL371" s="207">
        <f t="shared" ca="1" si="541"/>
        <v>-2.4815923376554587</v>
      </c>
      <c r="CM371" s="207">
        <f t="shared" ca="1" si="541"/>
        <v>-2.0656095925751163</v>
      </c>
      <c r="CN371" s="207">
        <f t="shared" ca="1" si="541"/>
        <v>-1.9223978574558305</v>
      </c>
      <c r="CP371" s="14">
        <f t="shared" si="556"/>
        <v>45</v>
      </c>
      <c r="CQ371" s="207">
        <f t="shared" ca="1" si="557"/>
        <v>19.882748495969501</v>
      </c>
      <c r="CR371" s="207">
        <f t="shared" ca="1" si="542"/>
        <v>20.22361600152999</v>
      </c>
      <c r="CS371" s="207">
        <f t="shared" ca="1" si="542"/>
        <v>20.943103280409915</v>
      </c>
      <c r="CT371" s="207">
        <f t="shared" ca="1" si="542"/>
        <v>21.134340174195259</v>
      </c>
      <c r="CU371" s="207">
        <f t="shared" ca="1" si="542"/>
        <v>19.541230572392465</v>
      </c>
      <c r="CV371" s="207">
        <f t="shared" ca="1" si="542"/>
        <v>15.526008303257829</v>
      </c>
      <c r="CW371" s="207">
        <f t="shared" ca="1" si="542"/>
        <v>10.689082075838682</v>
      </c>
      <c r="CX371" s="207">
        <f t="shared" ca="1" si="542"/>
        <v>8.0150668521609187</v>
      </c>
      <c r="CY371" s="207">
        <f t="shared" ca="1" si="542"/>
        <v>7.5794262544095652</v>
      </c>
      <c r="CZ371" s="207">
        <f t="shared" ca="1" si="542"/>
        <v>7.7908387993214694</v>
      </c>
      <c r="DA371" s="207">
        <f t="shared" ca="1" si="542"/>
        <v>7.9651848926972155</v>
      </c>
      <c r="DB371" s="207">
        <f t="shared" ca="1" si="542"/>
        <v>8.0353024881920554</v>
      </c>
      <c r="DC371" s="207">
        <f t="shared" ca="1" si="542"/>
        <v>8.0508595158330003</v>
      </c>
      <c r="DE371" s="14">
        <f t="shared" si="558"/>
        <v>45</v>
      </c>
      <c r="DF371" s="207">
        <f t="shared" ca="1" si="559"/>
        <v>-27.834843274736599</v>
      </c>
      <c r="DG371" s="207">
        <f t="shared" ca="1" si="543"/>
        <v>-28.473238528186748</v>
      </c>
      <c r="DH371" s="207">
        <f t="shared" ca="1" si="543"/>
        <v>-29.964323071213393</v>
      </c>
      <c r="DI371" s="207">
        <f t="shared" ca="1" si="543"/>
        <v>-30.895574136141821</v>
      </c>
      <c r="DJ371" s="207">
        <f t="shared" ca="1" si="543"/>
        <v>-28.773870077559053</v>
      </c>
      <c r="DK371" s="207">
        <f t="shared" ca="1" si="543"/>
        <v>-21.011914534677135</v>
      </c>
      <c r="DL371" s="207">
        <f t="shared" ca="1" si="543"/>
        <v>-8.9150632811599984</v>
      </c>
      <c r="DM371" s="207">
        <f t="shared" ca="1" si="543"/>
        <v>0.14028729827428943</v>
      </c>
      <c r="DN371" s="207">
        <f t="shared" ca="1" si="543"/>
        <v>2.9812786133742288</v>
      </c>
      <c r="DO371" s="207">
        <f t="shared" ca="1" si="543"/>
        <v>2.7676744639834783</v>
      </c>
      <c r="DP371" s="207">
        <f t="shared" ca="1" si="543"/>
        <v>1.981258968091077</v>
      </c>
      <c r="DQ371" s="207">
        <f t="shared" ca="1" si="543"/>
        <v>1.4149290420681442</v>
      </c>
      <c r="DR371" s="207">
        <f t="shared" ca="1" si="543"/>
        <v>1.2213872239689396</v>
      </c>
      <c r="DT371" s="14">
        <f t="shared" si="560"/>
        <v>45</v>
      </c>
      <c r="DU371" s="207">
        <f t="shared" ca="1" si="544"/>
        <v>0</v>
      </c>
      <c r="DV371" s="207">
        <f t="shared" ca="1" si="544"/>
        <v>0</v>
      </c>
      <c r="DW371" s="207">
        <f t="shared" ca="1" si="544"/>
        <v>0</v>
      </c>
      <c r="DX371" s="207">
        <f t="shared" ca="1" si="544"/>
        <v>0</v>
      </c>
      <c r="DY371" s="207">
        <f t="shared" ca="1" si="544"/>
        <v>0</v>
      </c>
      <c r="DZ371" s="207">
        <f t="shared" ca="1" si="544"/>
        <v>0</v>
      </c>
      <c r="EA371" s="207">
        <f t="shared" ca="1" si="544"/>
        <v>0</v>
      </c>
      <c r="EB371" s="207">
        <f t="shared" ca="1" si="544"/>
        <v>0</v>
      </c>
      <c r="EC371" s="207">
        <f t="shared" ca="1" si="544"/>
        <v>0</v>
      </c>
      <c r="ED371" s="207">
        <f t="shared" ca="1" si="544"/>
        <v>0</v>
      </c>
      <c r="EE371" s="207">
        <f t="shared" ca="1" si="544"/>
        <v>0</v>
      </c>
      <c r="EF371" s="207">
        <f t="shared" ca="1" si="544"/>
        <v>0</v>
      </c>
      <c r="EG371" s="207">
        <f t="shared" ca="1" si="544"/>
        <v>0</v>
      </c>
      <c r="EI371" s="14">
        <f t="shared" si="561"/>
        <v>45</v>
      </c>
      <c r="EJ371" s="207">
        <f t="shared" ca="1" si="545"/>
        <v>0</v>
      </c>
      <c r="EK371" s="207">
        <f t="shared" ca="1" si="545"/>
        <v>0</v>
      </c>
      <c r="EL371" s="207">
        <f t="shared" ca="1" si="545"/>
        <v>0</v>
      </c>
      <c r="EM371" s="207">
        <f t="shared" ca="1" si="545"/>
        <v>0</v>
      </c>
      <c r="EN371" s="207">
        <f t="shared" ca="1" si="545"/>
        <v>0</v>
      </c>
      <c r="EO371" s="207">
        <f t="shared" ca="1" si="545"/>
        <v>0</v>
      </c>
      <c r="EP371" s="207">
        <f t="shared" ca="1" si="545"/>
        <v>0</v>
      </c>
      <c r="EQ371" s="207">
        <f t="shared" ca="1" si="545"/>
        <v>0</v>
      </c>
      <c r="ER371" s="207">
        <f t="shared" ca="1" si="545"/>
        <v>0</v>
      </c>
      <c r="ES371" s="207">
        <f t="shared" ca="1" si="545"/>
        <v>0</v>
      </c>
      <c r="ET371" s="207">
        <f t="shared" ca="1" si="545"/>
        <v>0</v>
      </c>
      <c r="EU371" s="207">
        <f t="shared" ca="1" si="545"/>
        <v>0</v>
      </c>
      <c r="EV371" s="207">
        <f t="shared" ca="1" si="545"/>
        <v>0</v>
      </c>
      <c r="EX371" s="14"/>
      <c r="EY371" s="207"/>
      <c r="EZ371" s="207"/>
      <c r="FA371" s="207"/>
      <c r="FB371" s="207"/>
      <c r="FC371" s="207"/>
      <c r="FD371" s="207"/>
      <c r="FE371" s="207"/>
      <c r="FF371" s="207"/>
      <c r="FG371" s="207"/>
      <c r="FH371" s="207"/>
      <c r="FI371" s="207"/>
      <c r="FJ371" s="207"/>
      <c r="FK371" s="207"/>
      <c r="FM371" s="14"/>
      <c r="FN371" s="207"/>
      <c r="FO371" s="207"/>
      <c r="FP371" s="207"/>
      <c r="FQ371" s="207"/>
      <c r="FR371" s="207"/>
      <c r="FS371" s="207"/>
      <c r="FT371" s="207"/>
      <c r="FU371" s="207"/>
      <c r="FV371" s="207"/>
      <c r="FW371" s="207"/>
      <c r="FX371" s="207"/>
      <c r="FY371" s="207"/>
      <c r="FZ371" s="207"/>
    </row>
    <row r="372" spans="15:184">
      <c r="S372" s="14">
        <f t="shared" si="546"/>
        <v>52.5</v>
      </c>
      <c r="T372" s="325">
        <f t="shared" ca="1" si="547"/>
        <v>32.384253297715048</v>
      </c>
      <c r="U372" s="325">
        <f t="shared" ca="1" si="547"/>
        <v>32.701399921967777</v>
      </c>
      <c r="V372" s="325">
        <f t="shared" ca="1" si="547"/>
        <v>33.267336244928657</v>
      </c>
      <c r="W372" s="325">
        <f t="shared" ca="1" si="547"/>
        <v>32.99563337325808</v>
      </c>
      <c r="X372" s="325">
        <f t="shared" ca="1" si="547"/>
        <v>30.543767210235337</v>
      </c>
      <c r="Y372" s="325">
        <f t="shared" ca="1" si="547"/>
        <v>25.494215713876049</v>
      </c>
      <c r="Z372" s="325">
        <f t="shared" ca="1" si="547"/>
        <v>20.037667130402287</v>
      </c>
      <c r="AA372" s="325">
        <f t="shared" ca="1" si="547"/>
        <v>18.347772740559538</v>
      </c>
      <c r="AB372" s="325">
        <f t="shared" ca="1" si="547"/>
        <v>20.559722721312422</v>
      </c>
      <c r="AC372" s="325">
        <f t="shared" ca="1" si="547"/>
        <v>23.03764237561235</v>
      </c>
      <c r="AD372" s="325">
        <f t="shared" ca="1" si="547"/>
        <v>24.345639007472776</v>
      </c>
      <c r="AE372" s="325">
        <f t="shared" ca="1" si="547"/>
        <v>24.827342995878901</v>
      </c>
      <c r="AF372" s="325">
        <f t="shared" ca="1" si="547"/>
        <v>24.935477728718652</v>
      </c>
      <c r="AG372" s="52"/>
      <c r="AH372" s="14">
        <f t="shared" si="548"/>
        <v>52.5</v>
      </c>
      <c r="AI372" s="325">
        <f t="shared" ca="1" si="549"/>
        <v>23.836608687535389</v>
      </c>
      <c r="AJ372" s="325">
        <f t="shared" ca="1" si="538"/>
        <v>24.065170038072704</v>
      </c>
      <c r="AK372" s="325">
        <f t="shared" ca="1" si="538"/>
        <v>24.485125376006245</v>
      </c>
      <c r="AL372" s="325">
        <f t="shared" ca="1" si="538"/>
        <v>24.377149302617727</v>
      </c>
      <c r="AM372" s="325">
        <f t="shared" ca="1" si="538"/>
        <v>22.973126873052252</v>
      </c>
      <c r="AN372" s="325">
        <f t="shared" ca="1" si="538"/>
        <v>20.393561736081924</v>
      </c>
      <c r="AO372" s="325">
        <f t="shared" ca="1" si="538"/>
        <v>18.587449832474974</v>
      </c>
      <c r="AP372" s="325">
        <f t="shared" ca="1" si="538"/>
        <v>19.803983233197421</v>
      </c>
      <c r="AQ372" s="325">
        <f t="shared" ca="1" si="538"/>
        <v>22.583082267143254</v>
      </c>
      <c r="AR372" s="325">
        <f t="shared" ca="1" si="538"/>
        <v>24.298891995129861</v>
      </c>
      <c r="AS372" s="325">
        <f t="shared" ca="1" si="538"/>
        <v>24.782397891417403</v>
      </c>
      <c r="AT372" s="325">
        <f t="shared" ca="1" si="538"/>
        <v>24.762192544290766</v>
      </c>
      <c r="AU372" s="325">
        <f t="shared" ca="1" si="538"/>
        <v>24.708851494957649</v>
      </c>
      <c r="AW372" s="14">
        <f t="shared" si="550"/>
        <v>52.5</v>
      </c>
      <c r="AX372" s="207">
        <f t="shared" ca="1" si="551"/>
        <v>26.685823557595274</v>
      </c>
      <c r="AY372" s="207">
        <f t="shared" ca="1" si="539"/>
        <v>26.943913332704398</v>
      </c>
      <c r="AZ372" s="207">
        <f t="shared" ca="1" si="539"/>
        <v>27.412528998980388</v>
      </c>
      <c r="BA372" s="207">
        <f t="shared" ca="1" si="539"/>
        <v>27.249977326164512</v>
      </c>
      <c r="BB372" s="207">
        <f t="shared" ca="1" si="539"/>
        <v>25.49667365211328</v>
      </c>
      <c r="BC372" s="207">
        <f t="shared" ca="1" si="539"/>
        <v>22.093779728679969</v>
      </c>
      <c r="BD372" s="207">
        <f t="shared" ca="1" si="539"/>
        <v>19.070855598450752</v>
      </c>
      <c r="BE372" s="207">
        <f t="shared" ca="1" si="539"/>
        <v>19.318579735651461</v>
      </c>
      <c r="BF372" s="207">
        <f t="shared" ca="1" si="539"/>
        <v>21.908629085199642</v>
      </c>
      <c r="BG372" s="207">
        <f t="shared" ca="1" si="539"/>
        <v>23.878475455290694</v>
      </c>
      <c r="BH372" s="207">
        <f t="shared" ca="1" si="539"/>
        <v>24.636811596769192</v>
      </c>
      <c r="BI372" s="207">
        <f t="shared" ca="1" si="539"/>
        <v>24.783909361486817</v>
      </c>
      <c r="BJ372" s="207">
        <f t="shared" ca="1" si="539"/>
        <v>24.784393572877981</v>
      </c>
      <c r="BL372" s="14">
        <f t="shared" si="552"/>
        <v>52.5</v>
      </c>
      <c r="BM372" s="207">
        <f t="shared" ca="1" si="553"/>
        <v>29.535038427655159</v>
      </c>
      <c r="BN372" s="207">
        <f t="shared" ca="1" si="540"/>
        <v>29.822656627336087</v>
      </c>
      <c r="BO372" s="207">
        <f t="shared" ca="1" si="540"/>
        <v>30.339932621954524</v>
      </c>
      <c r="BP372" s="207">
        <f t="shared" ca="1" si="540"/>
        <v>30.122805349711296</v>
      </c>
      <c r="BQ372" s="207">
        <f t="shared" ca="1" si="540"/>
        <v>28.020220431174319</v>
      </c>
      <c r="BR372" s="207">
        <f t="shared" ca="1" si="540"/>
        <v>23.793997721278011</v>
      </c>
      <c r="BS372" s="207">
        <f t="shared" ca="1" si="540"/>
        <v>19.554261364426527</v>
      </c>
      <c r="BT372" s="207">
        <f t="shared" ca="1" si="540"/>
        <v>18.833176238105505</v>
      </c>
      <c r="BU372" s="207">
        <f t="shared" ca="1" si="540"/>
        <v>21.23417590325603</v>
      </c>
      <c r="BV372" s="207">
        <f t="shared" ca="1" si="540"/>
        <v>23.45805891545152</v>
      </c>
      <c r="BW372" s="207">
        <f t="shared" ca="1" si="540"/>
        <v>24.491225302120981</v>
      </c>
      <c r="BX372" s="207">
        <f t="shared" ca="1" si="540"/>
        <v>24.805626178682857</v>
      </c>
      <c r="BY372" s="207">
        <f t="shared" ca="1" si="540"/>
        <v>24.859935650798313</v>
      </c>
      <c r="CA372" s="14">
        <f t="shared" si="554"/>
        <v>52.5</v>
      </c>
      <c r="CB372" s="207">
        <f t="shared" ca="1" si="555"/>
        <v>10.61843856081631</v>
      </c>
      <c r="CC372" s="207">
        <f t="shared" ca="1" si="541"/>
        <v>10.732179783396594</v>
      </c>
      <c r="CD372" s="207">
        <f t="shared" ca="1" si="541"/>
        <v>10.910954488859087</v>
      </c>
      <c r="CE372" s="207">
        <f t="shared" ca="1" si="541"/>
        <v>10.637841466629062</v>
      </c>
      <c r="CF372" s="207">
        <f t="shared" ca="1" si="541"/>
        <v>9.0325272323191061</v>
      </c>
      <c r="CG372" s="207">
        <f t="shared" ca="1" si="541"/>
        <v>5.1024648128130456</v>
      </c>
      <c r="CH372" s="207">
        <f t="shared" ca="1" si="541"/>
        <v>-1.1070988302258384</v>
      </c>
      <c r="CI372" s="207">
        <f t="shared" ca="1" si="541"/>
        <v>-6.5819755333876593</v>
      </c>
      <c r="CJ372" s="207">
        <f t="shared" ca="1" si="541"/>
        <v>-8.1586636359241549</v>
      </c>
      <c r="CK372" s="207">
        <f t="shared" ca="1" si="541"/>
        <v>-7.1300277141575004</v>
      </c>
      <c r="CL372" s="207">
        <f t="shared" ca="1" si="541"/>
        <v>-5.7426455693838063</v>
      </c>
      <c r="CM372" s="207">
        <f t="shared" ca="1" si="541"/>
        <v>-4.8351676959995098</v>
      </c>
      <c r="CN372" s="207">
        <f t="shared" ca="1" si="541"/>
        <v>-4.5338430782217252</v>
      </c>
      <c r="CP372" s="14">
        <f t="shared" si="556"/>
        <v>52.5</v>
      </c>
      <c r="CQ372" s="207">
        <f t="shared" ca="1" si="557"/>
        <v>12.953701319086019</v>
      </c>
      <c r="CR372" s="207">
        <f t="shared" ca="1" si="542"/>
        <v>13.080559968787112</v>
      </c>
      <c r="CS372" s="207">
        <f t="shared" ca="1" si="542"/>
        <v>13.306934497971461</v>
      </c>
      <c r="CT372" s="207">
        <f t="shared" ca="1" si="542"/>
        <v>13.198253349303233</v>
      </c>
      <c r="CU372" s="207">
        <f t="shared" ca="1" si="542"/>
        <v>12.217506884094135</v>
      </c>
      <c r="CV372" s="207">
        <f t="shared" ca="1" si="542"/>
        <v>10.197686285550423</v>
      </c>
      <c r="CW372" s="207">
        <f t="shared" ca="1" si="542"/>
        <v>8.0150668521609187</v>
      </c>
      <c r="CX372" s="207">
        <f t="shared" ca="1" si="542"/>
        <v>7.339109096223817</v>
      </c>
      <c r="CY372" s="207">
        <f t="shared" ca="1" si="542"/>
        <v>8.2238890885249667</v>
      </c>
      <c r="CZ372" s="207">
        <f t="shared" ca="1" si="542"/>
        <v>9.2150569502449375</v>
      </c>
      <c r="DA372" s="207">
        <f t="shared" ca="1" si="542"/>
        <v>9.7382556029891099</v>
      </c>
      <c r="DB372" s="207">
        <f t="shared" ca="1" si="542"/>
        <v>9.9309371983515611</v>
      </c>
      <c r="DC372" s="207">
        <f t="shared" ca="1" si="542"/>
        <v>9.9741910914874605</v>
      </c>
      <c r="DE372" s="14">
        <f t="shared" si="558"/>
        <v>52.5</v>
      </c>
      <c r="DF372" s="207">
        <f t="shared" ca="1" si="559"/>
        <v>-16.316868300936083</v>
      </c>
      <c r="DG372" s="207">
        <f t="shared" ca="1" si="543"/>
        <v>-16.489666372659975</v>
      </c>
      <c r="DH372" s="207">
        <f t="shared" ca="1" si="543"/>
        <v>-16.765761734807352</v>
      </c>
      <c r="DI372" s="207">
        <f t="shared" ca="1" si="543"/>
        <v>-16.38349751372262</v>
      </c>
      <c r="DJ372" s="207">
        <f t="shared" ca="1" si="543"/>
        <v>-14.07962079044116</v>
      </c>
      <c r="DK372" s="207">
        <f t="shared" ca="1" si="543"/>
        <v>-8.5029007980091293</v>
      </c>
      <c r="DL372" s="207">
        <f t="shared" ca="1" si="543"/>
        <v>0.14028729827428943</v>
      </c>
      <c r="DM372" s="207">
        <f t="shared" ca="1" si="543"/>
        <v>7.5527825284795744</v>
      </c>
      <c r="DN372" s="207">
        <f t="shared" ca="1" si="543"/>
        <v>9.5075699998113734</v>
      </c>
      <c r="DO372" s="207">
        <f t="shared" ca="1" si="543"/>
        <v>7.9708607938358433</v>
      </c>
      <c r="DP372" s="207">
        <f t="shared" ca="1" si="543"/>
        <v>6.0338181586802238</v>
      </c>
      <c r="DQ372" s="207">
        <f t="shared" ca="1" si="543"/>
        <v>4.7917340616074195</v>
      </c>
      <c r="DR372" s="207">
        <f t="shared" ca="1" si="543"/>
        <v>4.3827589223810568</v>
      </c>
      <c r="DT372" s="14">
        <f t="shared" si="560"/>
        <v>52.5</v>
      </c>
      <c r="DU372" s="207">
        <f t="shared" ca="1" si="544"/>
        <v>0</v>
      </c>
      <c r="DV372" s="207">
        <f t="shared" ca="1" si="544"/>
        <v>0</v>
      </c>
      <c r="DW372" s="207">
        <f t="shared" ca="1" si="544"/>
        <v>0</v>
      </c>
      <c r="DX372" s="207">
        <f t="shared" ca="1" si="544"/>
        <v>0</v>
      </c>
      <c r="DY372" s="207">
        <f t="shared" ca="1" si="544"/>
        <v>0</v>
      </c>
      <c r="DZ372" s="207">
        <f t="shared" ca="1" si="544"/>
        <v>0</v>
      </c>
      <c r="EA372" s="207">
        <f t="shared" ca="1" si="544"/>
        <v>0</v>
      </c>
      <c r="EB372" s="207">
        <f t="shared" ca="1" si="544"/>
        <v>0</v>
      </c>
      <c r="EC372" s="207">
        <f t="shared" ca="1" si="544"/>
        <v>0</v>
      </c>
      <c r="ED372" s="207">
        <f t="shared" ca="1" si="544"/>
        <v>0</v>
      </c>
      <c r="EE372" s="207">
        <f t="shared" ca="1" si="544"/>
        <v>0</v>
      </c>
      <c r="EF372" s="207">
        <f t="shared" ca="1" si="544"/>
        <v>0</v>
      </c>
      <c r="EG372" s="207">
        <f t="shared" ca="1" si="544"/>
        <v>0</v>
      </c>
      <c r="EI372" s="14">
        <f t="shared" si="561"/>
        <v>52.5</v>
      </c>
      <c r="EJ372" s="207">
        <f t="shared" ca="1" si="545"/>
        <v>0</v>
      </c>
      <c r="EK372" s="207">
        <f t="shared" ca="1" si="545"/>
        <v>0</v>
      </c>
      <c r="EL372" s="207">
        <f t="shared" ca="1" si="545"/>
        <v>0</v>
      </c>
      <c r="EM372" s="207">
        <f t="shared" ca="1" si="545"/>
        <v>0</v>
      </c>
      <c r="EN372" s="207">
        <f t="shared" ca="1" si="545"/>
        <v>0</v>
      </c>
      <c r="EO372" s="207">
        <f t="shared" ca="1" si="545"/>
        <v>0</v>
      </c>
      <c r="EP372" s="207">
        <f t="shared" ca="1" si="545"/>
        <v>0</v>
      </c>
      <c r="EQ372" s="207">
        <f t="shared" ca="1" si="545"/>
        <v>0</v>
      </c>
      <c r="ER372" s="207">
        <f t="shared" ca="1" si="545"/>
        <v>0</v>
      </c>
      <c r="ES372" s="207">
        <f t="shared" ca="1" si="545"/>
        <v>0</v>
      </c>
      <c r="ET372" s="207">
        <f t="shared" ca="1" si="545"/>
        <v>0</v>
      </c>
      <c r="EU372" s="207">
        <f t="shared" ca="1" si="545"/>
        <v>0</v>
      </c>
      <c r="EV372" s="207">
        <f t="shared" ca="1" si="545"/>
        <v>0</v>
      </c>
      <c r="EX372" s="14"/>
      <c r="EY372" s="207"/>
      <c r="EZ372" s="207"/>
      <c r="FA372" s="207"/>
      <c r="FB372" s="207"/>
      <c r="FC372" s="207"/>
      <c r="FD372" s="207"/>
      <c r="FE372" s="207"/>
      <c r="FF372" s="207"/>
      <c r="FG372" s="207"/>
      <c r="FH372" s="207"/>
      <c r="FI372" s="207"/>
      <c r="FJ372" s="207"/>
      <c r="FK372" s="207"/>
      <c r="FM372" s="14"/>
      <c r="FN372" s="207"/>
      <c r="FO372" s="207"/>
      <c r="FP372" s="207"/>
      <c r="FQ372" s="207"/>
      <c r="FR372" s="207"/>
      <c r="FS372" s="207"/>
      <c r="FT372" s="207"/>
      <c r="FU372" s="207"/>
      <c r="FV372" s="207"/>
      <c r="FW372" s="207"/>
      <c r="FX372" s="207"/>
      <c r="FY372" s="207"/>
      <c r="FZ372" s="207"/>
    </row>
    <row r="373" spans="15:184">
      <c r="S373" s="14">
        <f t="shared" si="546"/>
        <v>60</v>
      </c>
      <c r="T373" s="325">
        <f t="shared" ca="1" si="547"/>
        <v>23.603581870436294</v>
      </c>
      <c r="U373" s="325">
        <f t="shared" ca="1" si="547"/>
        <v>23.762017269588512</v>
      </c>
      <c r="V373" s="325">
        <f t="shared" ca="1" si="547"/>
        <v>24.029982756526238</v>
      </c>
      <c r="W373" s="325">
        <f t="shared" ca="1" si="547"/>
        <v>23.854741403487637</v>
      </c>
      <c r="X373" s="325">
        <f t="shared" ca="1" si="547"/>
        <v>22.651927986652677</v>
      </c>
      <c r="Y373" s="325">
        <f t="shared" ca="1" si="547"/>
        <v>20.498241832036879</v>
      </c>
      <c r="Z373" s="325">
        <f t="shared" ca="1" si="547"/>
        <v>18.948565636023915</v>
      </c>
      <c r="AA373" s="325">
        <f t="shared" ca="1" si="547"/>
        <v>20.559722721312422</v>
      </c>
      <c r="AB373" s="325">
        <f t="shared" ca="1" si="547"/>
        <v>25.252811209764662</v>
      </c>
      <c r="AC373" s="325">
        <f t="shared" ca="1" si="547"/>
        <v>29.504059439946015</v>
      </c>
      <c r="AD373" s="325">
        <f t="shared" ca="1" si="547"/>
        <v>31.636121415335971</v>
      </c>
      <c r="AE373" s="325">
        <f t="shared" ca="1" si="547"/>
        <v>32.35065192619178</v>
      </c>
      <c r="AF373" s="325">
        <f t="shared" ca="1" si="547"/>
        <v>32.492330717483966</v>
      </c>
      <c r="AG373" s="52"/>
      <c r="AH373" s="14">
        <f t="shared" si="548"/>
        <v>60</v>
      </c>
      <c r="AI373" s="325">
        <f t="shared" ca="1" si="549"/>
        <v>17.921789017925406</v>
      </c>
      <c r="AJ373" s="325">
        <f t="shared" ca="1" si="538"/>
        <v>18.065043662764204</v>
      </c>
      <c r="AK373" s="325">
        <f t="shared" ca="1" si="538"/>
        <v>18.359751843678492</v>
      </c>
      <c r="AL373" s="325">
        <f t="shared" ca="1" si="538"/>
        <v>18.467074950259597</v>
      </c>
      <c r="AM373" s="325">
        <f t="shared" ca="1" si="538"/>
        <v>18.120750606581367</v>
      </c>
      <c r="AN373" s="325">
        <f t="shared" ca="1" si="538"/>
        <v>17.685907736624245</v>
      </c>
      <c r="AO373" s="325">
        <f t="shared" ca="1" si="538"/>
        <v>18.645402693337456</v>
      </c>
      <c r="AP373" s="325">
        <f t="shared" ca="1" si="538"/>
        <v>22.583082267143254</v>
      </c>
      <c r="AQ373" s="325">
        <f t="shared" ca="1" si="538"/>
        <v>28.013644788181967</v>
      </c>
      <c r="AR373" s="325">
        <f t="shared" ca="1" si="538"/>
        <v>31.549988339324198</v>
      </c>
      <c r="AS373" s="325">
        <f t="shared" ca="1" si="538"/>
        <v>32.694689795986044</v>
      </c>
      <c r="AT373" s="325">
        <f t="shared" ca="1" si="538"/>
        <v>32.758415857977418</v>
      </c>
      <c r="AU373" s="325">
        <f t="shared" ca="1" si="538"/>
        <v>32.68531910610438</v>
      </c>
      <c r="AW373" s="14">
        <f t="shared" si="550"/>
        <v>60</v>
      </c>
      <c r="AX373" s="207">
        <f t="shared" ca="1" si="551"/>
        <v>19.81571996876237</v>
      </c>
      <c r="AY373" s="207">
        <f t="shared" ca="1" si="539"/>
        <v>19.964034865038975</v>
      </c>
      <c r="AZ373" s="207">
        <f t="shared" ca="1" si="539"/>
        <v>20.249828814627737</v>
      </c>
      <c r="BA373" s="207">
        <f t="shared" ca="1" si="539"/>
        <v>20.262963768002276</v>
      </c>
      <c r="BB373" s="207">
        <f t="shared" ca="1" si="539"/>
        <v>19.631143066605141</v>
      </c>
      <c r="BC373" s="207">
        <f t="shared" ca="1" si="539"/>
        <v>18.623352435095125</v>
      </c>
      <c r="BD373" s="207">
        <f t="shared" ca="1" si="539"/>
        <v>18.746457007566278</v>
      </c>
      <c r="BE373" s="207">
        <f t="shared" ca="1" si="539"/>
        <v>21.908629085199642</v>
      </c>
      <c r="BF373" s="207">
        <f t="shared" ca="1" si="539"/>
        <v>27.093366928709532</v>
      </c>
      <c r="BG373" s="207">
        <f t="shared" ca="1" si="539"/>
        <v>30.868012039531457</v>
      </c>
      <c r="BH373" s="207">
        <f t="shared" ca="1" si="539"/>
        <v>32.341833669102684</v>
      </c>
      <c r="BI373" s="207">
        <f t="shared" ca="1" si="539"/>
        <v>32.62249454738221</v>
      </c>
      <c r="BJ373" s="207">
        <f t="shared" ca="1" si="539"/>
        <v>32.620989643230907</v>
      </c>
      <c r="BL373" s="14">
        <f t="shared" si="552"/>
        <v>60</v>
      </c>
      <c r="BM373" s="207">
        <f t="shared" ca="1" si="553"/>
        <v>21.70965091959933</v>
      </c>
      <c r="BN373" s="207">
        <f t="shared" ca="1" si="540"/>
        <v>21.863026067313744</v>
      </c>
      <c r="BO373" s="207">
        <f t="shared" ca="1" si="540"/>
        <v>22.139905785576985</v>
      </c>
      <c r="BP373" s="207">
        <f t="shared" ca="1" si="540"/>
        <v>22.058852585744955</v>
      </c>
      <c r="BQ373" s="207">
        <f t="shared" ca="1" si="540"/>
        <v>21.141535526628907</v>
      </c>
      <c r="BR373" s="207">
        <f t="shared" ca="1" si="540"/>
        <v>19.560797133565998</v>
      </c>
      <c r="BS373" s="207">
        <f t="shared" ca="1" si="540"/>
        <v>18.847511321795096</v>
      </c>
      <c r="BT373" s="207">
        <f t="shared" ca="1" si="540"/>
        <v>21.23417590325603</v>
      </c>
      <c r="BU373" s="207">
        <f t="shared" ca="1" si="540"/>
        <v>26.173089069237104</v>
      </c>
      <c r="BV373" s="207">
        <f t="shared" ca="1" si="540"/>
        <v>30.186035739738742</v>
      </c>
      <c r="BW373" s="207">
        <f t="shared" ca="1" si="540"/>
        <v>31.98897754221932</v>
      </c>
      <c r="BX373" s="207">
        <f t="shared" ca="1" si="540"/>
        <v>32.486573236786995</v>
      </c>
      <c r="BY373" s="207">
        <f t="shared" ca="1" si="540"/>
        <v>32.556660180357433</v>
      </c>
      <c r="CA373" s="14">
        <f t="shared" si="554"/>
        <v>60</v>
      </c>
      <c r="CB373" s="207">
        <f t="shared" ca="1" si="555"/>
        <v>6.6428693309345226</v>
      </c>
      <c r="CC373" s="207">
        <f t="shared" ca="1" si="541"/>
        <v>6.641543759730915</v>
      </c>
      <c r="CD373" s="207">
        <f t="shared" ca="1" si="541"/>
        <v>6.5344652743902518</v>
      </c>
      <c r="CE373" s="207">
        <f t="shared" ca="1" si="541"/>
        <v>6.0043846257585578</v>
      </c>
      <c r="CF373" s="207">
        <f t="shared" ca="1" si="541"/>
        <v>4.5319691628120848</v>
      </c>
      <c r="CG373" s="207">
        <f t="shared" ca="1" si="541"/>
        <v>1.525019824417883</v>
      </c>
      <c r="CH373" s="207">
        <f t="shared" ca="1" si="541"/>
        <v>-3.1833872418318685</v>
      </c>
      <c r="CI373" s="207">
        <f t="shared" ca="1" si="541"/>
        <v>-8.1586636359241549</v>
      </c>
      <c r="CJ373" s="207">
        <f t="shared" ca="1" si="541"/>
        <v>-10.572229398787536</v>
      </c>
      <c r="CK373" s="207">
        <f t="shared" ca="1" si="541"/>
        <v>-9.99266968674557</v>
      </c>
      <c r="CL373" s="207">
        <f t="shared" ca="1" si="541"/>
        <v>-8.4443610443673442</v>
      </c>
      <c r="CM373" s="207">
        <f t="shared" ca="1" si="541"/>
        <v>-7.2856582488096429</v>
      </c>
      <c r="CN373" s="207">
        <f t="shared" ca="1" si="541"/>
        <v>-6.8844429207376132</v>
      </c>
      <c r="CP373" s="14">
        <f t="shared" si="556"/>
        <v>60</v>
      </c>
      <c r="CQ373" s="207">
        <f t="shared" ca="1" si="557"/>
        <v>9.4414327481745168</v>
      </c>
      <c r="CR373" s="207">
        <f t="shared" ca="1" si="542"/>
        <v>9.5048069078354072</v>
      </c>
      <c r="CS373" s="207">
        <f t="shared" ca="1" si="542"/>
        <v>9.6119931026104979</v>
      </c>
      <c r="CT373" s="207">
        <f t="shared" ca="1" si="542"/>
        <v>9.5418965613950544</v>
      </c>
      <c r="CU373" s="207">
        <f t="shared" ca="1" si="542"/>
        <v>9.0607711946610721</v>
      </c>
      <c r="CV373" s="207">
        <f t="shared" ca="1" si="542"/>
        <v>8.1992967328147497</v>
      </c>
      <c r="CW373" s="207">
        <f t="shared" ca="1" si="542"/>
        <v>7.5794262544095652</v>
      </c>
      <c r="CX373" s="207">
        <f t="shared" ca="1" si="542"/>
        <v>8.2238890885249667</v>
      </c>
      <c r="CY373" s="207">
        <f t="shared" ca="1" si="542"/>
        <v>10.101124483905865</v>
      </c>
      <c r="CZ373" s="207">
        <f t="shared" ca="1" si="542"/>
        <v>11.801623775978404</v>
      </c>
      <c r="DA373" s="207">
        <f t="shared" ca="1" si="542"/>
        <v>12.654448566134391</v>
      </c>
      <c r="DB373" s="207">
        <f t="shared" ca="1" si="542"/>
        <v>12.940260770476712</v>
      </c>
      <c r="DC373" s="207">
        <f t="shared" ca="1" si="542"/>
        <v>12.996932286993584</v>
      </c>
      <c r="DE373" s="14">
        <f t="shared" si="558"/>
        <v>60</v>
      </c>
      <c r="DF373" s="207">
        <f t="shared" ca="1" si="559"/>
        <v>-10.430731232608451</v>
      </c>
      <c r="DG373" s="207">
        <f t="shared" ca="1" si="543"/>
        <v>-10.439526164280457</v>
      </c>
      <c r="DH373" s="207">
        <f t="shared" ca="1" si="543"/>
        <v>-10.314619216288747</v>
      </c>
      <c r="DI373" s="207">
        <f t="shared" ca="1" si="543"/>
        <v>-9.5961622612439204</v>
      </c>
      <c r="DJ373" s="207">
        <f t="shared" ca="1" si="543"/>
        <v>-7.5527540828596331</v>
      </c>
      <c r="DK373" s="207">
        <f t="shared" ca="1" si="543"/>
        <v>-3.3999092213596342</v>
      </c>
      <c r="DL373" s="207">
        <f t="shared" ca="1" si="543"/>
        <v>2.9812786133742288</v>
      </c>
      <c r="DM373" s="207">
        <f t="shared" ca="1" si="543"/>
        <v>9.5075699998113734</v>
      </c>
      <c r="DN373" s="207">
        <f t="shared" ca="1" si="543"/>
        <v>12.412785117732403</v>
      </c>
      <c r="DO373" s="207">
        <f t="shared" ca="1" si="543"/>
        <v>11.356622286331026</v>
      </c>
      <c r="DP373" s="207">
        <f t="shared" ca="1" si="543"/>
        <v>9.1500732981340587</v>
      </c>
      <c r="DQ373" s="207">
        <f t="shared" ca="1" si="543"/>
        <v>7.557500870000073</v>
      </c>
      <c r="DR373" s="207">
        <f t="shared" ca="1" si="543"/>
        <v>7.013101846484556</v>
      </c>
      <c r="DT373" s="14">
        <f t="shared" si="560"/>
        <v>60</v>
      </c>
      <c r="DU373" s="207">
        <f t="shared" ca="1" si="544"/>
        <v>0</v>
      </c>
      <c r="DV373" s="207">
        <f t="shared" ca="1" si="544"/>
        <v>0</v>
      </c>
      <c r="DW373" s="207">
        <f t="shared" ca="1" si="544"/>
        <v>0</v>
      </c>
      <c r="DX373" s="207">
        <f t="shared" ca="1" si="544"/>
        <v>0</v>
      </c>
      <c r="DY373" s="207">
        <f t="shared" ca="1" si="544"/>
        <v>0</v>
      </c>
      <c r="DZ373" s="207">
        <f t="shared" ca="1" si="544"/>
        <v>0</v>
      </c>
      <c r="EA373" s="207">
        <f t="shared" ca="1" si="544"/>
        <v>0</v>
      </c>
      <c r="EB373" s="207">
        <f t="shared" ca="1" si="544"/>
        <v>0</v>
      </c>
      <c r="EC373" s="207">
        <f t="shared" ca="1" si="544"/>
        <v>0</v>
      </c>
      <c r="ED373" s="207">
        <f t="shared" ca="1" si="544"/>
        <v>0</v>
      </c>
      <c r="EE373" s="207">
        <f t="shared" ca="1" si="544"/>
        <v>0</v>
      </c>
      <c r="EF373" s="207">
        <f t="shared" ca="1" si="544"/>
        <v>0</v>
      </c>
      <c r="EG373" s="207">
        <f t="shared" ca="1" si="544"/>
        <v>0</v>
      </c>
      <c r="EI373" s="14">
        <f t="shared" si="561"/>
        <v>60</v>
      </c>
      <c r="EJ373" s="207">
        <f t="shared" ca="1" si="545"/>
        <v>0</v>
      </c>
      <c r="EK373" s="207">
        <f t="shared" ca="1" si="545"/>
        <v>0</v>
      </c>
      <c r="EL373" s="207">
        <f t="shared" ca="1" si="545"/>
        <v>0</v>
      </c>
      <c r="EM373" s="207">
        <f t="shared" ca="1" si="545"/>
        <v>0</v>
      </c>
      <c r="EN373" s="207">
        <f t="shared" ca="1" si="545"/>
        <v>0</v>
      </c>
      <c r="EO373" s="207">
        <f t="shared" ca="1" si="545"/>
        <v>0</v>
      </c>
      <c r="EP373" s="207">
        <f t="shared" ca="1" si="545"/>
        <v>0</v>
      </c>
      <c r="EQ373" s="207">
        <f t="shared" ca="1" si="545"/>
        <v>0</v>
      </c>
      <c r="ER373" s="207">
        <f t="shared" ca="1" si="545"/>
        <v>0</v>
      </c>
      <c r="ES373" s="207">
        <f t="shared" ca="1" si="545"/>
        <v>0</v>
      </c>
      <c r="ET373" s="207">
        <f t="shared" ca="1" si="545"/>
        <v>0</v>
      </c>
      <c r="EU373" s="207">
        <f t="shared" ca="1" si="545"/>
        <v>0</v>
      </c>
      <c r="EV373" s="207">
        <f t="shared" ca="1" si="545"/>
        <v>0</v>
      </c>
      <c r="EX373" s="14"/>
      <c r="EY373" s="207"/>
      <c r="EZ373" s="207"/>
      <c r="FA373" s="207"/>
      <c r="FB373" s="207"/>
      <c r="FC373" s="207"/>
      <c r="FD373" s="207"/>
      <c r="FE373" s="207"/>
      <c r="FF373" s="207"/>
      <c r="FG373" s="207"/>
      <c r="FH373" s="207"/>
      <c r="FI373" s="207"/>
      <c r="FJ373" s="207"/>
      <c r="FK373" s="207"/>
      <c r="FM373" s="14"/>
      <c r="FN373" s="207"/>
      <c r="FO373" s="207"/>
      <c r="FP373" s="207"/>
      <c r="FQ373" s="207"/>
      <c r="FR373" s="207"/>
      <c r="FS373" s="207"/>
      <c r="FT373" s="207"/>
      <c r="FU373" s="207"/>
      <c r="FV373" s="207"/>
      <c r="FW373" s="207"/>
      <c r="FX373" s="207"/>
      <c r="FY373" s="207"/>
      <c r="FZ373" s="207"/>
    </row>
    <row r="374" spans="15:184">
      <c r="S374" s="14">
        <f t="shared" si="546"/>
        <v>67.5</v>
      </c>
      <c r="T374" s="325">
        <f t="shared" ca="1" si="547"/>
        <v>19.190207144360262</v>
      </c>
      <c r="U374" s="325">
        <f t="shared" ca="1" si="547"/>
        <v>19.315188197382906</v>
      </c>
      <c r="V374" s="325">
        <f t="shared" ca="1" si="547"/>
        <v>19.571030208811116</v>
      </c>
      <c r="W374" s="325">
        <f t="shared" ca="1" si="547"/>
        <v>19.65908333780316</v>
      </c>
      <c r="X374" s="325">
        <f t="shared" ca="1" si="547"/>
        <v>19.332546798683325</v>
      </c>
      <c r="Y374" s="325">
        <f t="shared" ca="1" si="547"/>
        <v>18.855607262678497</v>
      </c>
      <c r="Z374" s="325">
        <f t="shared" ca="1" si="547"/>
        <v>19.477096998303676</v>
      </c>
      <c r="AA374" s="325">
        <f t="shared" ca="1" si="547"/>
        <v>23.03764237561235</v>
      </c>
      <c r="AB374" s="325">
        <f t="shared" ca="1" si="547"/>
        <v>29.504059439946015</v>
      </c>
      <c r="AC374" s="325">
        <f t="shared" ca="1" si="547"/>
        <v>35.616695426949434</v>
      </c>
      <c r="AD374" s="325">
        <f t="shared" ca="1" si="547"/>
        <v>39.034463531860219</v>
      </c>
      <c r="AE374" s="325">
        <f t="shared" ca="1" si="547"/>
        <v>40.301070176228244</v>
      </c>
      <c r="AF374" s="325">
        <f t="shared" ca="1" si="547"/>
        <v>40.57499630907688</v>
      </c>
      <c r="AG374" s="52"/>
      <c r="AH374" s="14">
        <f t="shared" si="548"/>
        <v>67.5</v>
      </c>
      <c r="AI374" s="325">
        <f t="shared" ca="1" si="549"/>
        <v>14.936623130665692</v>
      </c>
      <c r="AJ374" s="325">
        <f t="shared" ca="1" si="538"/>
        <v>15.066618947456599</v>
      </c>
      <c r="AK374" s="325">
        <f t="shared" ca="1" si="538"/>
        <v>15.384479926537244</v>
      </c>
      <c r="AL374" s="325">
        <f t="shared" ca="1" si="538"/>
        <v>15.72691951854439</v>
      </c>
      <c r="AM374" s="325">
        <f t="shared" ca="1" si="538"/>
        <v>16.038977111064487</v>
      </c>
      <c r="AN374" s="325">
        <f t="shared" ca="1" si="538"/>
        <v>16.745801661142661</v>
      </c>
      <c r="AO374" s="325">
        <f t="shared" ca="1" si="538"/>
        <v>19.054192647424703</v>
      </c>
      <c r="AP374" s="325">
        <f t="shared" ca="1" si="538"/>
        <v>24.298891995129861</v>
      </c>
      <c r="AQ374" s="325">
        <f t="shared" ca="1" si="538"/>
        <v>31.549988339324198</v>
      </c>
      <c r="AR374" s="325">
        <f t="shared" ca="1" si="538"/>
        <v>37.283177280382986</v>
      </c>
      <c r="AS374" s="325">
        <f t="shared" ca="1" si="538"/>
        <v>39.8764120544623</v>
      </c>
      <c r="AT374" s="325">
        <f t="shared" ca="1" si="538"/>
        <v>40.520149065431454</v>
      </c>
      <c r="AU374" s="325">
        <f t="shared" ca="1" si="538"/>
        <v>40.577969908876725</v>
      </c>
      <c r="AW374" s="14">
        <f t="shared" si="550"/>
        <v>67.5</v>
      </c>
      <c r="AX374" s="207">
        <f t="shared" ca="1" si="551"/>
        <v>16.354484468563886</v>
      </c>
      <c r="AY374" s="207">
        <f t="shared" ca="1" si="539"/>
        <v>16.482808697432034</v>
      </c>
      <c r="AZ374" s="207">
        <f t="shared" ca="1" si="539"/>
        <v>16.779996687295203</v>
      </c>
      <c r="BA374" s="207">
        <f t="shared" ca="1" si="539"/>
        <v>17.03764079163065</v>
      </c>
      <c r="BB374" s="207">
        <f t="shared" ca="1" si="539"/>
        <v>17.136833673604098</v>
      </c>
      <c r="BC374" s="207">
        <f t="shared" ca="1" si="539"/>
        <v>17.449070194987939</v>
      </c>
      <c r="BD374" s="207">
        <f t="shared" ca="1" si="539"/>
        <v>19.195160764384358</v>
      </c>
      <c r="BE374" s="207">
        <f t="shared" ca="1" si="539"/>
        <v>23.878475455290694</v>
      </c>
      <c r="BF374" s="207">
        <f t="shared" ca="1" si="539"/>
        <v>30.868012039531457</v>
      </c>
      <c r="BG374" s="207">
        <f t="shared" ca="1" si="539"/>
        <v>36.727683329238474</v>
      </c>
      <c r="BH374" s="207">
        <f t="shared" ca="1" si="539"/>
        <v>39.595762546928263</v>
      </c>
      <c r="BI374" s="207">
        <f t="shared" ca="1" si="539"/>
        <v>40.447122769030379</v>
      </c>
      <c r="BJ374" s="207">
        <f t="shared" ca="1" si="539"/>
        <v>40.576978708943443</v>
      </c>
      <c r="BL374" s="14">
        <f t="shared" si="552"/>
        <v>67.5</v>
      </c>
      <c r="BM374" s="207">
        <f t="shared" ca="1" si="553"/>
        <v>17.77234580646207</v>
      </c>
      <c r="BN374" s="207">
        <f t="shared" ca="1" si="540"/>
        <v>17.898998447407472</v>
      </c>
      <c r="BO374" s="207">
        <f t="shared" ca="1" si="540"/>
        <v>18.175513448053159</v>
      </c>
      <c r="BP374" s="207">
        <f t="shared" ca="1" si="540"/>
        <v>18.348362064716902</v>
      </c>
      <c r="BQ374" s="207">
        <f t="shared" ca="1" si="540"/>
        <v>18.234690236143713</v>
      </c>
      <c r="BR374" s="207">
        <f t="shared" ca="1" si="540"/>
        <v>18.152338728833215</v>
      </c>
      <c r="BS374" s="207">
        <f t="shared" ca="1" si="540"/>
        <v>19.336128881344017</v>
      </c>
      <c r="BT374" s="207">
        <f t="shared" ca="1" si="540"/>
        <v>23.45805891545152</v>
      </c>
      <c r="BU374" s="207">
        <f t="shared" ca="1" si="540"/>
        <v>30.186035739738742</v>
      </c>
      <c r="BV374" s="207">
        <f t="shared" ca="1" si="540"/>
        <v>36.172189378093947</v>
      </c>
      <c r="BW374" s="207">
        <f t="shared" ca="1" si="540"/>
        <v>39.315113039394227</v>
      </c>
      <c r="BX374" s="207">
        <f t="shared" ca="1" si="540"/>
        <v>40.374096472629319</v>
      </c>
      <c r="BY374" s="207">
        <f t="shared" ca="1" si="540"/>
        <v>40.575987509010162</v>
      </c>
      <c r="CA374" s="14">
        <f t="shared" si="554"/>
        <v>67.5</v>
      </c>
      <c r="CB374" s="207">
        <f t="shared" ca="1" si="555"/>
        <v>4.6691265985170842</v>
      </c>
      <c r="CC374" s="207">
        <f t="shared" ca="1" si="541"/>
        <v>4.6341008603760283</v>
      </c>
      <c r="CD374" s="207">
        <f t="shared" ca="1" si="541"/>
        <v>4.458894522785525</v>
      </c>
      <c r="CE374" s="207">
        <f t="shared" ca="1" si="541"/>
        <v>3.9325109709569031</v>
      </c>
      <c r="CF374" s="207">
        <f t="shared" ca="1" si="541"/>
        <v>2.7206300155010137</v>
      </c>
      <c r="CG374" s="207">
        <f t="shared" ca="1" si="541"/>
        <v>0.44848975053595841</v>
      </c>
      <c r="CH374" s="207">
        <f t="shared" ca="1" si="541"/>
        <v>-3.0496106979027946</v>
      </c>
      <c r="CI374" s="207">
        <f t="shared" ca="1" si="541"/>
        <v>-7.1300277141575004</v>
      </c>
      <c r="CJ374" s="207">
        <f t="shared" ca="1" si="541"/>
        <v>-9.99266968674557</v>
      </c>
      <c r="CK374" s="207">
        <f t="shared" ca="1" si="541"/>
        <v>-10.456302792256999</v>
      </c>
      <c r="CL374" s="207">
        <f t="shared" ca="1" si="541"/>
        <v>-9.4907897515762052</v>
      </c>
      <c r="CM374" s="207">
        <f t="shared" ca="1" si="541"/>
        <v>-8.4983718136520832</v>
      </c>
      <c r="CN374" s="207">
        <f t="shared" ca="1" si="541"/>
        <v>-8.1209464614150608</v>
      </c>
      <c r="CP374" s="14">
        <f t="shared" si="556"/>
        <v>67.5</v>
      </c>
      <c r="CQ374" s="207">
        <f t="shared" ca="1" si="557"/>
        <v>7.6760828577441043</v>
      </c>
      <c r="CR374" s="207">
        <f t="shared" ca="1" si="542"/>
        <v>7.7260752789531617</v>
      </c>
      <c r="CS374" s="207">
        <f t="shared" ca="1" si="542"/>
        <v>7.8284120835244453</v>
      </c>
      <c r="CT374" s="207">
        <f t="shared" ca="1" si="542"/>
        <v>7.8636333351212642</v>
      </c>
      <c r="CU374" s="207">
        <f t="shared" ca="1" si="542"/>
        <v>7.7330187194733293</v>
      </c>
      <c r="CV374" s="207">
        <f t="shared" ca="1" si="542"/>
        <v>7.5422429050713964</v>
      </c>
      <c r="CW374" s="207">
        <f t="shared" ca="1" si="542"/>
        <v>7.7908387993214694</v>
      </c>
      <c r="CX374" s="207">
        <f t="shared" ca="1" si="542"/>
        <v>9.2150569502449375</v>
      </c>
      <c r="CY374" s="207">
        <f t="shared" ca="1" si="542"/>
        <v>11.801623775978404</v>
      </c>
      <c r="CZ374" s="207">
        <f t="shared" ca="1" si="542"/>
        <v>14.246678170779775</v>
      </c>
      <c r="DA374" s="207">
        <f t="shared" ca="1" si="542"/>
        <v>15.613785412744084</v>
      </c>
      <c r="DB374" s="207">
        <f t="shared" ca="1" si="542"/>
        <v>16.120428070491293</v>
      </c>
      <c r="DC374" s="207">
        <f t="shared" ca="1" si="542"/>
        <v>16.229998523630751</v>
      </c>
      <c r="DE374" s="14">
        <f t="shared" si="558"/>
        <v>67.5</v>
      </c>
      <c r="DF374" s="207">
        <f t="shared" ca="1" si="559"/>
        <v>-7.5048492743134618</v>
      </c>
      <c r="DG374" s="207">
        <f t="shared" ca="1" si="543"/>
        <v>-7.4664803603269005</v>
      </c>
      <c r="DH374" s="207">
        <f t="shared" ca="1" si="543"/>
        <v>-7.2499280443014404</v>
      </c>
      <c r="DI374" s="207">
        <f t="shared" ca="1" si="543"/>
        <v>-6.5539535171294165</v>
      </c>
      <c r="DJ374" s="207">
        <f t="shared" ca="1" si="543"/>
        <v>-4.916343140580242</v>
      </c>
      <c r="DK374" s="207">
        <f t="shared" ca="1" si="543"/>
        <v>-1.8550268182265131</v>
      </c>
      <c r="DL374" s="207">
        <f t="shared" ca="1" si="543"/>
        <v>2.7676744639834783</v>
      </c>
      <c r="DM374" s="207">
        <f t="shared" ca="1" si="543"/>
        <v>7.9708607938358433</v>
      </c>
      <c r="DN374" s="207">
        <f t="shared" ca="1" si="543"/>
        <v>11.356622286331026</v>
      </c>
      <c r="DO374" s="207">
        <f t="shared" ca="1" si="543"/>
        <v>11.567290694546035</v>
      </c>
      <c r="DP374" s="207">
        <f t="shared" ca="1" si="543"/>
        <v>10.05208876664426</v>
      </c>
      <c r="DQ374" s="207">
        <f t="shared" ca="1" si="543"/>
        <v>8.6444244064542293</v>
      </c>
      <c r="DR374" s="207">
        <f t="shared" ca="1" si="543"/>
        <v>8.1229288612816219</v>
      </c>
      <c r="DT374" s="14">
        <f t="shared" si="560"/>
        <v>67.5</v>
      </c>
      <c r="DU374" s="207">
        <f t="shared" ca="1" si="544"/>
        <v>0</v>
      </c>
      <c r="DV374" s="207">
        <f t="shared" ca="1" si="544"/>
        <v>0</v>
      </c>
      <c r="DW374" s="207">
        <f t="shared" ca="1" si="544"/>
        <v>0</v>
      </c>
      <c r="DX374" s="207">
        <f t="shared" ca="1" si="544"/>
        <v>0</v>
      </c>
      <c r="DY374" s="207">
        <f t="shared" ca="1" si="544"/>
        <v>0</v>
      </c>
      <c r="DZ374" s="207">
        <f t="shared" ca="1" si="544"/>
        <v>0</v>
      </c>
      <c r="EA374" s="207">
        <f t="shared" ca="1" si="544"/>
        <v>0</v>
      </c>
      <c r="EB374" s="207">
        <f t="shared" ca="1" si="544"/>
        <v>0</v>
      </c>
      <c r="EC374" s="207">
        <f t="shared" ca="1" si="544"/>
        <v>0</v>
      </c>
      <c r="ED374" s="207">
        <f t="shared" ca="1" si="544"/>
        <v>0</v>
      </c>
      <c r="EE374" s="207">
        <f t="shared" ca="1" si="544"/>
        <v>0</v>
      </c>
      <c r="EF374" s="207">
        <f t="shared" ca="1" si="544"/>
        <v>0</v>
      </c>
      <c r="EG374" s="207">
        <f t="shared" ca="1" si="544"/>
        <v>0</v>
      </c>
      <c r="EI374" s="14">
        <f t="shared" si="561"/>
        <v>67.5</v>
      </c>
      <c r="EJ374" s="207">
        <f t="shared" ca="1" si="545"/>
        <v>0</v>
      </c>
      <c r="EK374" s="207">
        <f t="shared" ca="1" si="545"/>
        <v>0</v>
      </c>
      <c r="EL374" s="207">
        <f t="shared" ca="1" si="545"/>
        <v>0</v>
      </c>
      <c r="EM374" s="207">
        <f t="shared" ca="1" si="545"/>
        <v>0</v>
      </c>
      <c r="EN374" s="207">
        <f t="shared" ca="1" si="545"/>
        <v>0</v>
      </c>
      <c r="EO374" s="207">
        <f t="shared" ca="1" si="545"/>
        <v>0</v>
      </c>
      <c r="EP374" s="207">
        <f t="shared" ca="1" si="545"/>
        <v>0</v>
      </c>
      <c r="EQ374" s="207">
        <f t="shared" ca="1" si="545"/>
        <v>0</v>
      </c>
      <c r="ER374" s="207">
        <f t="shared" ca="1" si="545"/>
        <v>0</v>
      </c>
      <c r="ES374" s="207">
        <f t="shared" ca="1" si="545"/>
        <v>0</v>
      </c>
      <c r="ET374" s="207">
        <f t="shared" ca="1" si="545"/>
        <v>0</v>
      </c>
      <c r="EU374" s="207">
        <f t="shared" ca="1" si="545"/>
        <v>0</v>
      </c>
      <c r="EV374" s="207">
        <f t="shared" ca="1" si="545"/>
        <v>0</v>
      </c>
      <c r="EX374" s="14"/>
      <c r="EY374" s="207"/>
      <c r="EZ374" s="207"/>
      <c r="FA374" s="207"/>
      <c r="FB374" s="207"/>
      <c r="FC374" s="207"/>
      <c r="FD374" s="207"/>
      <c r="FE374" s="207"/>
      <c r="FF374" s="207"/>
      <c r="FG374" s="207"/>
      <c r="FH374" s="207"/>
      <c r="FI374" s="207"/>
      <c r="FJ374" s="207"/>
      <c r="FK374" s="207"/>
      <c r="FM374" s="14"/>
      <c r="FN374" s="207"/>
      <c r="FO374" s="207"/>
      <c r="FP374" s="207"/>
      <c r="FQ374" s="207"/>
      <c r="FR374" s="207"/>
      <c r="FS374" s="207"/>
      <c r="FT374" s="207"/>
      <c r="FU374" s="207"/>
      <c r="FV374" s="207"/>
      <c r="FW374" s="207"/>
      <c r="FX374" s="207"/>
      <c r="FY374" s="207"/>
      <c r="FZ374" s="207"/>
    </row>
    <row r="375" spans="15:184">
      <c r="S375" s="14">
        <f t="shared" si="546"/>
        <v>75</v>
      </c>
      <c r="T375" s="325">
        <f t="shared" ca="1" si="547"/>
        <v>16.946064986461032</v>
      </c>
      <c r="U375" s="325">
        <f t="shared" ca="1" si="547"/>
        <v>17.069750104089763</v>
      </c>
      <c r="V375" s="325">
        <f t="shared" ca="1" si="547"/>
        <v>17.364918908781348</v>
      </c>
      <c r="W375" s="325">
        <f t="shared" ca="1" si="547"/>
        <v>17.653429648721183</v>
      </c>
      <c r="X375" s="325">
        <f t="shared" ca="1" si="547"/>
        <v>17.837199789808189</v>
      </c>
      <c r="Y375" s="325">
        <f t="shared" ca="1" si="547"/>
        <v>18.237098237381169</v>
      </c>
      <c r="Z375" s="325">
        <f t="shared" ca="1" si="547"/>
        <v>19.912962231743041</v>
      </c>
      <c r="AA375" s="325">
        <f t="shared" ca="1" si="547"/>
        <v>24.345639007472776</v>
      </c>
      <c r="AB375" s="325">
        <f t="shared" ca="1" si="547"/>
        <v>31.636121415335971</v>
      </c>
      <c r="AC375" s="325">
        <f t="shared" ca="1" si="547"/>
        <v>39.034463531860219</v>
      </c>
      <c r="AD375" s="325">
        <f t="shared" ca="1" si="547"/>
        <v>43.783531714119391</v>
      </c>
      <c r="AE375" s="325">
        <f t="shared" ca="1" si="547"/>
        <v>45.850180409290516</v>
      </c>
      <c r="AF375" s="325">
        <f t="shared" ca="1" si="547"/>
        <v>46.366230489265483</v>
      </c>
      <c r="AG375" s="52"/>
      <c r="AH375" s="14">
        <f t="shared" si="548"/>
        <v>75</v>
      </c>
      <c r="AI375" s="325">
        <f t="shared" ca="1" si="549"/>
        <v>13.404383707899722</v>
      </c>
      <c r="AJ375" s="325">
        <f t="shared" ca="1" si="538"/>
        <v>13.536785047878491</v>
      </c>
      <c r="AK375" s="325">
        <f t="shared" ca="1" si="538"/>
        <v>13.891778143336197</v>
      </c>
      <c r="AL375" s="325">
        <f t="shared" ca="1" si="538"/>
        <v>14.386287622025176</v>
      </c>
      <c r="AM375" s="325">
        <f t="shared" ca="1" si="538"/>
        <v>15.051174599762142</v>
      </c>
      <c r="AN375" s="325">
        <f t="shared" ca="1" si="538"/>
        <v>16.304652929787341</v>
      </c>
      <c r="AO375" s="325">
        <f t="shared" ca="1" si="538"/>
        <v>19.162462177396467</v>
      </c>
      <c r="AP375" s="325">
        <f t="shared" ca="1" si="538"/>
        <v>24.782397891417403</v>
      </c>
      <c r="AQ375" s="325">
        <f t="shared" ca="1" si="538"/>
        <v>32.694689795986044</v>
      </c>
      <c r="AR375" s="325">
        <f t="shared" ca="1" si="538"/>
        <v>39.8764120544623</v>
      </c>
      <c r="AS375" s="325">
        <f t="shared" ca="1" si="538"/>
        <v>43.98084074158934</v>
      </c>
      <c r="AT375" s="325">
        <f t="shared" ca="1" si="538"/>
        <v>45.509445328110253</v>
      </c>
      <c r="AU375" s="325">
        <f t="shared" ca="1" si="538"/>
        <v>45.830832081761692</v>
      </c>
      <c r="AW375" s="14">
        <f t="shared" si="550"/>
        <v>75</v>
      </c>
      <c r="AX375" s="207">
        <f t="shared" ca="1" si="551"/>
        <v>14.584944134086827</v>
      </c>
      <c r="AY375" s="207">
        <f t="shared" ca="1" si="539"/>
        <v>14.714440066615582</v>
      </c>
      <c r="AZ375" s="207">
        <f t="shared" ca="1" si="539"/>
        <v>15.049491731817914</v>
      </c>
      <c r="BA375" s="207">
        <f t="shared" ca="1" si="539"/>
        <v>15.475334964257177</v>
      </c>
      <c r="BB375" s="207">
        <f t="shared" ca="1" si="539"/>
        <v>15.979849663110823</v>
      </c>
      <c r="BC375" s="207">
        <f t="shared" ca="1" si="539"/>
        <v>16.948801365651953</v>
      </c>
      <c r="BD375" s="207">
        <f t="shared" ca="1" si="539"/>
        <v>19.412628862178657</v>
      </c>
      <c r="BE375" s="207">
        <f t="shared" ca="1" si="539"/>
        <v>24.636811596769192</v>
      </c>
      <c r="BF375" s="207">
        <f t="shared" ca="1" si="539"/>
        <v>32.341833669102684</v>
      </c>
      <c r="BG375" s="207">
        <f t="shared" ca="1" si="539"/>
        <v>39.595762546928263</v>
      </c>
      <c r="BH375" s="207">
        <f t="shared" ca="1" si="539"/>
        <v>43.915071065766021</v>
      </c>
      <c r="BI375" s="207">
        <f t="shared" ca="1" si="539"/>
        <v>45.623023688503686</v>
      </c>
      <c r="BJ375" s="207">
        <f t="shared" ca="1" si="539"/>
        <v>46.009298217596289</v>
      </c>
      <c r="BL375" s="14">
        <f t="shared" si="552"/>
        <v>75</v>
      </c>
      <c r="BM375" s="207">
        <f t="shared" ca="1" si="553"/>
        <v>15.76550456027393</v>
      </c>
      <c r="BN375" s="207">
        <f t="shared" ca="1" si="540"/>
        <v>15.892095085352672</v>
      </c>
      <c r="BO375" s="207">
        <f t="shared" ca="1" si="540"/>
        <v>16.207205320299632</v>
      </c>
      <c r="BP375" s="207">
        <f t="shared" ca="1" si="540"/>
        <v>16.564382306489183</v>
      </c>
      <c r="BQ375" s="207">
        <f t="shared" ca="1" si="540"/>
        <v>16.908524726459504</v>
      </c>
      <c r="BR375" s="207">
        <f t="shared" ca="1" si="540"/>
        <v>17.592949801516561</v>
      </c>
      <c r="BS375" s="207">
        <f t="shared" ca="1" si="540"/>
        <v>19.662795546960847</v>
      </c>
      <c r="BT375" s="207">
        <f t="shared" ca="1" si="540"/>
        <v>24.491225302120981</v>
      </c>
      <c r="BU375" s="207">
        <f t="shared" ca="1" si="540"/>
        <v>31.98897754221932</v>
      </c>
      <c r="BV375" s="207">
        <f t="shared" ca="1" si="540"/>
        <v>39.315113039394227</v>
      </c>
      <c r="BW375" s="207">
        <f t="shared" ca="1" si="540"/>
        <v>43.84930138994271</v>
      </c>
      <c r="BX375" s="207">
        <f t="shared" ca="1" si="540"/>
        <v>45.736602048897112</v>
      </c>
      <c r="BY375" s="207">
        <f t="shared" ca="1" si="540"/>
        <v>46.187764353430886</v>
      </c>
      <c r="CA375" s="14">
        <f t="shared" si="554"/>
        <v>75</v>
      </c>
      <c r="CB375" s="207">
        <f t="shared" ca="1" si="555"/>
        <v>3.6941495598304139</v>
      </c>
      <c r="CC375" s="207">
        <f t="shared" ca="1" si="541"/>
        <v>3.6519800916045928</v>
      </c>
      <c r="CD375" s="207">
        <f t="shared" ca="1" si="541"/>
        <v>3.4732977491340331</v>
      </c>
      <c r="CE375" s="207">
        <f t="shared" ca="1" si="541"/>
        <v>3.0035981236477802</v>
      </c>
      <c r="CF375" s="207">
        <f t="shared" ca="1" si="541"/>
        <v>2.0046104221304559</v>
      </c>
      <c r="CG375" s="207">
        <f t="shared" ca="1" si="541"/>
        <v>0.21747096771141933</v>
      </c>
      <c r="CH375" s="207">
        <f t="shared" ca="1" si="541"/>
        <v>-2.4815923376554587</v>
      </c>
      <c r="CI375" s="207">
        <f t="shared" ca="1" si="541"/>
        <v>-5.7426455693838063</v>
      </c>
      <c r="CJ375" s="207">
        <f t="shared" ca="1" si="541"/>
        <v>-8.4443610443673442</v>
      </c>
      <c r="CK375" s="207">
        <f t="shared" ca="1" si="541"/>
        <v>-9.4907897515762052</v>
      </c>
      <c r="CL375" s="207">
        <f t="shared" ca="1" si="541"/>
        <v>-9.151324397763771</v>
      </c>
      <c r="CM375" s="207">
        <f t="shared" ca="1" si="541"/>
        <v>-8.4885659194976117</v>
      </c>
      <c r="CN375" s="207">
        <f t="shared" ca="1" si="541"/>
        <v>-8.2024492828455298</v>
      </c>
      <c r="CP375" s="14">
        <f t="shared" si="556"/>
        <v>75</v>
      </c>
      <c r="CQ375" s="207">
        <f t="shared" ca="1" si="557"/>
        <v>6.7784259945844134</v>
      </c>
      <c r="CR375" s="207">
        <f t="shared" ca="1" si="542"/>
        <v>6.8279000416359032</v>
      </c>
      <c r="CS375" s="207">
        <f t="shared" ca="1" si="542"/>
        <v>6.9459675635125393</v>
      </c>
      <c r="CT375" s="207">
        <f t="shared" ca="1" si="542"/>
        <v>7.0613718594884727</v>
      </c>
      <c r="CU375" s="207">
        <f t="shared" ca="1" si="542"/>
        <v>7.1348799159232756</v>
      </c>
      <c r="CV375" s="207">
        <f t="shared" ca="1" si="542"/>
        <v>7.2948392949524683</v>
      </c>
      <c r="CW375" s="207">
        <f t="shared" ca="1" si="542"/>
        <v>7.9651848926972155</v>
      </c>
      <c r="CX375" s="207">
        <f t="shared" ca="1" si="542"/>
        <v>9.7382556029891099</v>
      </c>
      <c r="CY375" s="207">
        <f t="shared" ca="1" si="542"/>
        <v>12.654448566134391</v>
      </c>
      <c r="CZ375" s="207">
        <f t="shared" ca="1" si="542"/>
        <v>15.613785412744084</v>
      </c>
      <c r="DA375" s="207">
        <f t="shared" ca="1" si="542"/>
        <v>17.513412685647758</v>
      </c>
      <c r="DB375" s="207">
        <f t="shared" ca="1" si="542"/>
        <v>18.340072163716204</v>
      </c>
      <c r="DC375" s="207">
        <f t="shared" ca="1" si="542"/>
        <v>18.546492195706193</v>
      </c>
      <c r="DE375" s="14">
        <f t="shared" si="558"/>
        <v>75</v>
      </c>
      <c r="DF375" s="207">
        <f t="shared" ca="1" si="559"/>
        <v>-6.0552704122046199</v>
      </c>
      <c r="DG375" s="207">
        <f t="shared" ca="1" si="543"/>
        <v>-6.0072901290787719</v>
      </c>
      <c r="DH375" s="207">
        <f t="shared" ca="1" si="543"/>
        <v>-5.7887249260974656</v>
      </c>
      <c r="DI375" s="207">
        <f t="shared" ca="1" si="543"/>
        <v>-5.1816928081117828</v>
      </c>
      <c r="DJ375" s="207">
        <f t="shared" ca="1" si="543"/>
        <v>-3.8619605488278186</v>
      </c>
      <c r="DK375" s="207">
        <f t="shared" ca="1" si="543"/>
        <v>-1.5057678394406337</v>
      </c>
      <c r="DL375" s="207">
        <f t="shared" ca="1" si="543"/>
        <v>1.981258968091077</v>
      </c>
      <c r="DM375" s="207">
        <f t="shared" ca="1" si="543"/>
        <v>6.0338181586802238</v>
      </c>
      <c r="DN375" s="207">
        <f t="shared" ca="1" si="543"/>
        <v>9.1500732981340587</v>
      </c>
      <c r="DO375" s="207">
        <f t="shared" ca="1" si="543"/>
        <v>10.05208876664426</v>
      </c>
      <c r="DP375" s="207">
        <f t="shared" ca="1" si="543"/>
        <v>9.2828637494104047</v>
      </c>
      <c r="DQ375" s="207">
        <f t="shared" ca="1" si="543"/>
        <v>8.2614091987107816</v>
      </c>
      <c r="DR375" s="207">
        <f t="shared" ca="1" si="543"/>
        <v>7.8455170111763444</v>
      </c>
      <c r="DT375" s="14">
        <f t="shared" si="560"/>
        <v>75</v>
      </c>
      <c r="DU375" s="207">
        <f t="shared" ca="1" si="544"/>
        <v>0</v>
      </c>
      <c r="DV375" s="207">
        <f t="shared" ca="1" si="544"/>
        <v>0</v>
      </c>
      <c r="DW375" s="207">
        <f t="shared" ca="1" si="544"/>
        <v>0</v>
      </c>
      <c r="DX375" s="207">
        <f t="shared" ca="1" si="544"/>
        <v>0</v>
      </c>
      <c r="DY375" s="207">
        <f t="shared" ca="1" si="544"/>
        <v>0</v>
      </c>
      <c r="DZ375" s="207">
        <f t="shared" ca="1" si="544"/>
        <v>0</v>
      </c>
      <c r="EA375" s="207">
        <f t="shared" ca="1" si="544"/>
        <v>0</v>
      </c>
      <c r="EB375" s="207">
        <f t="shared" ca="1" si="544"/>
        <v>0</v>
      </c>
      <c r="EC375" s="207">
        <f t="shared" ca="1" si="544"/>
        <v>0</v>
      </c>
      <c r="ED375" s="207">
        <f t="shared" ca="1" si="544"/>
        <v>0</v>
      </c>
      <c r="EE375" s="207">
        <f t="shared" ca="1" si="544"/>
        <v>0</v>
      </c>
      <c r="EF375" s="207">
        <f t="shared" ca="1" si="544"/>
        <v>0</v>
      </c>
      <c r="EG375" s="207">
        <f t="shared" ca="1" si="544"/>
        <v>0</v>
      </c>
      <c r="EI375" s="14">
        <f t="shared" si="561"/>
        <v>75</v>
      </c>
      <c r="EJ375" s="207">
        <f t="shared" ca="1" si="545"/>
        <v>0</v>
      </c>
      <c r="EK375" s="207">
        <f t="shared" ca="1" si="545"/>
        <v>0</v>
      </c>
      <c r="EL375" s="207">
        <f t="shared" ca="1" si="545"/>
        <v>0</v>
      </c>
      <c r="EM375" s="207">
        <f t="shared" ca="1" si="545"/>
        <v>0</v>
      </c>
      <c r="EN375" s="207">
        <f t="shared" ca="1" si="545"/>
        <v>0</v>
      </c>
      <c r="EO375" s="207">
        <f t="shared" ca="1" si="545"/>
        <v>0</v>
      </c>
      <c r="EP375" s="207">
        <f t="shared" ca="1" si="545"/>
        <v>0</v>
      </c>
      <c r="EQ375" s="207">
        <f t="shared" ca="1" si="545"/>
        <v>0</v>
      </c>
      <c r="ER375" s="207">
        <f t="shared" ca="1" si="545"/>
        <v>0</v>
      </c>
      <c r="ES375" s="207">
        <f t="shared" ca="1" si="545"/>
        <v>0</v>
      </c>
      <c r="ET375" s="207">
        <f t="shared" ca="1" si="545"/>
        <v>0</v>
      </c>
      <c r="EU375" s="207">
        <f t="shared" ca="1" si="545"/>
        <v>0</v>
      </c>
      <c r="EV375" s="207">
        <f t="shared" ca="1" si="545"/>
        <v>0</v>
      </c>
      <c r="EX375" s="14"/>
      <c r="EY375" s="207"/>
      <c r="EZ375" s="207"/>
      <c r="FA375" s="207"/>
      <c r="FB375" s="207"/>
      <c r="FC375" s="207"/>
      <c r="FD375" s="207"/>
      <c r="FE375" s="207"/>
      <c r="FF375" s="207"/>
      <c r="FG375" s="207"/>
      <c r="FH375" s="207"/>
      <c r="FI375" s="207"/>
      <c r="FJ375" s="207"/>
      <c r="FK375" s="207"/>
      <c r="FM375" s="14"/>
      <c r="FN375" s="207"/>
      <c r="FO375" s="207"/>
      <c r="FP375" s="207"/>
      <c r="FQ375" s="207"/>
      <c r="FR375" s="207"/>
      <c r="FS375" s="207"/>
      <c r="FT375" s="207"/>
      <c r="FU375" s="207"/>
      <c r="FV375" s="207"/>
      <c r="FW375" s="207"/>
      <c r="FX375" s="207"/>
      <c r="FY375" s="207"/>
      <c r="FZ375" s="207"/>
    </row>
    <row r="376" spans="15:184">
      <c r="S376" s="14">
        <f t="shared" si="546"/>
        <v>82.5</v>
      </c>
      <c r="T376" s="325">
        <f t="shared" ca="1" si="547"/>
        <v>15.870915749188081</v>
      </c>
      <c r="U376" s="325">
        <f t="shared" ca="1" si="547"/>
        <v>15.998078497331273</v>
      </c>
      <c r="V376" s="325">
        <f t="shared" ca="1" si="547"/>
        <v>16.323366469861373</v>
      </c>
      <c r="W376" s="325">
        <f t="shared" ca="1" si="547"/>
        <v>16.722180161684033</v>
      </c>
      <c r="X376" s="325">
        <f t="shared" ca="1" si="547"/>
        <v>17.158050553909046</v>
      </c>
      <c r="Y376" s="325">
        <f t="shared" ca="1" si="547"/>
        <v>17.963041764403798</v>
      </c>
      <c r="Z376" s="325">
        <f t="shared" ca="1" si="547"/>
        <v>20.08825622048014</v>
      </c>
      <c r="AA376" s="325">
        <f t="shared" ca="1" si="547"/>
        <v>24.827342995878901</v>
      </c>
      <c r="AB376" s="325">
        <f t="shared" ca="1" si="547"/>
        <v>32.35065192619178</v>
      </c>
      <c r="AC376" s="325">
        <f t="shared" ca="1" si="547"/>
        <v>40.301070176228244</v>
      </c>
      <c r="AD376" s="325">
        <f t="shared" ca="1" si="547"/>
        <v>45.850180409290516</v>
      </c>
      <c r="AE376" s="325">
        <f t="shared" ca="1" si="547"/>
        <v>48.515437040014177</v>
      </c>
      <c r="AF376" s="325">
        <f t="shared" ca="1" si="547"/>
        <v>49.235535115491722</v>
      </c>
      <c r="AG376" s="52"/>
      <c r="AH376" s="14">
        <f t="shared" si="548"/>
        <v>82.5</v>
      </c>
      <c r="AI376" s="325">
        <f t="shared" ca="1" si="549"/>
        <v>12.662762689555382</v>
      </c>
      <c r="AJ376" s="325">
        <f t="shared" ca="1" si="538"/>
        <v>12.798400506071138</v>
      </c>
      <c r="AK376" s="325">
        <f t="shared" ca="1" si="538"/>
        <v>13.176399221641613</v>
      </c>
      <c r="AL376" s="325">
        <f t="shared" ca="1" si="538"/>
        <v>13.748159277293873</v>
      </c>
      <c r="AM376" s="325">
        <f t="shared" ca="1" si="538"/>
        <v>14.57709622040319</v>
      </c>
      <c r="AN376" s="325">
        <f t="shared" ca="1" si="538"/>
        <v>16.06387168213298</v>
      </c>
      <c r="AO376" s="325">
        <f t="shared" ca="1" si="538"/>
        <v>19.112235394719683</v>
      </c>
      <c r="AP376" s="325">
        <f t="shared" ca="1" si="538"/>
        <v>24.762192544290766</v>
      </c>
      <c r="AQ376" s="325">
        <f t="shared" ca="1" si="538"/>
        <v>32.758415857977418</v>
      </c>
      <c r="AR376" s="325">
        <f t="shared" ca="1" si="538"/>
        <v>40.520149065431454</v>
      </c>
      <c r="AS376" s="325">
        <f t="shared" ca="1" si="538"/>
        <v>45.509445328110253</v>
      </c>
      <c r="AT376" s="325">
        <f t="shared" ca="1" si="538"/>
        <v>47.690275464887122</v>
      </c>
      <c r="AU376" s="325">
        <f t="shared" ca="1" si="538"/>
        <v>48.231567729938995</v>
      </c>
      <c r="AW376" s="14">
        <f t="shared" si="550"/>
        <v>82.5</v>
      </c>
      <c r="AX376" s="207">
        <f t="shared" ca="1" si="551"/>
        <v>13.732147042766281</v>
      </c>
      <c r="AY376" s="207">
        <f t="shared" ca="1" si="539"/>
        <v>13.864959836491183</v>
      </c>
      <c r="AZ376" s="207">
        <f t="shared" ca="1" si="539"/>
        <v>14.225388304381534</v>
      </c>
      <c r="BA376" s="207">
        <f t="shared" ca="1" si="539"/>
        <v>14.739499572090594</v>
      </c>
      <c r="BB376" s="207">
        <f t="shared" ca="1" si="539"/>
        <v>15.437414331571809</v>
      </c>
      <c r="BC376" s="207">
        <f t="shared" ca="1" si="539"/>
        <v>16.696928376223251</v>
      </c>
      <c r="BD376" s="207">
        <f t="shared" ca="1" si="539"/>
        <v>19.437575669973167</v>
      </c>
      <c r="BE376" s="207">
        <f t="shared" ca="1" si="539"/>
        <v>24.783909361486817</v>
      </c>
      <c r="BF376" s="207">
        <f t="shared" ca="1" si="539"/>
        <v>32.62249454738221</v>
      </c>
      <c r="BG376" s="207">
        <f t="shared" ca="1" si="539"/>
        <v>40.447122769030379</v>
      </c>
      <c r="BH376" s="207">
        <f t="shared" ca="1" si="539"/>
        <v>45.623023688503686</v>
      </c>
      <c r="BI376" s="207">
        <f t="shared" ca="1" si="539"/>
        <v>47.965329323262807</v>
      </c>
      <c r="BJ376" s="207">
        <f t="shared" ca="1" si="539"/>
        <v>48.566223525123242</v>
      </c>
      <c r="BL376" s="14">
        <f t="shared" si="552"/>
        <v>82.5</v>
      </c>
      <c r="BM376" s="207">
        <f t="shared" ca="1" si="553"/>
        <v>14.801531395977181</v>
      </c>
      <c r="BN376" s="207">
        <f t="shared" ca="1" si="540"/>
        <v>14.931519166911229</v>
      </c>
      <c r="BO376" s="207">
        <f t="shared" ca="1" si="540"/>
        <v>15.274377387121453</v>
      </c>
      <c r="BP376" s="207">
        <f t="shared" ca="1" si="540"/>
        <v>15.730839866887315</v>
      </c>
      <c r="BQ376" s="207">
        <f t="shared" ca="1" si="540"/>
        <v>16.297732442740426</v>
      </c>
      <c r="BR376" s="207">
        <f t="shared" ca="1" si="540"/>
        <v>17.329985070313526</v>
      </c>
      <c r="BS376" s="207">
        <f t="shared" ca="1" si="540"/>
        <v>19.762915945226656</v>
      </c>
      <c r="BT376" s="207">
        <f t="shared" ca="1" si="540"/>
        <v>24.805626178682857</v>
      </c>
      <c r="BU376" s="207">
        <f t="shared" ca="1" si="540"/>
        <v>32.486573236786995</v>
      </c>
      <c r="BV376" s="207">
        <f t="shared" ca="1" si="540"/>
        <v>40.374096472629319</v>
      </c>
      <c r="BW376" s="207">
        <f t="shared" ca="1" si="540"/>
        <v>45.736602048897112</v>
      </c>
      <c r="BX376" s="207">
        <f t="shared" ca="1" si="540"/>
        <v>48.240383181638499</v>
      </c>
      <c r="BY376" s="207">
        <f t="shared" ca="1" si="540"/>
        <v>48.900879320307482</v>
      </c>
      <c r="CA376" s="14">
        <f t="shared" si="554"/>
        <v>82.5</v>
      </c>
      <c r="CB376" s="207">
        <f t="shared" ca="1" si="555"/>
        <v>3.2421229694277813</v>
      </c>
      <c r="CC376" s="207">
        <f t="shared" ca="1" si="541"/>
        <v>3.1997402830540134</v>
      </c>
      <c r="CD376" s="207">
        <f t="shared" ca="1" si="541"/>
        <v>3.0292612024672376</v>
      </c>
      <c r="CE376" s="207">
        <f t="shared" ca="1" si="541"/>
        <v>2.6036057364435132</v>
      </c>
      <c r="CF376" s="207">
        <f t="shared" ca="1" si="541"/>
        <v>1.7302985562299051</v>
      </c>
      <c r="CG376" s="207">
        <f t="shared" ca="1" si="541"/>
        <v>0.20573181166087642</v>
      </c>
      <c r="CH376" s="207">
        <f t="shared" ca="1" si="541"/>
        <v>-2.0656095925751163</v>
      </c>
      <c r="CI376" s="207">
        <f t="shared" ca="1" si="541"/>
        <v>-4.8351676959995098</v>
      </c>
      <c r="CJ376" s="207">
        <f t="shared" ca="1" si="541"/>
        <v>-7.2856582488096429</v>
      </c>
      <c r="CK376" s="207">
        <f t="shared" ca="1" si="541"/>
        <v>-8.4983718136520832</v>
      </c>
      <c r="CL376" s="207">
        <f t="shared" ca="1" si="541"/>
        <v>-8.4885659194976117</v>
      </c>
      <c r="CM376" s="207">
        <f t="shared" ca="1" si="541"/>
        <v>-8.0527642577487146</v>
      </c>
      <c r="CN376" s="207">
        <f t="shared" ca="1" si="541"/>
        <v>-7.839172251992899</v>
      </c>
      <c r="CP376" s="14">
        <f t="shared" si="556"/>
        <v>82.5</v>
      </c>
      <c r="CQ376" s="207">
        <f t="shared" ca="1" si="557"/>
        <v>6.348366299675229</v>
      </c>
      <c r="CR376" s="207">
        <f t="shared" ca="1" si="542"/>
        <v>6.3992313989325078</v>
      </c>
      <c r="CS376" s="207">
        <f t="shared" ca="1" si="542"/>
        <v>6.5293465879445476</v>
      </c>
      <c r="CT376" s="207">
        <f t="shared" ca="1" si="542"/>
        <v>6.6888720646736131</v>
      </c>
      <c r="CU376" s="207">
        <f t="shared" ca="1" si="542"/>
        <v>6.8632202215636173</v>
      </c>
      <c r="CV376" s="207">
        <f t="shared" ca="1" si="542"/>
        <v>7.1852167057615217</v>
      </c>
      <c r="CW376" s="207">
        <f t="shared" ca="1" si="542"/>
        <v>8.0353024881920554</v>
      </c>
      <c r="CX376" s="207">
        <f t="shared" ca="1" si="542"/>
        <v>9.9309371983515611</v>
      </c>
      <c r="CY376" s="207">
        <f t="shared" ca="1" si="542"/>
        <v>12.940260770476712</v>
      </c>
      <c r="CZ376" s="207">
        <f t="shared" ca="1" si="542"/>
        <v>16.120428070491293</v>
      </c>
      <c r="DA376" s="207">
        <f t="shared" ca="1" si="542"/>
        <v>18.340072163716204</v>
      </c>
      <c r="DB376" s="207">
        <f t="shared" ca="1" si="542"/>
        <v>19.406174816005674</v>
      </c>
      <c r="DC376" s="207">
        <f t="shared" ca="1" si="542"/>
        <v>19.694214046196691</v>
      </c>
      <c r="DE376" s="14">
        <f t="shared" si="558"/>
        <v>82.5</v>
      </c>
      <c r="DF376" s="207">
        <f t="shared" ca="1" si="559"/>
        <v>-5.3808916758495826</v>
      </c>
      <c r="DG376" s="207">
        <f t="shared" ca="1" si="543"/>
        <v>-5.332858943894105</v>
      </c>
      <c r="DH376" s="207">
        <f t="shared" ca="1" si="543"/>
        <v>-5.127239367947074</v>
      </c>
      <c r="DI376" s="207">
        <f t="shared" ca="1" si="543"/>
        <v>-4.5862863260369551</v>
      </c>
      <c r="DJ376" s="207">
        <f t="shared" ca="1" si="543"/>
        <v>-3.4509347785671434</v>
      </c>
      <c r="DK376" s="207">
        <f t="shared" ca="1" si="543"/>
        <v>-1.4718451998414228</v>
      </c>
      <c r="DL376" s="207">
        <f t="shared" ca="1" si="543"/>
        <v>1.4149290420681442</v>
      </c>
      <c r="DM376" s="207">
        <f t="shared" ca="1" si="543"/>
        <v>4.7917340616074195</v>
      </c>
      <c r="DN376" s="207">
        <f t="shared" ca="1" si="543"/>
        <v>7.557500870000073</v>
      </c>
      <c r="DO376" s="207">
        <f t="shared" ca="1" si="543"/>
        <v>8.6444244064542293</v>
      </c>
      <c r="DP376" s="207">
        <f t="shared" ca="1" si="543"/>
        <v>8.2614091987107816</v>
      </c>
      <c r="DQ376" s="207">
        <f t="shared" ca="1" si="543"/>
        <v>7.5026565409973385</v>
      </c>
      <c r="DR376" s="207">
        <f t="shared" ca="1" si="543"/>
        <v>7.169860661624412</v>
      </c>
      <c r="DT376" s="14">
        <f t="shared" si="560"/>
        <v>82.5</v>
      </c>
      <c r="DU376" s="207">
        <f t="shared" ca="1" si="544"/>
        <v>0</v>
      </c>
      <c r="DV376" s="207">
        <f t="shared" ca="1" si="544"/>
        <v>0</v>
      </c>
      <c r="DW376" s="207">
        <f t="shared" ca="1" si="544"/>
        <v>0</v>
      </c>
      <c r="DX376" s="207">
        <f t="shared" ca="1" si="544"/>
        <v>0</v>
      </c>
      <c r="DY376" s="207">
        <f t="shared" ca="1" si="544"/>
        <v>0</v>
      </c>
      <c r="DZ376" s="207">
        <f t="shared" ca="1" si="544"/>
        <v>0</v>
      </c>
      <c r="EA376" s="207">
        <f t="shared" ca="1" si="544"/>
        <v>0</v>
      </c>
      <c r="EB376" s="207">
        <f t="shared" ca="1" si="544"/>
        <v>0</v>
      </c>
      <c r="EC376" s="207">
        <f t="shared" ca="1" si="544"/>
        <v>0</v>
      </c>
      <c r="ED376" s="207">
        <f t="shared" ca="1" si="544"/>
        <v>0</v>
      </c>
      <c r="EE376" s="207">
        <f t="shared" ca="1" si="544"/>
        <v>0</v>
      </c>
      <c r="EF376" s="207">
        <f t="shared" ca="1" si="544"/>
        <v>0</v>
      </c>
      <c r="EG376" s="207">
        <f t="shared" ca="1" si="544"/>
        <v>0</v>
      </c>
      <c r="EI376" s="14">
        <f t="shared" si="561"/>
        <v>82.5</v>
      </c>
      <c r="EJ376" s="207">
        <f t="shared" ca="1" si="545"/>
        <v>0</v>
      </c>
      <c r="EK376" s="207">
        <f t="shared" ca="1" si="545"/>
        <v>0</v>
      </c>
      <c r="EL376" s="207">
        <f t="shared" ca="1" si="545"/>
        <v>0</v>
      </c>
      <c r="EM376" s="207">
        <f t="shared" ca="1" si="545"/>
        <v>0</v>
      </c>
      <c r="EN376" s="207">
        <f t="shared" ca="1" si="545"/>
        <v>0</v>
      </c>
      <c r="EO376" s="207">
        <f t="shared" ca="1" si="545"/>
        <v>0</v>
      </c>
      <c r="EP376" s="207">
        <f t="shared" ca="1" si="545"/>
        <v>0</v>
      </c>
      <c r="EQ376" s="207">
        <f t="shared" ca="1" si="545"/>
        <v>0</v>
      </c>
      <c r="ER376" s="207">
        <f t="shared" ca="1" si="545"/>
        <v>0</v>
      </c>
      <c r="ES376" s="207">
        <f t="shared" ca="1" si="545"/>
        <v>0</v>
      </c>
      <c r="ET376" s="207">
        <f t="shared" ca="1" si="545"/>
        <v>0</v>
      </c>
      <c r="EU376" s="207">
        <f t="shared" ca="1" si="545"/>
        <v>0</v>
      </c>
      <c r="EV376" s="207">
        <f t="shared" ca="1" si="545"/>
        <v>0</v>
      </c>
      <c r="EX376" s="14"/>
      <c r="EY376" s="207"/>
      <c r="EZ376" s="207"/>
      <c r="FA376" s="207"/>
      <c r="FB376" s="207"/>
      <c r="FC376" s="207"/>
      <c r="FD376" s="207"/>
      <c r="FE376" s="207"/>
      <c r="FF376" s="207"/>
      <c r="FG376" s="207"/>
      <c r="FH376" s="207"/>
      <c r="FI376" s="207"/>
      <c r="FJ376" s="207"/>
      <c r="FK376" s="207"/>
      <c r="FM376" s="14"/>
      <c r="FN376" s="207"/>
      <c r="FO376" s="207"/>
      <c r="FP376" s="207"/>
      <c r="FQ376" s="207"/>
      <c r="FR376" s="207"/>
      <c r="FS376" s="207"/>
      <c r="FT376" s="207"/>
      <c r="FU376" s="207"/>
      <c r="FV376" s="207"/>
      <c r="FW376" s="207"/>
      <c r="FX376" s="207"/>
      <c r="FY376" s="207"/>
      <c r="FZ376" s="207"/>
    </row>
    <row r="377" spans="15:184">
      <c r="O377" s="15"/>
      <c r="P377" s="15"/>
      <c r="S377" s="14">
        <f t="shared" si="546"/>
        <v>90</v>
      </c>
      <c r="T377" s="325">
        <f t="shared" ca="1" si="547"/>
        <v>15.549718110645596</v>
      </c>
      <c r="U377" s="325">
        <f t="shared" ca="1" si="547"/>
        <v>15.678419252115052</v>
      </c>
      <c r="V377" s="325">
        <f t="shared" ca="1" si="547"/>
        <v>16.014000509565385</v>
      </c>
      <c r="W377" s="325">
        <f t="shared" ca="1" si="547"/>
        <v>16.447089351480567</v>
      </c>
      <c r="X377" s="325">
        <f t="shared" ca="1" si="547"/>
        <v>16.957981817636433</v>
      </c>
      <c r="Y377" s="325">
        <f t="shared" ca="1" si="547"/>
        <v>17.87948013184451</v>
      </c>
      <c r="Z377" s="325">
        <f t="shared" ca="1" si="547"/>
        <v>20.127148789582503</v>
      </c>
      <c r="AA377" s="325">
        <f t="shared" ca="1" si="547"/>
        <v>24.935477728718652</v>
      </c>
      <c r="AB377" s="325">
        <f t="shared" ca="1" si="547"/>
        <v>32.492330717483966</v>
      </c>
      <c r="AC377" s="325">
        <f t="shared" ca="1" si="547"/>
        <v>40.57499630907688</v>
      </c>
      <c r="AD377" s="325">
        <f t="shared" ca="1" si="547"/>
        <v>46.366230489265483</v>
      </c>
      <c r="AE377" s="325">
        <f t="shared" ca="1" si="547"/>
        <v>49.235535115491722</v>
      </c>
      <c r="AF377" s="325">
        <f t="shared" ca="1" si="547"/>
        <v>50.029362184006089</v>
      </c>
      <c r="AG377" s="52"/>
      <c r="AH377" s="14">
        <f t="shared" si="548"/>
        <v>90</v>
      </c>
      <c r="AI377" s="325">
        <f t="shared" ca="1" si="549"/>
        <v>12.43977446302987</v>
      </c>
      <c r="AJ377" s="325">
        <f t="shared" ca="1" si="538"/>
        <v>12.576594664703524</v>
      </c>
      <c r="AK377" s="325">
        <f t="shared" ca="1" si="538"/>
        <v>12.961921409043685</v>
      </c>
      <c r="AL377" s="325">
        <f t="shared" ca="1" si="538"/>
        <v>13.556765367863273</v>
      </c>
      <c r="AM377" s="325">
        <f t="shared" ca="1" si="538"/>
        <v>14.432861757278657</v>
      </c>
      <c r="AN377" s="325">
        <f t="shared" ca="1" si="538"/>
        <v>15.983412567335089</v>
      </c>
      <c r="AO377" s="325">
        <f t="shared" ca="1" si="538"/>
        <v>19.075632839352174</v>
      </c>
      <c r="AP377" s="325">
        <f t="shared" ca="1" si="538"/>
        <v>24.708851494957649</v>
      </c>
      <c r="AQ377" s="325">
        <f t="shared" ca="1" si="538"/>
        <v>32.68531910610438</v>
      </c>
      <c r="AR377" s="325">
        <f t="shared" ca="1" si="538"/>
        <v>40.577969908876725</v>
      </c>
      <c r="AS377" s="325">
        <f t="shared" ca="1" si="538"/>
        <v>45.830832081761692</v>
      </c>
      <c r="AT377" s="325">
        <f t="shared" ca="1" si="538"/>
        <v>48.231567729938995</v>
      </c>
      <c r="AU377" s="325">
        <f t="shared" ca="1" si="538"/>
        <v>48.851576812011174</v>
      </c>
      <c r="AW377" s="14">
        <f t="shared" si="550"/>
        <v>90</v>
      </c>
      <c r="AX377" s="207">
        <f t="shared" ca="1" si="551"/>
        <v>13.476422345568444</v>
      </c>
      <c r="AY377" s="207">
        <f t="shared" ca="1" si="539"/>
        <v>13.610536193840701</v>
      </c>
      <c r="AZ377" s="207">
        <f t="shared" ca="1" si="539"/>
        <v>13.979281109217588</v>
      </c>
      <c r="BA377" s="207">
        <f t="shared" ca="1" si="539"/>
        <v>14.520206695735705</v>
      </c>
      <c r="BB377" s="207">
        <f t="shared" ca="1" si="539"/>
        <v>15.274568444064583</v>
      </c>
      <c r="BC377" s="207">
        <f t="shared" ca="1" si="539"/>
        <v>16.615435088838229</v>
      </c>
      <c r="BD377" s="207">
        <f t="shared" ca="1" si="539"/>
        <v>19.426138156095618</v>
      </c>
      <c r="BE377" s="207">
        <f t="shared" ca="1" si="539"/>
        <v>24.784393572877981</v>
      </c>
      <c r="BF377" s="207">
        <f t="shared" ca="1" si="539"/>
        <v>32.620989643230907</v>
      </c>
      <c r="BG377" s="207">
        <f t="shared" ca="1" si="539"/>
        <v>40.576978708943443</v>
      </c>
      <c r="BH377" s="207">
        <f t="shared" ca="1" si="539"/>
        <v>46.009298217596289</v>
      </c>
      <c r="BI377" s="207">
        <f t="shared" ca="1" si="539"/>
        <v>48.566223525123242</v>
      </c>
      <c r="BJ377" s="207">
        <f t="shared" ca="1" si="539"/>
        <v>49.244171936009472</v>
      </c>
      <c r="BL377" s="14">
        <f t="shared" si="552"/>
        <v>90</v>
      </c>
      <c r="BM377" s="207">
        <f t="shared" ca="1" si="553"/>
        <v>14.513070228107024</v>
      </c>
      <c r="BN377" s="207">
        <f t="shared" ca="1" si="540"/>
        <v>14.644477722977877</v>
      </c>
      <c r="BO377" s="207">
        <f t="shared" ca="1" si="540"/>
        <v>14.996640809391488</v>
      </c>
      <c r="BP377" s="207">
        <f t="shared" ca="1" si="540"/>
        <v>15.483648023608138</v>
      </c>
      <c r="BQ377" s="207">
        <f t="shared" ca="1" si="540"/>
        <v>16.116275130850507</v>
      </c>
      <c r="BR377" s="207">
        <f t="shared" ca="1" si="540"/>
        <v>17.247457610341371</v>
      </c>
      <c r="BS377" s="207">
        <f t="shared" ca="1" si="540"/>
        <v>19.776643472839062</v>
      </c>
      <c r="BT377" s="207">
        <f t="shared" ca="1" si="540"/>
        <v>24.859935650798313</v>
      </c>
      <c r="BU377" s="207">
        <f t="shared" ca="1" si="540"/>
        <v>32.556660180357433</v>
      </c>
      <c r="BV377" s="207">
        <f t="shared" ca="1" si="540"/>
        <v>40.575987509010162</v>
      </c>
      <c r="BW377" s="207">
        <f t="shared" ca="1" si="540"/>
        <v>46.187764353430886</v>
      </c>
      <c r="BX377" s="207">
        <f t="shared" ca="1" si="540"/>
        <v>48.900879320307482</v>
      </c>
      <c r="BY377" s="207">
        <f t="shared" ca="1" si="540"/>
        <v>49.636767060007784</v>
      </c>
      <c r="CA377" s="14">
        <f t="shared" si="554"/>
        <v>90</v>
      </c>
      <c r="CB377" s="207">
        <f t="shared" ca="1" si="555"/>
        <v>3.1099436731023338</v>
      </c>
      <c r="CC377" s="207">
        <f t="shared" ca="1" si="541"/>
        <v>3.0679653244000455</v>
      </c>
      <c r="CD377" s="207">
        <f t="shared" ca="1" si="541"/>
        <v>2.9013580991303263</v>
      </c>
      <c r="CE377" s="207">
        <f t="shared" ca="1" si="541"/>
        <v>2.4912300969384802</v>
      </c>
      <c r="CF377" s="207">
        <f t="shared" ca="1" si="541"/>
        <v>1.6586437571882642</v>
      </c>
      <c r="CG377" s="207">
        <f t="shared" ca="1" si="541"/>
        <v>0.21623910264993912</v>
      </c>
      <c r="CH377" s="207">
        <f t="shared" ca="1" si="541"/>
        <v>-1.9223978574558305</v>
      </c>
      <c r="CI377" s="207">
        <f t="shared" ca="1" si="541"/>
        <v>-4.5338430782217252</v>
      </c>
      <c r="CJ377" s="207">
        <f t="shared" ca="1" si="541"/>
        <v>-6.8844429207376132</v>
      </c>
      <c r="CK377" s="207">
        <f t="shared" ca="1" si="541"/>
        <v>-8.1209464614150608</v>
      </c>
      <c r="CL377" s="207">
        <f t="shared" ca="1" si="541"/>
        <v>-8.2024492828455298</v>
      </c>
      <c r="CM377" s="207">
        <f t="shared" ca="1" si="541"/>
        <v>-7.839172251992899</v>
      </c>
      <c r="CN377" s="207">
        <f t="shared" ca="1" si="541"/>
        <v>-7.6503016928113698</v>
      </c>
      <c r="CP377" s="14">
        <f t="shared" si="556"/>
        <v>90</v>
      </c>
      <c r="CQ377" s="207">
        <f t="shared" ca="1" si="557"/>
        <v>6.2198872442582429</v>
      </c>
      <c r="CR377" s="207">
        <f t="shared" ca="1" si="542"/>
        <v>6.2713677008460236</v>
      </c>
      <c r="CS377" s="207">
        <f t="shared" ca="1" si="542"/>
        <v>6.4056002038261548</v>
      </c>
      <c r="CT377" s="207">
        <f t="shared" ca="1" si="542"/>
        <v>6.57883574059223</v>
      </c>
      <c r="CU377" s="207">
        <f t="shared" ca="1" si="542"/>
        <v>6.7831927270545735</v>
      </c>
      <c r="CV377" s="207">
        <f t="shared" ca="1" si="542"/>
        <v>7.1517920527378056</v>
      </c>
      <c r="CW377" s="207">
        <f t="shared" ca="1" si="542"/>
        <v>8.0508595158330003</v>
      </c>
      <c r="CX377" s="207">
        <f t="shared" ca="1" si="542"/>
        <v>9.9741910914874605</v>
      </c>
      <c r="CY377" s="207">
        <f t="shared" ca="1" si="542"/>
        <v>12.996932286993584</v>
      </c>
      <c r="CZ377" s="207">
        <f t="shared" ca="1" si="542"/>
        <v>16.229998523630751</v>
      </c>
      <c r="DA377" s="207">
        <f t="shared" ca="1" si="542"/>
        <v>18.546492195706193</v>
      </c>
      <c r="DB377" s="207">
        <f t="shared" ca="1" si="542"/>
        <v>19.694214046196691</v>
      </c>
      <c r="DC377" s="207">
        <f t="shared" ca="1" si="542"/>
        <v>20.011744873602428</v>
      </c>
      <c r="DE377" s="14">
        <f t="shared" si="558"/>
        <v>90</v>
      </c>
      <c r="DF377" s="207">
        <f t="shared" ca="1" si="559"/>
        <v>-5.1832394381794842</v>
      </c>
      <c r="DG377" s="207">
        <f t="shared" ca="1" si="543"/>
        <v>-5.1358483826743964</v>
      </c>
      <c r="DH377" s="207">
        <f t="shared" ca="1" si="543"/>
        <v>-4.9360774994781238</v>
      </c>
      <c r="DI377" s="207">
        <f t="shared" ca="1" si="543"/>
        <v>-4.418112752683343</v>
      </c>
      <c r="DJ377" s="207">
        <f t="shared" ca="1" si="543"/>
        <v>-3.3420571307601121</v>
      </c>
      <c r="DK377" s="207">
        <f t="shared" ca="1" si="543"/>
        <v>-1.4802841456562179</v>
      </c>
      <c r="DL377" s="207">
        <f t="shared" ca="1" si="543"/>
        <v>1.2213872239689396</v>
      </c>
      <c r="DM377" s="207">
        <f t="shared" ca="1" si="543"/>
        <v>4.3827589223810568</v>
      </c>
      <c r="DN377" s="207">
        <f t="shared" ca="1" si="543"/>
        <v>7.013101846484556</v>
      </c>
      <c r="DO377" s="207">
        <f t="shared" ca="1" si="543"/>
        <v>8.1229288612816219</v>
      </c>
      <c r="DP377" s="207">
        <f t="shared" ca="1" si="543"/>
        <v>7.8455170111763444</v>
      </c>
      <c r="DQ377" s="207">
        <f t="shared" ca="1" si="543"/>
        <v>7.169860661624412</v>
      </c>
      <c r="DR377" s="207">
        <f t="shared" ca="1" si="543"/>
        <v>6.8651114448147581</v>
      </c>
      <c r="DT377" s="14">
        <f t="shared" si="560"/>
        <v>90</v>
      </c>
      <c r="DU377" s="207">
        <f t="shared" ca="1" si="544"/>
        <v>0</v>
      </c>
      <c r="DV377" s="207">
        <f t="shared" ca="1" si="544"/>
        <v>0</v>
      </c>
      <c r="DW377" s="207">
        <f t="shared" ca="1" si="544"/>
        <v>0</v>
      </c>
      <c r="DX377" s="207">
        <f t="shared" ca="1" si="544"/>
        <v>0</v>
      </c>
      <c r="DY377" s="207">
        <f t="shared" ca="1" si="544"/>
        <v>0</v>
      </c>
      <c r="DZ377" s="207">
        <f t="shared" ca="1" si="544"/>
        <v>0</v>
      </c>
      <c r="EA377" s="207">
        <f t="shared" ca="1" si="544"/>
        <v>0</v>
      </c>
      <c r="EB377" s="207">
        <f t="shared" ca="1" si="544"/>
        <v>0</v>
      </c>
      <c r="EC377" s="207">
        <f t="shared" ca="1" si="544"/>
        <v>0</v>
      </c>
      <c r="ED377" s="207">
        <f t="shared" ca="1" si="544"/>
        <v>0</v>
      </c>
      <c r="EE377" s="207">
        <f t="shared" ca="1" si="544"/>
        <v>0</v>
      </c>
      <c r="EF377" s="207">
        <f t="shared" ca="1" si="544"/>
        <v>0</v>
      </c>
      <c r="EG377" s="207">
        <f t="shared" ca="1" si="544"/>
        <v>0</v>
      </c>
      <c r="EI377" s="14">
        <f t="shared" si="561"/>
        <v>90</v>
      </c>
      <c r="EJ377" s="207">
        <f t="shared" ca="1" si="545"/>
        <v>0</v>
      </c>
      <c r="EK377" s="207">
        <f t="shared" ca="1" si="545"/>
        <v>0</v>
      </c>
      <c r="EL377" s="207">
        <f t="shared" ca="1" si="545"/>
        <v>0</v>
      </c>
      <c r="EM377" s="207">
        <f t="shared" ca="1" si="545"/>
        <v>0</v>
      </c>
      <c r="EN377" s="207">
        <f t="shared" ca="1" si="545"/>
        <v>0</v>
      </c>
      <c r="EO377" s="207">
        <f t="shared" ca="1" si="545"/>
        <v>0</v>
      </c>
      <c r="EP377" s="207">
        <f t="shared" ca="1" si="545"/>
        <v>0</v>
      </c>
      <c r="EQ377" s="207">
        <f t="shared" ca="1" si="545"/>
        <v>0</v>
      </c>
      <c r="ER377" s="207">
        <f t="shared" ca="1" si="545"/>
        <v>0</v>
      </c>
      <c r="ES377" s="207">
        <f t="shared" ca="1" si="545"/>
        <v>0</v>
      </c>
      <c r="ET377" s="207">
        <f t="shared" ca="1" si="545"/>
        <v>0</v>
      </c>
      <c r="EU377" s="207">
        <f t="shared" ca="1" si="545"/>
        <v>0</v>
      </c>
      <c r="EV377" s="207">
        <f t="shared" ca="1" si="545"/>
        <v>0</v>
      </c>
      <c r="EX377" s="14"/>
      <c r="EY377" s="207"/>
      <c r="EZ377" s="207"/>
      <c r="FA377" s="207"/>
      <c r="FB377" s="207"/>
      <c r="FC377" s="207"/>
      <c r="FD377" s="207"/>
      <c r="FE377" s="207"/>
      <c r="FF377" s="207"/>
      <c r="FG377" s="207"/>
      <c r="FH377" s="207"/>
      <c r="FI377" s="207"/>
      <c r="FJ377" s="207"/>
      <c r="FK377" s="207"/>
      <c r="FM377" s="14"/>
      <c r="FN377" s="207"/>
      <c r="FO377" s="207"/>
      <c r="FP377" s="207"/>
      <c r="FQ377" s="207"/>
      <c r="FR377" s="207"/>
      <c r="FS377" s="207"/>
      <c r="FT377" s="207"/>
      <c r="FU377" s="207"/>
      <c r="FV377" s="207"/>
      <c r="FW377" s="207"/>
      <c r="FX377" s="207"/>
      <c r="FY377" s="207"/>
      <c r="FZ377" s="207"/>
    </row>
    <row r="378" spans="15:184">
      <c r="S378" s="9"/>
      <c r="T378" s="326"/>
      <c r="U378" s="326"/>
      <c r="V378" s="326"/>
      <c r="W378" s="326"/>
      <c r="X378" s="326"/>
      <c r="Y378" s="326"/>
      <c r="Z378" s="326"/>
      <c r="AA378" s="326"/>
      <c r="AB378" s="326"/>
      <c r="AC378" s="326"/>
      <c r="AD378" s="326"/>
      <c r="AE378" s="326"/>
      <c r="AF378" s="326"/>
      <c r="AG378" s="52"/>
      <c r="AH378" s="9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W378" s="9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L378" s="9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CA378" s="9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P378" s="9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E378" s="9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T378" s="9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I378" s="9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X378" s="9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M378" s="9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</row>
    <row r="379" spans="15:184">
      <c r="Q379" s="1" t="s">
        <v>110</v>
      </c>
      <c r="S379" s="1" t="s">
        <v>111</v>
      </c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 t="s">
        <v>112</v>
      </c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 t="s">
        <v>113</v>
      </c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 t="s">
        <v>114</v>
      </c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 t="s">
        <v>115</v>
      </c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 t="s">
        <v>116</v>
      </c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 t="s">
        <v>117</v>
      </c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 t="s">
        <v>116</v>
      </c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 t="s">
        <v>117</v>
      </c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</row>
    <row r="380" spans="15:184">
      <c r="S380" s="115" t="s">
        <v>389</v>
      </c>
      <c r="T380" s="219">
        <f>T364</f>
        <v>0</v>
      </c>
      <c r="U380" s="219">
        <f t="shared" ref="U380:AF380" si="562">U364</f>
        <v>7.5</v>
      </c>
      <c r="V380" s="219">
        <f t="shared" si="562"/>
        <v>15</v>
      </c>
      <c r="W380" s="219">
        <f t="shared" si="562"/>
        <v>22.5</v>
      </c>
      <c r="X380" s="219">
        <f t="shared" si="562"/>
        <v>30</v>
      </c>
      <c r="Y380" s="219">
        <f t="shared" si="562"/>
        <v>37.5</v>
      </c>
      <c r="Z380" s="219">
        <f t="shared" si="562"/>
        <v>45</v>
      </c>
      <c r="AA380" s="219">
        <f t="shared" si="562"/>
        <v>52.5</v>
      </c>
      <c r="AB380" s="219">
        <f t="shared" si="562"/>
        <v>60</v>
      </c>
      <c r="AC380" s="219">
        <f t="shared" si="562"/>
        <v>67.5</v>
      </c>
      <c r="AD380" s="219">
        <f t="shared" si="562"/>
        <v>75</v>
      </c>
      <c r="AE380" s="219">
        <f t="shared" si="562"/>
        <v>82.5</v>
      </c>
      <c r="AF380" s="219">
        <f t="shared" si="562"/>
        <v>90</v>
      </c>
      <c r="AG380" s="9"/>
      <c r="AH380" s="115" t="s">
        <v>389</v>
      </c>
      <c r="AI380" s="113">
        <f>AI364</f>
        <v>0</v>
      </c>
      <c r="AJ380" s="113">
        <f t="shared" ref="AJ380:AU380" si="563">AJ364</f>
        <v>7.5</v>
      </c>
      <c r="AK380" s="113">
        <f t="shared" si="563"/>
        <v>15</v>
      </c>
      <c r="AL380" s="113">
        <f t="shared" si="563"/>
        <v>22.5</v>
      </c>
      <c r="AM380" s="113">
        <f t="shared" si="563"/>
        <v>30</v>
      </c>
      <c r="AN380" s="113">
        <f t="shared" si="563"/>
        <v>37.5</v>
      </c>
      <c r="AO380" s="113">
        <f t="shared" si="563"/>
        <v>45</v>
      </c>
      <c r="AP380" s="113">
        <f t="shared" si="563"/>
        <v>52.5</v>
      </c>
      <c r="AQ380" s="113">
        <f t="shared" si="563"/>
        <v>60</v>
      </c>
      <c r="AR380" s="113">
        <f t="shared" si="563"/>
        <v>67.5</v>
      </c>
      <c r="AS380" s="113">
        <f t="shared" si="563"/>
        <v>75</v>
      </c>
      <c r="AT380" s="113">
        <f t="shared" si="563"/>
        <v>82.5</v>
      </c>
      <c r="AU380" s="113">
        <f t="shared" si="563"/>
        <v>90</v>
      </c>
      <c r="AW380" s="115" t="s">
        <v>389</v>
      </c>
      <c r="AX380" s="14">
        <f>AX364</f>
        <v>0</v>
      </c>
      <c r="AY380" s="14">
        <f t="shared" ref="AY380:BJ380" si="564">AY364</f>
        <v>7.5</v>
      </c>
      <c r="AZ380" s="14">
        <f t="shared" si="564"/>
        <v>15</v>
      </c>
      <c r="BA380" s="14">
        <f t="shared" si="564"/>
        <v>22.5</v>
      </c>
      <c r="BB380" s="14">
        <f t="shared" si="564"/>
        <v>30</v>
      </c>
      <c r="BC380" s="14">
        <f t="shared" si="564"/>
        <v>37.5</v>
      </c>
      <c r="BD380" s="14">
        <f t="shared" si="564"/>
        <v>45</v>
      </c>
      <c r="BE380" s="14">
        <f t="shared" si="564"/>
        <v>52.5</v>
      </c>
      <c r="BF380" s="14">
        <f t="shared" si="564"/>
        <v>60</v>
      </c>
      <c r="BG380" s="14">
        <f t="shared" si="564"/>
        <v>67.5</v>
      </c>
      <c r="BH380" s="14">
        <f t="shared" si="564"/>
        <v>75</v>
      </c>
      <c r="BI380" s="14">
        <f t="shared" si="564"/>
        <v>82.5</v>
      </c>
      <c r="BJ380" s="14">
        <f t="shared" si="564"/>
        <v>90</v>
      </c>
      <c r="BL380" s="115" t="s">
        <v>389</v>
      </c>
      <c r="BM380" s="14">
        <f t="shared" ref="BM380:BY380" si="565">AX380</f>
        <v>0</v>
      </c>
      <c r="BN380" s="14">
        <f t="shared" si="565"/>
        <v>7.5</v>
      </c>
      <c r="BO380" s="14">
        <f t="shared" si="565"/>
        <v>15</v>
      </c>
      <c r="BP380" s="14">
        <f t="shared" si="565"/>
        <v>22.5</v>
      </c>
      <c r="BQ380" s="14">
        <f t="shared" si="565"/>
        <v>30</v>
      </c>
      <c r="BR380" s="14">
        <f t="shared" si="565"/>
        <v>37.5</v>
      </c>
      <c r="BS380" s="14">
        <f t="shared" si="565"/>
        <v>45</v>
      </c>
      <c r="BT380" s="14">
        <f t="shared" si="565"/>
        <v>52.5</v>
      </c>
      <c r="BU380" s="14">
        <f t="shared" si="565"/>
        <v>60</v>
      </c>
      <c r="BV380" s="14">
        <f t="shared" si="565"/>
        <v>67.5</v>
      </c>
      <c r="BW380" s="14">
        <f t="shared" si="565"/>
        <v>75</v>
      </c>
      <c r="BX380" s="14">
        <f t="shared" si="565"/>
        <v>82.5</v>
      </c>
      <c r="BY380" s="14">
        <f t="shared" si="565"/>
        <v>90</v>
      </c>
      <c r="CA380" s="115" t="s">
        <v>389</v>
      </c>
      <c r="CB380" s="14">
        <f>BM380</f>
        <v>0</v>
      </c>
      <c r="CC380" s="14">
        <f t="shared" ref="CC380:CN380" si="566">BN380</f>
        <v>7.5</v>
      </c>
      <c r="CD380" s="14">
        <f t="shared" si="566"/>
        <v>15</v>
      </c>
      <c r="CE380" s="14">
        <f t="shared" si="566"/>
        <v>22.5</v>
      </c>
      <c r="CF380" s="14">
        <f t="shared" si="566"/>
        <v>30</v>
      </c>
      <c r="CG380" s="14">
        <f t="shared" si="566"/>
        <v>37.5</v>
      </c>
      <c r="CH380" s="14">
        <f t="shared" si="566"/>
        <v>45</v>
      </c>
      <c r="CI380" s="14">
        <f t="shared" si="566"/>
        <v>52.5</v>
      </c>
      <c r="CJ380" s="14">
        <f t="shared" si="566"/>
        <v>60</v>
      </c>
      <c r="CK380" s="14">
        <f t="shared" si="566"/>
        <v>67.5</v>
      </c>
      <c r="CL380" s="14">
        <f t="shared" si="566"/>
        <v>75</v>
      </c>
      <c r="CM380" s="14">
        <f t="shared" si="566"/>
        <v>82.5</v>
      </c>
      <c r="CN380" s="14">
        <f t="shared" si="566"/>
        <v>90</v>
      </c>
      <c r="CP380" s="115" t="s">
        <v>389</v>
      </c>
      <c r="CQ380" s="14">
        <f t="shared" ref="CQ380:DC380" si="567">CB380</f>
        <v>0</v>
      </c>
      <c r="CR380" s="14">
        <f t="shared" si="567"/>
        <v>7.5</v>
      </c>
      <c r="CS380" s="14">
        <f t="shared" ref="CS380" si="568">CD380</f>
        <v>15</v>
      </c>
      <c r="CT380" s="14">
        <f t="shared" ref="CT380" si="569">CE380</f>
        <v>22.5</v>
      </c>
      <c r="CU380" s="14">
        <f t="shared" ref="CU380" si="570">CF380</f>
        <v>30</v>
      </c>
      <c r="CV380" s="14">
        <f t="shared" ref="CV380" si="571">CG380</f>
        <v>37.5</v>
      </c>
      <c r="CW380" s="14">
        <f t="shared" ref="CW380" si="572">CH380</f>
        <v>45</v>
      </c>
      <c r="CX380" s="14">
        <f t="shared" ref="CX380" si="573">CI380</f>
        <v>52.5</v>
      </c>
      <c r="CY380" s="14">
        <f t="shared" ref="CY380" si="574">CJ380</f>
        <v>60</v>
      </c>
      <c r="CZ380" s="14">
        <f t="shared" si="567"/>
        <v>67.5</v>
      </c>
      <c r="DA380" s="14">
        <f t="shared" si="567"/>
        <v>75</v>
      </c>
      <c r="DB380" s="14">
        <f t="shared" si="567"/>
        <v>82.5</v>
      </c>
      <c r="DC380" s="14">
        <f t="shared" si="567"/>
        <v>90</v>
      </c>
      <c r="DE380" s="115" t="s">
        <v>389</v>
      </c>
      <c r="DF380" s="14">
        <f t="shared" ref="DF380:DR380" si="575">CQ380</f>
        <v>0</v>
      </c>
      <c r="DG380" s="14">
        <f t="shared" si="575"/>
        <v>7.5</v>
      </c>
      <c r="DH380" s="14">
        <f t="shared" si="575"/>
        <v>15</v>
      </c>
      <c r="DI380" s="14">
        <f t="shared" si="575"/>
        <v>22.5</v>
      </c>
      <c r="DJ380" s="14">
        <f t="shared" si="575"/>
        <v>30</v>
      </c>
      <c r="DK380" s="14">
        <f t="shared" si="575"/>
        <v>37.5</v>
      </c>
      <c r="DL380" s="14">
        <f t="shared" si="575"/>
        <v>45</v>
      </c>
      <c r="DM380" s="14">
        <f t="shared" si="575"/>
        <v>52.5</v>
      </c>
      <c r="DN380" s="14">
        <f t="shared" si="575"/>
        <v>60</v>
      </c>
      <c r="DO380" s="14">
        <f t="shared" si="575"/>
        <v>67.5</v>
      </c>
      <c r="DP380" s="14">
        <f t="shared" si="575"/>
        <v>75</v>
      </c>
      <c r="DQ380" s="14">
        <f t="shared" si="575"/>
        <v>82.5</v>
      </c>
      <c r="DR380" s="14">
        <f t="shared" si="575"/>
        <v>90</v>
      </c>
      <c r="DT380" s="115" t="s">
        <v>389</v>
      </c>
      <c r="DU380" s="14">
        <f t="shared" ref="DU380:EG380" si="576">DF380</f>
        <v>0</v>
      </c>
      <c r="DV380" s="14">
        <f t="shared" si="576"/>
        <v>7.5</v>
      </c>
      <c r="DW380" s="14">
        <f t="shared" si="576"/>
        <v>15</v>
      </c>
      <c r="DX380" s="14">
        <f t="shared" si="576"/>
        <v>22.5</v>
      </c>
      <c r="DY380" s="14">
        <f t="shared" si="576"/>
        <v>30</v>
      </c>
      <c r="DZ380" s="14">
        <f t="shared" si="576"/>
        <v>37.5</v>
      </c>
      <c r="EA380" s="14">
        <f t="shared" si="576"/>
        <v>45</v>
      </c>
      <c r="EB380" s="14">
        <f t="shared" si="576"/>
        <v>52.5</v>
      </c>
      <c r="EC380" s="14">
        <f t="shared" si="576"/>
        <v>60</v>
      </c>
      <c r="ED380" s="14">
        <f t="shared" si="576"/>
        <v>67.5</v>
      </c>
      <c r="EE380" s="14">
        <f t="shared" si="576"/>
        <v>75</v>
      </c>
      <c r="EF380" s="14">
        <f t="shared" si="576"/>
        <v>82.5</v>
      </c>
      <c r="EG380" s="14">
        <f t="shared" si="576"/>
        <v>90</v>
      </c>
      <c r="EI380" s="115" t="s">
        <v>389</v>
      </c>
      <c r="EJ380" s="14">
        <f t="shared" ref="EJ380:EV380" si="577">DU380</f>
        <v>0</v>
      </c>
      <c r="EK380" s="14">
        <f t="shared" si="577"/>
        <v>7.5</v>
      </c>
      <c r="EL380" s="14">
        <f t="shared" si="577"/>
        <v>15</v>
      </c>
      <c r="EM380" s="14">
        <f t="shared" si="577"/>
        <v>22.5</v>
      </c>
      <c r="EN380" s="14">
        <f t="shared" si="577"/>
        <v>30</v>
      </c>
      <c r="EO380" s="14">
        <f t="shared" si="577"/>
        <v>37.5</v>
      </c>
      <c r="EP380" s="14">
        <f t="shared" si="577"/>
        <v>45</v>
      </c>
      <c r="EQ380" s="14">
        <f t="shared" si="577"/>
        <v>52.5</v>
      </c>
      <c r="ER380" s="14">
        <f t="shared" si="577"/>
        <v>60</v>
      </c>
      <c r="ES380" s="14">
        <f t="shared" si="577"/>
        <v>67.5</v>
      </c>
      <c r="ET380" s="14">
        <f t="shared" si="577"/>
        <v>75</v>
      </c>
      <c r="EU380" s="14">
        <f t="shared" si="577"/>
        <v>82.5</v>
      </c>
      <c r="EV380" s="14">
        <f t="shared" si="577"/>
        <v>90</v>
      </c>
      <c r="EX380" s="68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M380" s="68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</row>
    <row r="381" spans="15:184">
      <c r="S381" s="14">
        <f>S365</f>
        <v>0</v>
      </c>
      <c r="T381" s="325">
        <f ca="1">(3-T78)*T318-(1-3*T78)*T303</f>
        <v>-5.6702974964527533</v>
      </c>
      <c r="U381" s="325">
        <f t="shared" ref="U381:AF381" ca="1" si="578">(3-U78)*U318-(1-3*U78)*U303</f>
        <v>25.138568709169693</v>
      </c>
      <c r="V381" s="325">
        <f t="shared" ca="1" si="578"/>
        <v>97.739535244487556</v>
      </c>
      <c r="W381" s="325">
        <f t="shared" ca="1" si="578"/>
        <v>150.06782776383153</v>
      </c>
      <c r="X381" s="325">
        <f t="shared" ca="1" si="578"/>
        <v>131.0489230423689</v>
      </c>
      <c r="Y381" s="325">
        <f t="shared" ca="1" si="578"/>
        <v>73.407837275422182</v>
      </c>
      <c r="Z381" s="325">
        <f t="shared" ca="1" si="578"/>
        <v>29.793096497441731</v>
      </c>
      <c r="AA381" s="325">
        <f t="shared" ca="1" si="578"/>
        <v>10.086834728396441</v>
      </c>
      <c r="AB381" s="325">
        <f t="shared" ca="1" si="578"/>
        <v>4.0860747024270969</v>
      </c>
      <c r="AC381" s="325">
        <f t="shared" ca="1" si="578"/>
        <v>3.404656489615534</v>
      </c>
      <c r="AD381" s="325">
        <f t="shared" ca="1" si="578"/>
        <v>4.1563407796774596</v>
      </c>
      <c r="AE381" s="325">
        <f t="shared" ca="1" si="578"/>
        <v>4.9015601084821654</v>
      </c>
      <c r="AF381" s="325">
        <f t="shared" ca="1" si="578"/>
        <v>5.1832390640255994</v>
      </c>
      <c r="AG381" s="505"/>
      <c r="AH381" s="14">
        <f>AH365</f>
        <v>0</v>
      </c>
      <c r="AI381" s="325">
        <f ca="1">(3-T78)*AI318-(1-3*T78)*AI303</f>
        <v>-4.4308566567104819</v>
      </c>
      <c r="AJ381" s="325">
        <f t="shared" ref="AJ381:AU393" ca="1" si="579">(3-U78)*AJ318-(1-3*U78)*AJ303</f>
        <v>18.136816806036489</v>
      </c>
      <c r="AK381" s="325">
        <f t="shared" ca="1" si="579"/>
        <v>69.379145342055594</v>
      </c>
      <c r="AL381" s="325">
        <f t="shared" ca="1" si="579"/>
        <v>105.0410944754889</v>
      </c>
      <c r="AM381" s="325">
        <f t="shared" ca="1" si="579"/>
        <v>91.236126126352943</v>
      </c>
      <c r="AN381" s="325">
        <f t="shared" ca="1" si="579"/>
        <v>51.910091103515519</v>
      </c>
      <c r="AO381" s="325">
        <f t="shared" ca="1" si="579"/>
        <v>22.88868044890334</v>
      </c>
      <c r="AP381" s="325">
        <f t="shared" ca="1" si="579"/>
        <v>9.9384865511861715</v>
      </c>
      <c r="AQ381" s="325">
        <f t="shared" ca="1" si="579"/>
        <v>5.2894258782848018</v>
      </c>
      <c r="AR381" s="325">
        <f t="shared" ca="1" si="579"/>
        <v>2.1412603465824791</v>
      </c>
      <c r="AS381" s="325">
        <f t="shared" ca="1" si="579"/>
        <v>-3.4612233461059558</v>
      </c>
      <c r="AT381" s="325">
        <f t="shared" ca="1" si="579"/>
        <v>-12.353742780210901</v>
      </c>
      <c r="AU381" s="325">
        <f t="shared" ca="1" si="579"/>
        <v>-18.139535541211927</v>
      </c>
      <c r="AW381" s="14">
        <f>AW365</f>
        <v>0</v>
      </c>
      <c r="AX381" s="207">
        <f ca="1">(3-T78)*AX318-(1-3*T78)*AX303</f>
        <v>-5.4026263768474223</v>
      </c>
      <c r="AY381" s="207">
        <f t="shared" ref="AY381:BJ393" ca="1" si="580">(3-U78)*AY318-(1-3*U78)*AY303</f>
        <v>20.155668552358065</v>
      </c>
      <c r="AZ381" s="207">
        <f t="shared" ca="1" si="580"/>
        <v>78.761390326126275</v>
      </c>
      <c r="BA381" s="207">
        <f t="shared" ca="1" si="580"/>
        <v>120.05015718766423</v>
      </c>
      <c r="BB381" s="207">
        <f t="shared" ca="1" si="580"/>
        <v>104.51360400062049</v>
      </c>
      <c r="BC381" s="207">
        <f t="shared" ca="1" si="580"/>
        <v>59.069663148982009</v>
      </c>
      <c r="BD381" s="207">
        <f t="shared" ca="1" si="580"/>
        <v>25.155649290525041</v>
      </c>
      <c r="BE381" s="207">
        <f t="shared" ca="1" si="580"/>
        <v>9.8911484619078216</v>
      </c>
      <c r="BF381" s="207">
        <f t="shared" ca="1" si="580"/>
        <v>4.6311071018410335</v>
      </c>
      <c r="BG381" s="207">
        <f t="shared" ca="1" si="580"/>
        <v>1.7977750453333297</v>
      </c>
      <c r="BH381" s="207">
        <f t="shared" ca="1" si="580"/>
        <v>-3.2153200716325738</v>
      </c>
      <c r="BI381" s="207">
        <f t="shared" ca="1" si="580"/>
        <v>-11.760439611237082</v>
      </c>
      <c r="BJ381" s="207">
        <f t="shared" ca="1" si="580"/>
        <v>-17.452317976344517</v>
      </c>
      <c r="BL381" s="14">
        <f>AW381</f>
        <v>0</v>
      </c>
      <c r="BM381" s="207">
        <f ca="1">(3-T78)*BM318-(1-3*T78)*BM303</f>
        <v>-6.4527348759153718</v>
      </c>
      <c r="BN381" s="207">
        <f t="shared" ref="BN381:BY393" ca="1" si="581">(3-U78)*BN318-(1-3*U78)*BN303</f>
        <v>22.128688351413633</v>
      </c>
      <c r="BO381" s="207">
        <f t="shared" ca="1" si="581"/>
        <v>88.132528883502133</v>
      </c>
      <c r="BP381" s="207">
        <f t="shared" ca="1" si="581"/>
        <v>135.05924569085897</v>
      </c>
      <c r="BQ381" s="207">
        <f t="shared" ca="1" si="581"/>
        <v>117.79233340302471</v>
      </c>
      <c r="BR381" s="207">
        <f t="shared" ca="1" si="581"/>
        <v>66.227815195212216</v>
      </c>
      <c r="BS381" s="207">
        <f t="shared" ca="1" si="581"/>
        <v>27.413151328062177</v>
      </c>
      <c r="BT381" s="207">
        <f t="shared" ca="1" si="581"/>
        <v>9.810370856296057</v>
      </c>
      <c r="BU381" s="207">
        <f t="shared" ca="1" si="581"/>
        <v>3.8712027937090339</v>
      </c>
      <c r="BV381" s="207">
        <f t="shared" ca="1" si="581"/>
        <v>1.2376523099683467</v>
      </c>
      <c r="BW381" s="207">
        <f t="shared" ca="1" si="581"/>
        <v>-3.2053995854531578</v>
      </c>
      <c r="BX381" s="207">
        <f t="shared" ca="1" si="581"/>
        <v>-11.332971388919061</v>
      </c>
      <c r="BY381" s="207">
        <f t="shared" ca="1" si="581"/>
        <v>-16.898342762973293</v>
      </c>
      <c r="CA381" s="14">
        <f>BL381</f>
        <v>0</v>
      </c>
      <c r="CB381" s="207">
        <f ca="1">(3-T78)*CB318-(1-3*T78)*CB303</f>
        <v>-11.098222470394457</v>
      </c>
      <c r="CC381" s="207">
        <f t="shared" ref="CC381:CN393" ca="1" si="582">(3-U78)*CC318-(1-3*U78)*CC303</f>
        <v>3.4304910304066558</v>
      </c>
      <c r="CD381" s="207">
        <f t="shared" ca="1" si="582"/>
        <v>35.907471398624899</v>
      </c>
      <c r="CE381" s="207">
        <f t="shared" ca="1" si="582"/>
        <v>60.042608323650597</v>
      </c>
      <c r="CF381" s="207">
        <f t="shared" ca="1" si="582"/>
        <v>53.533321276317615</v>
      </c>
      <c r="CG381" s="207">
        <f t="shared" ca="1" si="582"/>
        <v>28.198764147505916</v>
      </c>
      <c r="CH381" s="207">
        <f t="shared" ca="1" si="582"/>
        <v>7.2095072007504495</v>
      </c>
      <c r="CI381" s="207">
        <f t="shared" ca="1" si="582"/>
        <v>-3.5823163570226741</v>
      </c>
      <c r="CJ381" s="207">
        <f t="shared" ca="1" si="582"/>
        <v>-8.2308489790052164</v>
      </c>
      <c r="CK381" s="207">
        <f t="shared" ca="1" si="582"/>
        <v>-11.174340715320694</v>
      </c>
      <c r="CL381" s="207">
        <f t="shared" ca="1" si="582"/>
        <v>-15.731289808888526</v>
      </c>
      <c r="CM381" s="207">
        <f t="shared" ca="1" si="582"/>
        <v>-23.540043118106606</v>
      </c>
      <c r="CN381" s="207">
        <f t="shared" ca="1" si="582"/>
        <v>-28.91135953274167</v>
      </c>
      <c r="CP381" s="14">
        <f>CA381</f>
        <v>0</v>
      </c>
      <c r="CQ381" s="207">
        <f ca="1">(3-T78)*CQ318-(1-3*T78)*CQ303</f>
        <v>-34.653172765640676</v>
      </c>
      <c r="CR381" s="207">
        <f t="shared" ref="CR381:DC393" ca="1" si="583">(3-U78)*CR318-(1-3*U78)*CR303</f>
        <v>-9.5220883212829222</v>
      </c>
      <c r="CS381" s="207">
        <f t="shared" ca="1" si="583"/>
        <v>34.204021594351005</v>
      </c>
      <c r="CT381" s="207">
        <f t="shared" ca="1" si="583"/>
        <v>60.038137409341317</v>
      </c>
      <c r="CU381" s="207">
        <f t="shared" ca="1" si="583"/>
        <v>52.906575170952593</v>
      </c>
      <c r="CV381" s="207">
        <f t="shared" ca="1" si="583"/>
        <v>28.889119187278745</v>
      </c>
      <c r="CW381" s="207">
        <f t="shared" ca="1" si="583"/>
        <v>9.4123658878802079</v>
      </c>
      <c r="CX381" s="207">
        <f t="shared" ca="1" si="583"/>
        <v>-2.292021876784557</v>
      </c>
      <c r="CY381" s="207">
        <f t="shared" ca="1" si="583"/>
        <v>-11.414274468398842</v>
      </c>
      <c r="CZ381" s="207">
        <f t="shared" ca="1" si="583"/>
        <v>-22.838876843813516</v>
      </c>
      <c r="DA381" s="207">
        <f t="shared" ca="1" si="583"/>
        <v>-40.931675512603789</v>
      </c>
      <c r="DB381" s="207">
        <f t="shared" ca="1" si="583"/>
        <v>-67.567318012771821</v>
      </c>
      <c r="DC381" s="207">
        <f t="shared" ca="1" si="583"/>
        <v>-84.765243496672838</v>
      </c>
      <c r="DE381" s="14">
        <f>CP381</f>
        <v>0</v>
      </c>
      <c r="DF381" s="207">
        <f ca="1">(3-T78)*DF318-(1-3*T78)*DF303</f>
        <v>-161.15968033716413</v>
      </c>
      <c r="DG381" s="207">
        <f t="shared" ref="DG381:DR393" ca="1" si="584">(3-U78)*DG318-(1-3*U78)*DG303</f>
        <v>-148.61541508223073</v>
      </c>
      <c r="DH381" s="207">
        <f t="shared" ca="1" si="584"/>
        <v>-121.10722064023156</v>
      </c>
      <c r="DI381" s="207">
        <f t="shared" ca="1" si="584"/>
        <v>-89.80338348612004</v>
      </c>
      <c r="DJ381" s="207">
        <f t="shared" ca="1" si="584"/>
        <v>-66.355990925454194</v>
      </c>
      <c r="DK381" s="207">
        <f t="shared" ca="1" si="584"/>
        <v>-53.163006778256864</v>
      </c>
      <c r="DL381" s="207">
        <f t="shared" ca="1" si="584"/>
        <v>-44.393465395219138</v>
      </c>
      <c r="DM381" s="207">
        <f t="shared" ca="1" si="584"/>
        <v>-37.585074759248563</v>
      </c>
      <c r="DN381" s="207">
        <f t="shared" ca="1" si="584"/>
        <v>-33.535799573627237</v>
      </c>
      <c r="DO381" s="207">
        <f t="shared" ca="1" si="584"/>
        <v>-34.000628404495899</v>
      </c>
      <c r="DP381" s="207">
        <f t="shared" ca="1" si="584"/>
        <v>-41.45019639582857</v>
      </c>
      <c r="DQ381" s="207">
        <f t="shared" ca="1" si="584"/>
        <v>-56.768092233525081</v>
      </c>
      <c r="DR381" s="207">
        <f t="shared" ca="1" si="584"/>
        <v>-67.490776040714465</v>
      </c>
      <c r="DT381" s="14">
        <f>DE381</f>
        <v>0</v>
      </c>
      <c r="DU381" s="207">
        <f t="shared" ref="DU381:EG393" ca="1" si="585">(3-$Z$1/$T$1)*DU318-(1-3*$Z$1/$T$1)*DU303</f>
        <v>0</v>
      </c>
      <c r="DV381" s="207">
        <f t="shared" ca="1" si="585"/>
        <v>0</v>
      </c>
      <c r="DW381" s="207">
        <f t="shared" ca="1" si="585"/>
        <v>0</v>
      </c>
      <c r="DX381" s="207">
        <f t="shared" ca="1" si="585"/>
        <v>0</v>
      </c>
      <c r="DY381" s="207">
        <f t="shared" ca="1" si="585"/>
        <v>0</v>
      </c>
      <c r="DZ381" s="207">
        <f t="shared" ca="1" si="585"/>
        <v>0</v>
      </c>
      <c r="EA381" s="207">
        <f t="shared" ca="1" si="585"/>
        <v>0</v>
      </c>
      <c r="EB381" s="207">
        <f t="shared" ca="1" si="585"/>
        <v>0</v>
      </c>
      <c r="EC381" s="207">
        <f t="shared" ca="1" si="585"/>
        <v>0</v>
      </c>
      <c r="ED381" s="207">
        <f t="shared" ca="1" si="585"/>
        <v>0</v>
      </c>
      <c r="EE381" s="207">
        <f t="shared" ca="1" si="585"/>
        <v>0</v>
      </c>
      <c r="EF381" s="207">
        <f t="shared" ca="1" si="585"/>
        <v>0</v>
      </c>
      <c r="EG381" s="207">
        <f t="shared" ca="1" si="585"/>
        <v>0</v>
      </c>
      <c r="EI381" s="14">
        <f>DT381</f>
        <v>0</v>
      </c>
      <c r="EJ381" s="207">
        <f t="shared" ref="EJ381:EV393" ca="1" si="586">(3-$Z$1/$T$1)*EJ318-(1-3*$Z$1/$T$1)*EJ303</f>
        <v>0</v>
      </c>
      <c r="EK381" s="207">
        <f t="shared" ca="1" si="586"/>
        <v>0</v>
      </c>
      <c r="EL381" s="207">
        <f t="shared" ca="1" si="586"/>
        <v>0</v>
      </c>
      <c r="EM381" s="207">
        <f t="shared" ca="1" si="586"/>
        <v>0</v>
      </c>
      <c r="EN381" s="207">
        <f t="shared" ca="1" si="586"/>
        <v>0</v>
      </c>
      <c r="EO381" s="207">
        <f t="shared" ca="1" si="586"/>
        <v>0</v>
      </c>
      <c r="EP381" s="207">
        <f t="shared" ca="1" si="586"/>
        <v>0</v>
      </c>
      <c r="EQ381" s="207">
        <f t="shared" ca="1" si="586"/>
        <v>0</v>
      </c>
      <c r="ER381" s="207">
        <f t="shared" ca="1" si="586"/>
        <v>0</v>
      </c>
      <c r="ES381" s="207">
        <f t="shared" ca="1" si="586"/>
        <v>0</v>
      </c>
      <c r="ET381" s="207">
        <f t="shared" ca="1" si="586"/>
        <v>0</v>
      </c>
      <c r="EU381" s="207">
        <f t="shared" ca="1" si="586"/>
        <v>0</v>
      </c>
      <c r="EV381" s="207">
        <f t="shared" ca="1" si="586"/>
        <v>0</v>
      </c>
      <c r="EX381" s="14"/>
      <c r="EY381" s="207"/>
      <c r="EZ381" s="207"/>
      <c r="FA381" s="207"/>
      <c r="FB381" s="207"/>
      <c r="FC381" s="207"/>
      <c r="FD381" s="207"/>
      <c r="FE381" s="207"/>
      <c r="FF381" s="207"/>
      <c r="FG381" s="207"/>
      <c r="FH381" s="207"/>
      <c r="FI381" s="207"/>
      <c r="FJ381" s="207"/>
      <c r="FK381" s="207"/>
      <c r="FM381" s="14"/>
      <c r="FN381" s="207"/>
      <c r="FO381" s="207"/>
      <c r="FP381" s="207"/>
      <c r="FQ381" s="207"/>
      <c r="FR381" s="207"/>
      <c r="FS381" s="207"/>
      <c r="FT381" s="207"/>
      <c r="FU381" s="207"/>
      <c r="FV381" s="207"/>
      <c r="FW381" s="207"/>
      <c r="FX381" s="207"/>
      <c r="FY381" s="207"/>
      <c r="FZ381" s="207"/>
    </row>
    <row r="382" spans="15:184">
      <c r="S382" s="14">
        <f t="shared" ref="S382:S393" si="587">S366</f>
        <v>7.5</v>
      </c>
      <c r="T382" s="325">
        <f t="shared" ref="T382:AF393" ca="1" si="588">(3-T79)*T319-(1-3*T79)*T304</f>
        <v>25.138568709169693</v>
      </c>
      <c r="U382" s="325">
        <f t="shared" ca="1" si="588"/>
        <v>55.012733319019432</v>
      </c>
      <c r="V382" s="325">
        <f t="shared" ca="1" si="588"/>
        <v>124.70121757552232</v>
      </c>
      <c r="W382" s="325">
        <f t="shared" ca="1" si="588"/>
        <v>171.89799763695135</v>
      </c>
      <c r="X382" s="325">
        <f t="shared" ca="1" si="588"/>
        <v>145.55704115879416</v>
      </c>
      <c r="Y382" s="325">
        <f t="shared" ca="1" si="588"/>
        <v>80.709599349718488</v>
      </c>
      <c r="Z382" s="325">
        <f t="shared" ca="1" si="588"/>
        <v>32.731001593159547</v>
      </c>
      <c r="AA382" s="325">
        <f t="shared" ca="1" si="588"/>
        <v>11.24149626808935</v>
      </c>
      <c r="AB382" s="325">
        <f t="shared" ca="1" si="588"/>
        <v>4.6808026264856615</v>
      </c>
      <c r="AC382" s="325">
        <f t="shared" ca="1" si="588"/>
        <v>3.8583241207079553</v>
      </c>
      <c r="AD382" s="325">
        <f t="shared" ca="1" si="588"/>
        <v>4.5858805549679706</v>
      </c>
      <c r="AE382" s="325">
        <f t="shared" ca="1" si="588"/>
        <v>5.3320119795149488</v>
      </c>
      <c r="AF382" s="325">
        <f t="shared" ca="1" si="588"/>
        <v>5.6154941477304252</v>
      </c>
      <c r="AG382" s="505"/>
      <c r="AH382" s="14">
        <f t="shared" ref="AH382:AH393" si="589">AH366</f>
        <v>7.5</v>
      </c>
      <c r="AI382" s="325">
        <f t="shared" ref="AI382:AI393" ca="1" si="590">(3-T79)*AI319-(1-3*T79)*AI304</f>
        <v>18.136816806036489</v>
      </c>
      <c r="AJ382" s="325">
        <f t="shared" ca="1" si="579"/>
        <v>39.455175724131777</v>
      </c>
      <c r="AK382" s="325">
        <f t="shared" ca="1" si="579"/>
        <v>88.002340935982858</v>
      </c>
      <c r="AL382" s="325">
        <f t="shared" ca="1" si="579"/>
        <v>119.75455528564324</v>
      </c>
      <c r="AM382" s="325">
        <f t="shared" ca="1" si="579"/>
        <v>100.79887923042142</v>
      </c>
      <c r="AN382" s="325">
        <f t="shared" ca="1" si="579"/>
        <v>56.651144144078359</v>
      </c>
      <c r="AO382" s="325">
        <f t="shared" ca="1" si="579"/>
        <v>24.847739032867235</v>
      </c>
      <c r="AP382" s="325">
        <f t="shared" ca="1" si="579"/>
        <v>10.862748965062957</v>
      </c>
      <c r="AQ382" s="325">
        <f t="shared" ca="1" si="579"/>
        <v>6.0394951232736656</v>
      </c>
      <c r="AR382" s="325">
        <f t="shared" ca="1" si="579"/>
        <v>3.2078858112887234</v>
      </c>
      <c r="AS382" s="325">
        <f t="shared" ca="1" si="579"/>
        <v>-1.4306630854177893</v>
      </c>
      <c r="AT382" s="325">
        <f t="shared" ca="1" si="579"/>
        <v>-8.2600513676613438</v>
      </c>
      <c r="AU382" s="325">
        <f t="shared" ca="1" si="579"/>
        <v>-12.36287365936116</v>
      </c>
      <c r="AW382" s="14">
        <f t="shared" ref="AW382:AW393" si="591">AW366</f>
        <v>7.5</v>
      </c>
      <c r="AX382" s="207">
        <f t="shared" ref="AX382:AX393" ca="1" si="592">(3-T79)*AX319-(1-3*T79)*AX304</f>
        <v>20.155668552358065</v>
      </c>
      <c r="AY382" s="207">
        <f t="shared" ca="1" si="580"/>
        <v>44.459559279498521</v>
      </c>
      <c r="AZ382" s="207">
        <f t="shared" ca="1" si="580"/>
        <v>100.200680889252</v>
      </c>
      <c r="BA382" s="207">
        <f t="shared" ca="1" si="580"/>
        <v>137.14593006593009</v>
      </c>
      <c r="BB382" s="207">
        <f t="shared" ca="1" si="580"/>
        <v>115.72950564525297</v>
      </c>
      <c r="BC382" s="207">
        <f t="shared" ca="1" si="580"/>
        <v>64.669136736668392</v>
      </c>
      <c r="BD382" s="207">
        <f t="shared" ca="1" si="580"/>
        <v>27.449032172993128</v>
      </c>
      <c r="BE382" s="207">
        <f t="shared" ca="1" si="580"/>
        <v>10.909017472200583</v>
      </c>
      <c r="BF382" s="207">
        <f t="shared" ca="1" si="580"/>
        <v>5.3734678534533131</v>
      </c>
      <c r="BG382" s="207">
        <f t="shared" ca="1" si="580"/>
        <v>2.8048625640799507</v>
      </c>
      <c r="BH382" s="207">
        <f t="shared" ca="1" si="580"/>
        <v>-1.2547140700541322</v>
      </c>
      <c r="BI382" s="207">
        <f t="shared" ca="1" si="580"/>
        <v>-7.7269689854257777</v>
      </c>
      <c r="BJ382" s="207">
        <f t="shared" ca="1" si="580"/>
        <v>-11.73133935385154</v>
      </c>
      <c r="BL382" s="14">
        <f t="shared" ref="BL382:BL393" si="593">AW382</f>
        <v>7.5</v>
      </c>
      <c r="BM382" s="207">
        <f t="shared" ref="BM382:BM393" ca="1" si="594">(3-T79)*BM319-(1-3*T79)*BM304</f>
        <v>22.128688351413633</v>
      </c>
      <c r="BN382" s="207">
        <f t="shared" ca="1" si="581"/>
        <v>49.436791361912306</v>
      </c>
      <c r="BO382" s="207">
        <f t="shared" ca="1" si="581"/>
        <v>112.39350892380951</v>
      </c>
      <c r="BP382" s="207">
        <f t="shared" ca="1" si="581"/>
        <v>154.53907986521085</v>
      </c>
      <c r="BQ382" s="207">
        <f t="shared" ca="1" si="581"/>
        <v>130.66233072877969</v>
      </c>
      <c r="BR382" s="207">
        <f t="shared" ca="1" si="581"/>
        <v>72.686785484674118</v>
      </c>
      <c r="BS382" s="207">
        <f t="shared" ca="1" si="581"/>
        <v>30.042771403956763</v>
      </c>
      <c r="BT382" s="207">
        <f t="shared" ca="1" si="581"/>
        <v>10.92590037243612</v>
      </c>
      <c r="BU382" s="207">
        <f t="shared" ca="1" si="581"/>
        <v>4.6135688860360267</v>
      </c>
      <c r="BV382" s="207">
        <f t="shared" ca="1" si="581"/>
        <v>2.1885569605930124</v>
      </c>
      <c r="BW382" s="207">
        <f t="shared" ca="1" si="581"/>
        <v>-1.3313775797690095</v>
      </c>
      <c r="BX382" s="207">
        <f t="shared" ca="1" si="581"/>
        <v>-7.3858428611424518</v>
      </c>
      <c r="BY382" s="207">
        <f t="shared" ca="1" si="581"/>
        <v>-11.260115659626909</v>
      </c>
      <c r="CA382" s="14">
        <f t="shared" ref="CA382:CA393" si="595">BL382</f>
        <v>7.5</v>
      </c>
      <c r="CB382" s="207">
        <f t="shared" ref="CB382:CB393" ca="1" si="596">(3-T79)*CB319-(1-3*T79)*CB304</f>
        <v>3.4304910304066558</v>
      </c>
      <c r="CC382" s="207">
        <f t="shared" ca="1" si="582"/>
        <v>16.902894343838089</v>
      </c>
      <c r="CD382" s="207">
        <f t="shared" ca="1" si="582"/>
        <v>47.841192470959378</v>
      </c>
      <c r="CE382" s="207">
        <f t="shared" ca="1" si="582"/>
        <v>70.090153621875913</v>
      </c>
      <c r="CF382" s="207">
        <f t="shared" ca="1" si="582"/>
        <v>60.607076131110219</v>
      </c>
      <c r="CG382" s="207">
        <f t="shared" ca="1" si="582"/>
        <v>31.947797845702809</v>
      </c>
      <c r="CH382" s="207">
        <f t="shared" ca="1" si="582"/>
        <v>8.7253205077200153</v>
      </c>
      <c r="CI382" s="207">
        <f t="shared" ca="1" si="582"/>
        <v>-3.0541382472740093</v>
      </c>
      <c r="CJ382" s="207">
        <f t="shared" ca="1" si="582"/>
        <v>-7.951661958102072</v>
      </c>
      <c r="CK382" s="207">
        <f t="shared" ca="1" si="582"/>
        <v>-10.657900984437324</v>
      </c>
      <c r="CL382" s="207">
        <f t="shared" ca="1" si="582"/>
        <v>-14.286740811247874</v>
      </c>
      <c r="CM382" s="207">
        <f t="shared" ca="1" si="582"/>
        <v>-20.016722388460167</v>
      </c>
      <c r="CN382" s="207">
        <f t="shared" ca="1" si="582"/>
        <v>-23.691194282672928</v>
      </c>
      <c r="CP382" s="14">
        <f t="shared" ref="CP382:CP393" si="597">CA382</f>
        <v>7.5</v>
      </c>
      <c r="CQ382" s="207">
        <f t="shared" ref="CQ382:CQ393" ca="1" si="598">(3-T79)*CQ319-(1-3*T79)*CQ304</f>
        <v>-9.5220883212829222</v>
      </c>
      <c r="CR382" s="207">
        <f t="shared" ca="1" si="583"/>
        <v>10.164988546797595</v>
      </c>
      <c r="CS382" s="207">
        <f t="shared" ca="1" si="583"/>
        <v>47.446109301153498</v>
      </c>
      <c r="CT382" s="207">
        <f t="shared" ca="1" si="583"/>
        <v>69.511733401049725</v>
      </c>
      <c r="CU382" s="207">
        <f t="shared" ca="1" si="583"/>
        <v>59.069054963528949</v>
      </c>
      <c r="CV382" s="207">
        <f t="shared" ca="1" si="583"/>
        <v>32.170616236426248</v>
      </c>
      <c r="CW382" s="207">
        <f t="shared" ca="1" si="583"/>
        <v>11.124976867811233</v>
      </c>
      <c r="CX382" s="207">
        <f t="shared" ca="1" si="583"/>
        <v>-0.94974032979611511</v>
      </c>
      <c r="CY382" s="207">
        <f t="shared" ca="1" si="583"/>
        <v>-9.6978196579152982</v>
      </c>
      <c r="CZ382" s="207">
        <f t="shared" ca="1" si="583"/>
        <v>-19.95818087476913</v>
      </c>
      <c r="DA382" s="207">
        <f t="shared" ca="1" si="583"/>
        <v>-35.156078877778697</v>
      </c>
      <c r="DB382" s="207">
        <f t="shared" ca="1" si="583"/>
        <v>-55.612712091732959</v>
      </c>
      <c r="DC382" s="207">
        <f t="shared" ca="1" si="583"/>
        <v>-67.764034079053545</v>
      </c>
      <c r="DE382" s="14">
        <f t="shared" ref="DE382:DE393" si="599">CP382</f>
        <v>7.5</v>
      </c>
      <c r="DF382" s="207">
        <f t="shared" ref="DF382:DF393" ca="1" si="600">(3-T79)*DF319-(1-3*T79)*DF304</f>
        <v>-148.61541508223073</v>
      </c>
      <c r="DG382" s="207">
        <f t="shared" ca="1" si="584"/>
        <v>-138.31712396226797</v>
      </c>
      <c r="DH382" s="207">
        <f t="shared" ca="1" si="584"/>
        <v>-113.30539928013135</v>
      </c>
      <c r="DI382" s="207">
        <f t="shared" ca="1" si="584"/>
        <v>-83.723832074939565</v>
      </c>
      <c r="DJ382" s="207">
        <f t="shared" ca="1" si="584"/>
        <v>-62.232447421254719</v>
      </c>
      <c r="DK382" s="207">
        <f t="shared" ca="1" si="584"/>
        <v>-50.954249994560136</v>
      </c>
      <c r="DL382" s="207">
        <f t="shared" ca="1" si="584"/>
        <v>-43.378351491825313</v>
      </c>
      <c r="DM382" s="207">
        <f t="shared" ca="1" si="584"/>
        <v>-37.008294231102816</v>
      </c>
      <c r="DN382" s="207">
        <f t="shared" ca="1" si="584"/>
        <v>-32.849268573204931</v>
      </c>
      <c r="DO382" s="207">
        <f t="shared" ca="1" si="584"/>
        <v>-32.577624377374349</v>
      </c>
      <c r="DP382" s="207">
        <f t="shared" ca="1" si="584"/>
        <v>-38.054494633414201</v>
      </c>
      <c r="DQ382" s="207">
        <f t="shared" ca="1" si="584"/>
        <v>-49.195895045394053</v>
      </c>
      <c r="DR382" s="207">
        <f t="shared" ca="1" si="584"/>
        <v>-56.531249008484522</v>
      </c>
      <c r="DT382" s="14">
        <f t="shared" ref="DT382:DT393" si="601">DE382</f>
        <v>7.5</v>
      </c>
      <c r="DU382" s="207">
        <f t="shared" ca="1" si="585"/>
        <v>0</v>
      </c>
      <c r="DV382" s="207">
        <f t="shared" ca="1" si="585"/>
        <v>0</v>
      </c>
      <c r="DW382" s="207">
        <f t="shared" ca="1" si="585"/>
        <v>0</v>
      </c>
      <c r="DX382" s="207">
        <f t="shared" ca="1" si="585"/>
        <v>0</v>
      </c>
      <c r="DY382" s="207">
        <f t="shared" ca="1" si="585"/>
        <v>0</v>
      </c>
      <c r="DZ382" s="207">
        <f t="shared" ca="1" si="585"/>
        <v>0</v>
      </c>
      <c r="EA382" s="207">
        <f t="shared" ca="1" si="585"/>
        <v>0</v>
      </c>
      <c r="EB382" s="207">
        <f t="shared" ca="1" si="585"/>
        <v>0</v>
      </c>
      <c r="EC382" s="207">
        <f t="shared" ca="1" si="585"/>
        <v>0</v>
      </c>
      <c r="ED382" s="207">
        <f t="shared" ca="1" si="585"/>
        <v>0</v>
      </c>
      <c r="EE382" s="207">
        <f t="shared" ca="1" si="585"/>
        <v>0</v>
      </c>
      <c r="EF382" s="207">
        <f t="shared" ca="1" si="585"/>
        <v>0</v>
      </c>
      <c r="EG382" s="207">
        <f t="shared" ca="1" si="585"/>
        <v>0</v>
      </c>
      <c r="EI382" s="14">
        <f t="shared" ref="EI382:EI393" si="602">DT382</f>
        <v>7.5</v>
      </c>
      <c r="EJ382" s="207">
        <f t="shared" ca="1" si="586"/>
        <v>0</v>
      </c>
      <c r="EK382" s="207">
        <f t="shared" ca="1" si="586"/>
        <v>0</v>
      </c>
      <c r="EL382" s="207">
        <f t="shared" ca="1" si="586"/>
        <v>0</v>
      </c>
      <c r="EM382" s="207">
        <f t="shared" ca="1" si="586"/>
        <v>0</v>
      </c>
      <c r="EN382" s="207">
        <f t="shared" ca="1" si="586"/>
        <v>0</v>
      </c>
      <c r="EO382" s="207">
        <f t="shared" ca="1" si="586"/>
        <v>0</v>
      </c>
      <c r="EP382" s="207">
        <f t="shared" ca="1" si="586"/>
        <v>0</v>
      </c>
      <c r="EQ382" s="207">
        <f t="shared" ca="1" si="586"/>
        <v>0</v>
      </c>
      <c r="ER382" s="207">
        <f t="shared" ca="1" si="586"/>
        <v>0</v>
      </c>
      <c r="ES382" s="207">
        <f t="shared" ca="1" si="586"/>
        <v>0</v>
      </c>
      <c r="ET382" s="207">
        <f t="shared" ca="1" si="586"/>
        <v>0</v>
      </c>
      <c r="EU382" s="207">
        <f t="shared" ca="1" si="586"/>
        <v>0</v>
      </c>
      <c r="EV382" s="207">
        <f t="shared" ca="1" si="586"/>
        <v>0</v>
      </c>
      <c r="EX382" s="14"/>
      <c r="EY382" s="207"/>
      <c r="EZ382" s="207"/>
      <c r="FA382" s="207"/>
      <c r="FB382" s="207"/>
      <c r="FC382" s="207"/>
      <c r="FD382" s="207"/>
      <c r="FE382" s="207"/>
      <c r="FF382" s="207"/>
      <c r="FG382" s="207"/>
      <c r="FH382" s="207"/>
      <c r="FI382" s="207"/>
      <c r="FJ382" s="207"/>
      <c r="FK382" s="207"/>
      <c r="FM382" s="14"/>
      <c r="FN382" s="207"/>
      <c r="FO382" s="207"/>
      <c r="FP382" s="207"/>
      <c r="FQ382" s="207"/>
      <c r="FR382" s="207"/>
      <c r="FS382" s="207"/>
      <c r="FT382" s="207"/>
      <c r="FU382" s="207"/>
      <c r="FV382" s="207"/>
      <c r="FW382" s="207"/>
      <c r="FX382" s="207"/>
      <c r="FY382" s="207"/>
      <c r="FZ382" s="207"/>
    </row>
    <row r="383" spans="15:184">
      <c r="S383" s="14">
        <f t="shared" si="587"/>
        <v>15</v>
      </c>
      <c r="T383" s="325">
        <f t="shared" ca="1" si="588"/>
        <v>97.739535244487556</v>
      </c>
      <c r="U383" s="325">
        <f t="shared" ca="1" si="588"/>
        <v>124.70121757552232</v>
      </c>
      <c r="V383" s="325">
        <f t="shared" ca="1" si="588"/>
        <v>186.52235093382976</v>
      </c>
      <c r="W383" s="325">
        <f t="shared" ca="1" si="588"/>
        <v>222.74527088015745</v>
      </c>
      <c r="X383" s="325">
        <f t="shared" ca="1" si="588"/>
        <v>181.3311423821747</v>
      </c>
      <c r="Y383" s="325">
        <f t="shared" ca="1" si="588"/>
        <v>99.441099334927102</v>
      </c>
      <c r="Z383" s="325">
        <f t="shared" ca="1" si="588"/>
        <v>40.160385334051554</v>
      </c>
      <c r="AA383" s="325">
        <f t="shared" ca="1" si="588"/>
        <v>14.028635308855133</v>
      </c>
      <c r="AB383" s="325">
        <f t="shared" ca="1" si="588"/>
        <v>6.1270639172019656</v>
      </c>
      <c r="AC383" s="325">
        <f t="shared" ca="1" si="588"/>
        <v>5.0502179339687334</v>
      </c>
      <c r="AD383" s="325">
        <f t="shared" ca="1" si="588"/>
        <v>5.7870549604273256</v>
      </c>
      <c r="AE383" s="325">
        <f t="shared" ca="1" si="588"/>
        <v>6.5723359581843157</v>
      </c>
      <c r="AF383" s="325">
        <f t="shared" ca="1" si="588"/>
        <v>6.8715634574716535</v>
      </c>
      <c r="AG383" s="505"/>
      <c r="AH383" s="14">
        <f t="shared" si="589"/>
        <v>15</v>
      </c>
      <c r="AI383" s="325">
        <f t="shared" ca="1" si="590"/>
        <v>69.379145342055594</v>
      </c>
      <c r="AJ383" s="325">
        <f t="shared" ca="1" si="579"/>
        <v>88.002340935982858</v>
      </c>
      <c r="AK383" s="325">
        <f t="shared" ca="1" si="579"/>
        <v>130.05197813209566</v>
      </c>
      <c r="AL383" s="325">
        <f t="shared" ca="1" si="579"/>
        <v>153.44532662348007</v>
      </c>
      <c r="AM383" s="325">
        <f t="shared" ca="1" si="579"/>
        <v>123.89739798819225</v>
      </c>
      <c r="AN383" s="325">
        <f t="shared" ca="1" si="579"/>
        <v>68.514164689574926</v>
      </c>
      <c r="AO383" s="325">
        <f t="shared" ca="1" si="579"/>
        <v>29.668804535934346</v>
      </c>
      <c r="AP383" s="325">
        <f t="shared" ca="1" si="579"/>
        <v>13.073547322404771</v>
      </c>
      <c r="AQ383" s="325">
        <f t="shared" ca="1" si="579"/>
        <v>7.8356904930768732</v>
      </c>
      <c r="AR383" s="325">
        <f t="shared" ca="1" si="579"/>
        <v>5.6247000383449688</v>
      </c>
      <c r="AS383" s="325">
        <f t="shared" ca="1" si="579"/>
        <v>2.624335843487251</v>
      </c>
      <c r="AT383" s="325">
        <f t="shared" ca="1" si="579"/>
        <v>-1.2693304195341453</v>
      </c>
      <c r="AU383" s="325">
        <f t="shared" ca="1" si="579"/>
        <v>-3.3168352493849662</v>
      </c>
      <c r="AW383" s="14">
        <f t="shared" si="591"/>
        <v>15</v>
      </c>
      <c r="AX383" s="207">
        <f t="shared" ca="1" si="592"/>
        <v>78.761390326126275</v>
      </c>
      <c r="AY383" s="207">
        <f t="shared" ca="1" si="580"/>
        <v>100.200680889252</v>
      </c>
      <c r="AZ383" s="207">
        <f t="shared" ca="1" si="580"/>
        <v>148.88592272405043</v>
      </c>
      <c r="BA383" s="207">
        <f t="shared" ca="1" si="580"/>
        <v>176.56762235428513</v>
      </c>
      <c r="BB383" s="207">
        <f t="shared" ca="1" si="580"/>
        <v>143.0588207110855</v>
      </c>
      <c r="BC383" s="207">
        <f t="shared" ca="1" si="580"/>
        <v>78.829004553067776</v>
      </c>
      <c r="BD383" s="207">
        <f t="shared" ca="1" si="580"/>
        <v>33.154023264483051</v>
      </c>
      <c r="BE383" s="207">
        <f t="shared" ca="1" si="580"/>
        <v>13.344154975114927</v>
      </c>
      <c r="BF383" s="207">
        <f t="shared" ca="1" si="580"/>
        <v>7.1373593889970754</v>
      </c>
      <c r="BG383" s="207">
        <f t="shared" ca="1" si="580"/>
        <v>5.0802874344239815</v>
      </c>
      <c r="BH383" s="207">
        <f t="shared" ca="1" si="580"/>
        <v>2.6493045381612337</v>
      </c>
      <c r="BI383" s="207">
        <f t="shared" ca="1" si="580"/>
        <v>-0.85811548132446536</v>
      </c>
      <c r="BJ383" s="207">
        <f t="shared" ca="1" si="580"/>
        <v>-2.7954791958073244</v>
      </c>
      <c r="BL383" s="14">
        <f t="shared" si="593"/>
        <v>15</v>
      </c>
      <c r="BM383" s="207">
        <f t="shared" ca="1" si="594"/>
        <v>88.132528883502133</v>
      </c>
      <c r="BN383" s="207">
        <f t="shared" ca="1" si="581"/>
        <v>112.39350892380951</v>
      </c>
      <c r="BO383" s="207">
        <f t="shared" ca="1" si="581"/>
        <v>167.72163318176734</v>
      </c>
      <c r="BP383" s="207">
        <f t="shared" ca="1" si="581"/>
        <v>199.6940255085668</v>
      </c>
      <c r="BQ383" s="207">
        <f t="shared" ca="1" si="581"/>
        <v>162.2237728002539</v>
      </c>
      <c r="BR383" s="207">
        <f t="shared" ca="1" si="581"/>
        <v>89.145318161254153</v>
      </c>
      <c r="BS383" s="207">
        <f t="shared" ca="1" si="581"/>
        <v>36.635384598812621</v>
      </c>
      <c r="BT383" s="207">
        <f t="shared" ca="1" si="581"/>
        <v>13.593633868749984</v>
      </c>
      <c r="BU383" s="207">
        <f t="shared" ca="1" si="581"/>
        <v>6.360835200332728</v>
      </c>
      <c r="BV383" s="207">
        <f t="shared" ca="1" si="581"/>
        <v>4.3271578248075278</v>
      </c>
      <c r="BW383" s="207">
        <f t="shared" ca="1" si="581"/>
        <v>2.3762380617567942</v>
      </c>
      <c r="BX383" s="207">
        <f t="shared" ca="1" si="581"/>
        <v>-0.7106051566807654</v>
      </c>
      <c r="BY383" s="207">
        <f t="shared" ca="1" si="581"/>
        <v>-2.5093409713554182</v>
      </c>
      <c r="CA383" s="14">
        <f t="shared" si="595"/>
        <v>15</v>
      </c>
      <c r="CB383" s="207">
        <f t="shared" ca="1" si="596"/>
        <v>35.907471398624899</v>
      </c>
      <c r="CC383" s="207">
        <f t="shared" ca="1" si="582"/>
        <v>47.841192470959378</v>
      </c>
      <c r="CD383" s="207">
        <f t="shared" ca="1" si="582"/>
        <v>75.82363847519278</v>
      </c>
      <c r="CE383" s="207">
        <f t="shared" ca="1" si="582"/>
        <v>94.451230858355743</v>
      </c>
      <c r="CF383" s="207">
        <f t="shared" ca="1" si="582"/>
        <v>78.905978045779761</v>
      </c>
      <c r="CG383" s="207">
        <f t="shared" ca="1" si="582"/>
        <v>42.073685400152101</v>
      </c>
      <c r="CH383" s="207">
        <f t="shared" ca="1" si="582"/>
        <v>12.721649842982695</v>
      </c>
      <c r="CI383" s="207">
        <f t="shared" ca="1" si="582"/>
        <v>-1.8793070524259559</v>
      </c>
      <c r="CJ383" s="207">
        <f t="shared" ca="1" si="582"/>
        <v>-7.5612719087283047</v>
      </c>
      <c r="CK383" s="207">
        <f t="shared" ca="1" si="582"/>
        <v>-9.9117988738870988</v>
      </c>
      <c r="CL383" s="207">
        <f t="shared" ca="1" si="582"/>
        <v>-12.003018697444142</v>
      </c>
      <c r="CM383" s="207">
        <f t="shared" ca="1" si="582"/>
        <v>-14.759554369446066</v>
      </c>
      <c r="CN383" s="207">
        <f t="shared" ca="1" si="582"/>
        <v>-16.343543144283341</v>
      </c>
      <c r="CP383" s="14">
        <f t="shared" si="597"/>
        <v>15</v>
      </c>
      <c r="CQ383" s="207">
        <f t="shared" ca="1" si="598"/>
        <v>34.204021594351005</v>
      </c>
      <c r="CR383" s="207">
        <f t="shared" ca="1" si="583"/>
        <v>47.446109301153498</v>
      </c>
      <c r="CS383" s="207">
        <f t="shared" ca="1" si="583"/>
        <v>75.37747729010222</v>
      </c>
      <c r="CT383" s="207">
        <f t="shared" ca="1" si="583"/>
        <v>90.785783158591201</v>
      </c>
      <c r="CU383" s="207">
        <f t="shared" ca="1" si="583"/>
        <v>73.835171529575106</v>
      </c>
      <c r="CV383" s="207">
        <f t="shared" ca="1" si="583"/>
        <v>40.237598739879665</v>
      </c>
      <c r="CW383" s="207">
        <f t="shared" ca="1" si="583"/>
        <v>15.118601752520796</v>
      </c>
      <c r="CX383" s="207">
        <f t="shared" ca="1" si="583"/>
        <v>1.9882763264968686</v>
      </c>
      <c r="CY383" s="207">
        <f t="shared" ca="1" si="583"/>
        <v>-5.9955172741768736</v>
      </c>
      <c r="CZ383" s="207">
        <f t="shared" ca="1" si="583"/>
        <v>-13.976676835083866</v>
      </c>
      <c r="DA383" s="207">
        <f t="shared" ca="1" si="583"/>
        <v>-24.214259621293959</v>
      </c>
      <c r="DB383" s="207">
        <f t="shared" ca="1" si="583"/>
        <v>-35.823769797438423</v>
      </c>
      <c r="DC383" s="207">
        <f t="shared" ca="1" si="583"/>
        <v>-41.790886522173622</v>
      </c>
      <c r="DE383" s="14">
        <f t="shared" si="599"/>
        <v>15</v>
      </c>
      <c r="DF383" s="207">
        <f t="shared" ca="1" si="600"/>
        <v>-121.10722064023156</v>
      </c>
      <c r="DG383" s="207">
        <f t="shared" ca="1" si="584"/>
        <v>-113.30539928013135</v>
      </c>
      <c r="DH383" s="207">
        <f t="shared" ca="1" si="584"/>
        <v>-92.207182992416477</v>
      </c>
      <c r="DI383" s="207">
        <f t="shared" ca="1" si="584"/>
        <v>-66.614147965441433</v>
      </c>
      <c r="DJ383" s="207">
        <f t="shared" ca="1" si="584"/>
        <v>-50.183416129636569</v>
      </c>
      <c r="DK383" s="207">
        <f t="shared" ca="1" si="584"/>
        <v>-44.322691565781952</v>
      </c>
      <c r="DL383" s="207">
        <f t="shared" ca="1" si="584"/>
        <v>-40.401172437110169</v>
      </c>
      <c r="DM383" s="207">
        <f t="shared" ca="1" si="584"/>
        <v>-35.532569353643652</v>
      </c>
      <c r="DN383" s="207">
        <f t="shared" ca="1" si="584"/>
        <v>-31.398200088126508</v>
      </c>
      <c r="DO383" s="207">
        <f t="shared" ca="1" si="584"/>
        <v>-29.822851088775462</v>
      </c>
      <c r="DP383" s="207">
        <f t="shared" ca="1" si="584"/>
        <v>-31.95507435565526</v>
      </c>
      <c r="DQ383" s="207">
        <f t="shared" ca="1" si="584"/>
        <v>-37.080898048104387</v>
      </c>
      <c r="DR383" s="207">
        <f t="shared" ca="1" si="584"/>
        <v>-40.24031136499476</v>
      </c>
      <c r="DT383" s="14">
        <f t="shared" si="601"/>
        <v>15</v>
      </c>
      <c r="DU383" s="207">
        <f t="shared" ca="1" si="585"/>
        <v>0</v>
      </c>
      <c r="DV383" s="207">
        <f t="shared" ca="1" si="585"/>
        <v>0</v>
      </c>
      <c r="DW383" s="207">
        <f t="shared" ca="1" si="585"/>
        <v>0</v>
      </c>
      <c r="DX383" s="207">
        <f t="shared" ca="1" si="585"/>
        <v>0</v>
      </c>
      <c r="DY383" s="207">
        <f t="shared" ca="1" si="585"/>
        <v>0</v>
      </c>
      <c r="DZ383" s="207">
        <f t="shared" ca="1" si="585"/>
        <v>0</v>
      </c>
      <c r="EA383" s="207">
        <f t="shared" ca="1" si="585"/>
        <v>0</v>
      </c>
      <c r="EB383" s="207">
        <f t="shared" ca="1" si="585"/>
        <v>0</v>
      </c>
      <c r="EC383" s="207">
        <f t="shared" ca="1" si="585"/>
        <v>0</v>
      </c>
      <c r="ED383" s="207">
        <f t="shared" ca="1" si="585"/>
        <v>0</v>
      </c>
      <c r="EE383" s="207">
        <f t="shared" ca="1" si="585"/>
        <v>0</v>
      </c>
      <c r="EF383" s="207">
        <f t="shared" ca="1" si="585"/>
        <v>0</v>
      </c>
      <c r="EG383" s="207">
        <f t="shared" ca="1" si="585"/>
        <v>0</v>
      </c>
      <c r="EI383" s="14">
        <f t="shared" si="602"/>
        <v>15</v>
      </c>
      <c r="EJ383" s="207">
        <f t="shared" ca="1" si="586"/>
        <v>0</v>
      </c>
      <c r="EK383" s="207">
        <f t="shared" ca="1" si="586"/>
        <v>0</v>
      </c>
      <c r="EL383" s="207">
        <f t="shared" ca="1" si="586"/>
        <v>0</v>
      </c>
      <c r="EM383" s="207">
        <f t="shared" ca="1" si="586"/>
        <v>0</v>
      </c>
      <c r="EN383" s="207">
        <f t="shared" ca="1" si="586"/>
        <v>0</v>
      </c>
      <c r="EO383" s="207">
        <f t="shared" ca="1" si="586"/>
        <v>0</v>
      </c>
      <c r="EP383" s="207">
        <f t="shared" ca="1" si="586"/>
        <v>0</v>
      </c>
      <c r="EQ383" s="207">
        <f t="shared" ca="1" si="586"/>
        <v>0</v>
      </c>
      <c r="ER383" s="207">
        <f t="shared" ca="1" si="586"/>
        <v>0</v>
      </c>
      <c r="ES383" s="207">
        <f t="shared" ca="1" si="586"/>
        <v>0</v>
      </c>
      <c r="ET383" s="207">
        <f t="shared" ca="1" si="586"/>
        <v>0</v>
      </c>
      <c r="EU383" s="207">
        <f t="shared" ca="1" si="586"/>
        <v>0</v>
      </c>
      <c r="EV383" s="207">
        <f t="shared" ca="1" si="586"/>
        <v>0</v>
      </c>
      <c r="EX383" s="14"/>
      <c r="EY383" s="207"/>
      <c r="EZ383" s="207"/>
      <c r="FA383" s="207"/>
      <c r="FB383" s="207"/>
      <c r="FC383" s="207"/>
      <c r="FD383" s="207"/>
      <c r="FE383" s="207"/>
      <c r="FF383" s="207"/>
      <c r="FG383" s="207"/>
      <c r="FH383" s="207"/>
      <c r="FI383" s="207"/>
      <c r="FJ383" s="207"/>
      <c r="FK383" s="207"/>
      <c r="FM383" s="14"/>
      <c r="FN383" s="207"/>
      <c r="FO383" s="207"/>
      <c r="FP383" s="207"/>
      <c r="FQ383" s="207"/>
      <c r="FR383" s="207"/>
      <c r="FS383" s="207"/>
      <c r="FT383" s="207"/>
      <c r="FU383" s="207"/>
      <c r="FV383" s="207"/>
      <c r="FW383" s="207"/>
      <c r="FX383" s="207"/>
      <c r="FY383" s="207"/>
      <c r="FZ383" s="207"/>
    </row>
    <row r="384" spans="15:184">
      <c r="S384" s="14">
        <f t="shared" si="587"/>
        <v>22.5</v>
      </c>
      <c r="T384" s="325">
        <f t="shared" ca="1" si="588"/>
        <v>150.06782776383153</v>
      </c>
      <c r="U384" s="325">
        <f t="shared" ca="1" si="588"/>
        <v>171.89799763695135</v>
      </c>
      <c r="V384" s="325">
        <f t="shared" ca="1" si="588"/>
        <v>222.74527088015745</v>
      </c>
      <c r="W384" s="325">
        <f t="shared" ca="1" si="588"/>
        <v>253.04921863878209</v>
      </c>
      <c r="X384" s="325">
        <f t="shared" ca="1" si="588"/>
        <v>209.66021883802017</v>
      </c>
      <c r="Y384" s="325">
        <f t="shared" ca="1" si="588"/>
        <v>117.68841017481353</v>
      </c>
      <c r="Z384" s="325">
        <f t="shared" ca="1" si="588"/>
        <v>47.312111658438411</v>
      </c>
      <c r="AA384" s="325">
        <f t="shared" ca="1" si="588"/>
        <v>16.33152980247791</v>
      </c>
      <c r="AB384" s="325">
        <f t="shared" ca="1" si="588"/>
        <v>7.4609954454824363</v>
      </c>
      <c r="AC384" s="325">
        <f t="shared" ca="1" si="588"/>
        <v>6.5516635854202043</v>
      </c>
      <c r="AD384" s="325">
        <f t="shared" ca="1" si="588"/>
        <v>7.5768669425708275</v>
      </c>
      <c r="AE384" s="325">
        <f t="shared" ca="1" si="588"/>
        <v>8.5448729533469034</v>
      </c>
      <c r="AF384" s="325">
        <f t="shared" ca="1" si="588"/>
        <v>8.9030315814973946</v>
      </c>
      <c r="AG384" s="505"/>
      <c r="AH384" s="14">
        <f t="shared" si="589"/>
        <v>22.5</v>
      </c>
      <c r="AI384" s="325">
        <f t="shared" ca="1" si="590"/>
        <v>105.0410944754889</v>
      </c>
      <c r="AJ384" s="325">
        <f t="shared" ca="1" si="579"/>
        <v>119.75455528564324</v>
      </c>
      <c r="AK384" s="325">
        <f t="shared" ca="1" si="579"/>
        <v>153.44532662348007</v>
      </c>
      <c r="AL384" s="325">
        <f t="shared" ca="1" si="579"/>
        <v>171.95836843298591</v>
      </c>
      <c r="AM384" s="325">
        <f t="shared" ca="1" si="579"/>
        <v>140.74500545496306</v>
      </c>
      <c r="AN384" s="325">
        <f t="shared" ca="1" si="579"/>
        <v>79.178052890218865</v>
      </c>
      <c r="AO384" s="325">
        <f t="shared" ca="1" si="579"/>
        <v>34.004045859223204</v>
      </c>
      <c r="AP384" s="325">
        <f t="shared" ca="1" si="579"/>
        <v>15.076389225151555</v>
      </c>
      <c r="AQ384" s="325">
        <f t="shared" ca="1" si="579"/>
        <v>9.8146850748859098</v>
      </c>
      <c r="AR384" s="325">
        <f t="shared" ca="1" si="579"/>
        <v>8.3272414300825517</v>
      </c>
      <c r="AS384" s="325">
        <f t="shared" ca="1" si="579"/>
        <v>6.439385595033305</v>
      </c>
      <c r="AT384" s="325">
        <f t="shared" ca="1" si="579"/>
        <v>4.0961849998333628</v>
      </c>
      <c r="AU384" s="325">
        <f t="shared" ca="1" si="579"/>
        <v>2.9764838300362628</v>
      </c>
      <c r="AW384" s="14">
        <f t="shared" si="591"/>
        <v>22.5</v>
      </c>
      <c r="AX384" s="207">
        <f t="shared" ca="1" si="592"/>
        <v>120.05015718766423</v>
      </c>
      <c r="AY384" s="207">
        <f t="shared" ca="1" si="580"/>
        <v>137.14593006593009</v>
      </c>
      <c r="AZ384" s="207">
        <f t="shared" ca="1" si="580"/>
        <v>176.56762235428513</v>
      </c>
      <c r="BA384" s="207">
        <f t="shared" ca="1" si="580"/>
        <v>199.01088649463568</v>
      </c>
      <c r="BB384" s="207">
        <f t="shared" ca="1" si="580"/>
        <v>163.73244741873827</v>
      </c>
      <c r="BC384" s="207">
        <f t="shared" ca="1" si="580"/>
        <v>92.0226813872641</v>
      </c>
      <c r="BD384" s="207">
        <f t="shared" ca="1" si="580"/>
        <v>38.436974878327824</v>
      </c>
      <c r="BE384" s="207">
        <f t="shared" ca="1" si="580"/>
        <v>15.471256998261044</v>
      </c>
      <c r="BF384" s="207">
        <f t="shared" ca="1" si="580"/>
        <v>8.9688992435759261</v>
      </c>
      <c r="BG384" s="207">
        <f t="shared" ca="1" si="580"/>
        <v>7.5975070187801936</v>
      </c>
      <c r="BH384" s="207">
        <f t="shared" ca="1" si="580"/>
        <v>6.3722709560747051</v>
      </c>
      <c r="BI384" s="207">
        <f t="shared" ca="1" si="580"/>
        <v>4.4898915991767305</v>
      </c>
      <c r="BJ384" s="207">
        <f t="shared" ca="1" si="580"/>
        <v>3.4986001030941587</v>
      </c>
      <c r="BL384" s="14">
        <f t="shared" si="593"/>
        <v>22.5</v>
      </c>
      <c r="BM384" s="207">
        <f t="shared" ca="1" si="594"/>
        <v>135.05924569085897</v>
      </c>
      <c r="BN384" s="207">
        <f t="shared" ca="1" si="581"/>
        <v>154.53907986521085</v>
      </c>
      <c r="BO384" s="207">
        <f t="shared" ca="1" si="581"/>
        <v>199.6940255085668</v>
      </c>
      <c r="BP384" s="207">
        <f t="shared" ca="1" si="581"/>
        <v>226.06792584262993</v>
      </c>
      <c r="BQ384" s="207">
        <f t="shared" ca="1" si="581"/>
        <v>186.7235993570375</v>
      </c>
      <c r="BR384" s="207">
        <f t="shared" ca="1" si="581"/>
        <v>104.86961244781482</v>
      </c>
      <c r="BS384" s="207">
        <f t="shared" ca="1" si="581"/>
        <v>42.868664125425411</v>
      </c>
      <c r="BT384" s="207">
        <f t="shared" ca="1" si="581"/>
        <v>15.85143654847835</v>
      </c>
      <c r="BU384" s="207">
        <f t="shared" ca="1" si="581"/>
        <v>8.053984469278701</v>
      </c>
      <c r="BV384" s="207">
        <f t="shared" ca="1" si="581"/>
        <v>6.6343740730144427</v>
      </c>
      <c r="BW384" s="207">
        <f t="shared" ca="1" si="581"/>
        <v>5.9004321228046042</v>
      </c>
      <c r="BX384" s="207">
        <f t="shared" ca="1" si="581"/>
        <v>4.4859014669436563</v>
      </c>
      <c r="BY384" s="207">
        <f t="shared" ca="1" si="581"/>
        <v>3.6526656185142254</v>
      </c>
      <c r="CA384" s="14">
        <f t="shared" si="595"/>
        <v>22.5</v>
      </c>
      <c r="CB384" s="207">
        <f t="shared" ca="1" si="596"/>
        <v>60.042608323650597</v>
      </c>
      <c r="CC384" s="207">
        <f t="shared" ca="1" si="582"/>
        <v>70.090153621875913</v>
      </c>
      <c r="CD384" s="207">
        <f t="shared" ca="1" si="582"/>
        <v>94.451230858355743</v>
      </c>
      <c r="CE384" s="207">
        <f t="shared" ca="1" si="582"/>
        <v>111.97345005929924</v>
      </c>
      <c r="CF384" s="207">
        <f t="shared" ca="1" si="582"/>
        <v>96.186007268650769</v>
      </c>
      <c r="CG384" s="207">
        <f t="shared" ca="1" si="582"/>
        <v>53.631125565587482</v>
      </c>
      <c r="CH384" s="207">
        <f t="shared" ca="1" si="582"/>
        <v>17.09133698356241</v>
      </c>
      <c r="CI384" s="207">
        <f t="shared" ca="1" si="582"/>
        <v>-1.3009062338537749</v>
      </c>
      <c r="CJ384" s="207">
        <f t="shared" ca="1" si="582"/>
        <v>-8.0560534709629366</v>
      </c>
      <c r="CK384" s="207">
        <f t="shared" ca="1" si="582"/>
        <v>-10.174279889040502</v>
      </c>
      <c r="CL384" s="207">
        <f t="shared" ca="1" si="582"/>
        <v>-11.198789743176794</v>
      </c>
      <c r="CM384" s="207">
        <f t="shared" ca="1" si="582"/>
        <v>-12.275295002612033</v>
      </c>
      <c r="CN384" s="207">
        <f t="shared" ca="1" si="582"/>
        <v>-12.864488380017068</v>
      </c>
      <c r="CP384" s="14">
        <f t="shared" si="597"/>
        <v>22.5</v>
      </c>
      <c r="CQ384" s="207">
        <f t="shared" ca="1" si="598"/>
        <v>60.038137409341317</v>
      </c>
      <c r="CR384" s="207">
        <f t="shared" ca="1" si="583"/>
        <v>69.511733401049725</v>
      </c>
      <c r="CS384" s="207">
        <f t="shared" ca="1" si="583"/>
        <v>90.785783158591201</v>
      </c>
      <c r="CT384" s="207">
        <f t="shared" ca="1" si="583"/>
        <v>102.94758978790935</v>
      </c>
      <c r="CU384" s="207">
        <f t="shared" ca="1" si="583"/>
        <v>85.117976096395736</v>
      </c>
      <c r="CV384" s="207">
        <f t="shared" ca="1" si="583"/>
        <v>47.722084717459474</v>
      </c>
      <c r="CW384" s="207">
        <f t="shared" ca="1" si="583"/>
        <v>18.659372552794007</v>
      </c>
      <c r="CX384" s="207">
        <f t="shared" ca="1" si="583"/>
        <v>4.4262986241250326</v>
      </c>
      <c r="CY384" s="207">
        <f t="shared" ca="1" si="583"/>
        <v>-2.6913815406718089</v>
      </c>
      <c r="CZ384" s="207">
        <f t="shared" ca="1" si="583"/>
        <v>-8.652518310815319</v>
      </c>
      <c r="DA384" s="207">
        <f t="shared" ca="1" si="583"/>
        <v>-15.38524835822049</v>
      </c>
      <c r="DB384" s="207">
        <f t="shared" ca="1" si="583"/>
        <v>-22.033453354950243</v>
      </c>
      <c r="DC384" s="207">
        <f t="shared" ca="1" si="583"/>
        <v>-25.103540788132225</v>
      </c>
      <c r="DE384" s="14">
        <f t="shared" si="599"/>
        <v>22.5</v>
      </c>
      <c r="DF384" s="207">
        <f t="shared" ca="1" si="600"/>
        <v>-89.80338348612004</v>
      </c>
      <c r="DG384" s="207">
        <f t="shared" ca="1" si="584"/>
        <v>-83.723832074939565</v>
      </c>
      <c r="DH384" s="207">
        <f t="shared" ca="1" si="584"/>
        <v>-66.614147965441433</v>
      </c>
      <c r="DI384" s="207">
        <f t="shared" ca="1" si="584"/>
        <v>-45.481008589684606</v>
      </c>
      <c r="DJ384" s="207">
        <f t="shared" ca="1" si="584"/>
        <v>-33.869390874930474</v>
      </c>
      <c r="DK384" s="207">
        <f t="shared" ca="1" si="584"/>
        <v>-34.373831883155653</v>
      </c>
      <c r="DL384" s="207">
        <f t="shared" ca="1" si="584"/>
        <v>-35.877473639996381</v>
      </c>
      <c r="DM384" s="207">
        <f t="shared" ca="1" si="584"/>
        <v>-33.633820992320743</v>
      </c>
      <c r="DN384" s="207">
        <f t="shared" ca="1" si="584"/>
        <v>-30.058786746549217</v>
      </c>
      <c r="DO384" s="207">
        <f t="shared" ca="1" si="584"/>
        <v>-27.664342730784917</v>
      </c>
      <c r="DP384" s="207">
        <f t="shared" ca="1" si="584"/>
        <v>-27.569138599744889</v>
      </c>
      <c r="DQ384" s="207">
        <f t="shared" ca="1" si="584"/>
        <v>-29.315876903175678</v>
      </c>
      <c r="DR384" s="207">
        <f t="shared" ca="1" si="584"/>
        <v>-30.496030054322603</v>
      </c>
      <c r="DT384" s="14">
        <f t="shared" si="601"/>
        <v>22.5</v>
      </c>
      <c r="DU384" s="207">
        <f t="shared" ca="1" si="585"/>
        <v>0</v>
      </c>
      <c r="DV384" s="207">
        <f t="shared" ca="1" si="585"/>
        <v>0</v>
      </c>
      <c r="DW384" s="207">
        <f t="shared" ca="1" si="585"/>
        <v>0</v>
      </c>
      <c r="DX384" s="207">
        <f t="shared" ca="1" si="585"/>
        <v>0</v>
      </c>
      <c r="DY384" s="207">
        <f t="shared" ca="1" si="585"/>
        <v>0</v>
      </c>
      <c r="DZ384" s="207">
        <f t="shared" ca="1" si="585"/>
        <v>0</v>
      </c>
      <c r="EA384" s="207">
        <f t="shared" ca="1" si="585"/>
        <v>0</v>
      </c>
      <c r="EB384" s="207">
        <f t="shared" ca="1" si="585"/>
        <v>0</v>
      </c>
      <c r="EC384" s="207">
        <f t="shared" ca="1" si="585"/>
        <v>0</v>
      </c>
      <c r="ED384" s="207">
        <f t="shared" ca="1" si="585"/>
        <v>0</v>
      </c>
      <c r="EE384" s="207">
        <f t="shared" ca="1" si="585"/>
        <v>0</v>
      </c>
      <c r="EF384" s="207">
        <f t="shared" ca="1" si="585"/>
        <v>0</v>
      </c>
      <c r="EG384" s="207">
        <f t="shared" ca="1" si="585"/>
        <v>0</v>
      </c>
      <c r="EI384" s="14">
        <f t="shared" si="602"/>
        <v>22.5</v>
      </c>
      <c r="EJ384" s="207">
        <f t="shared" ca="1" si="586"/>
        <v>0</v>
      </c>
      <c r="EK384" s="207">
        <f t="shared" ca="1" si="586"/>
        <v>0</v>
      </c>
      <c r="EL384" s="207">
        <f t="shared" ca="1" si="586"/>
        <v>0</v>
      </c>
      <c r="EM384" s="207">
        <f t="shared" ca="1" si="586"/>
        <v>0</v>
      </c>
      <c r="EN384" s="207">
        <f t="shared" ca="1" si="586"/>
        <v>0</v>
      </c>
      <c r="EO384" s="207">
        <f t="shared" ca="1" si="586"/>
        <v>0</v>
      </c>
      <c r="EP384" s="207">
        <f t="shared" ca="1" si="586"/>
        <v>0</v>
      </c>
      <c r="EQ384" s="207">
        <f t="shared" ca="1" si="586"/>
        <v>0</v>
      </c>
      <c r="ER384" s="207">
        <f t="shared" ca="1" si="586"/>
        <v>0</v>
      </c>
      <c r="ES384" s="207">
        <f t="shared" ca="1" si="586"/>
        <v>0</v>
      </c>
      <c r="ET384" s="207">
        <f t="shared" ca="1" si="586"/>
        <v>0</v>
      </c>
      <c r="EU384" s="207">
        <f t="shared" ca="1" si="586"/>
        <v>0</v>
      </c>
      <c r="EV384" s="207">
        <f t="shared" ca="1" si="586"/>
        <v>0</v>
      </c>
      <c r="EX384" s="14"/>
      <c r="EY384" s="207"/>
      <c r="EZ384" s="207"/>
      <c r="FA384" s="207"/>
      <c r="FB384" s="207"/>
      <c r="FC384" s="207"/>
      <c r="FD384" s="207"/>
      <c r="FE384" s="207"/>
      <c r="FF384" s="207"/>
      <c r="FG384" s="207"/>
      <c r="FH384" s="207"/>
      <c r="FI384" s="207"/>
      <c r="FJ384" s="207"/>
      <c r="FK384" s="207"/>
      <c r="FM384" s="14"/>
      <c r="FN384" s="207"/>
      <c r="FO384" s="207"/>
      <c r="FP384" s="207"/>
      <c r="FQ384" s="207"/>
      <c r="FR384" s="207"/>
      <c r="FS384" s="207"/>
      <c r="FT384" s="207"/>
      <c r="FU384" s="207"/>
      <c r="FV384" s="207"/>
      <c r="FW384" s="207"/>
      <c r="FX384" s="207"/>
      <c r="FY384" s="207"/>
      <c r="FZ384" s="207"/>
    </row>
    <row r="385" spans="17:184">
      <c r="S385" s="14">
        <f t="shared" si="587"/>
        <v>30</v>
      </c>
      <c r="T385" s="325">
        <f t="shared" ca="1" si="588"/>
        <v>131.0489230423689</v>
      </c>
      <c r="U385" s="325">
        <f t="shared" ca="1" si="588"/>
        <v>145.55704115879416</v>
      </c>
      <c r="V385" s="325">
        <f t="shared" ca="1" si="588"/>
        <v>181.3311423821747</v>
      </c>
      <c r="W385" s="325">
        <f t="shared" ca="1" si="588"/>
        <v>209.66021883802017</v>
      </c>
      <c r="X385" s="325">
        <f t="shared" ca="1" si="588"/>
        <v>188.0223350387113</v>
      </c>
      <c r="Y385" s="325">
        <f t="shared" ca="1" si="588"/>
        <v>114.19588828311358</v>
      </c>
      <c r="Z385" s="325">
        <f t="shared" ca="1" si="588"/>
        <v>46.038964297525894</v>
      </c>
      <c r="AA385" s="325">
        <f t="shared" ca="1" si="588"/>
        <v>15.023469723370523</v>
      </c>
      <c r="AB385" s="325">
        <f t="shared" ca="1" si="588"/>
        <v>7.5507310734233561</v>
      </c>
      <c r="AC385" s="325">
        <f t="shared" ca="1" si="588"/>
        <v>8.0718393650132576</v>
      </c>
      <c r="AD385" s="325">
        <f t="shared" ca="1" si="588"/>
        <v>10.013567518215481</v>
      </c>
      <c r="AE385" s="325">
        <f t="shared" ca="1" si="588"/>
        <v>11.443753748023616</v>
      </c>
      <c r="AF385" s="325">
        <f t="shared" ca="1" si="588"/>
        <v>11.93941032832587</v>
      </c>
      <c r="AG385" s="505"/>
      <c r="AH385" s="14">
        <f t="shared" si="589"/>
        <v>30</v>
      </c>
      <c r="AI385" s="325">
        <f t="shared" ca="1" si="590"/>
        <v>91.236126126352943</v>
      </c>
      <c r="AJ385" s="325">
        <f t="shared" ca="1" si="579"/>
        <v>100.79887923042142</v>
      </c>
      <c r="AK385" s="325">
        <f t="shared" ca="1" si="579"/>
        <v>123.89739798819225</v>
      </c>
      <c r="AL385" s="325">
        <f t="shared" ca="1" si="579"/>
        <v>140.74500545496306</v>
      </c>
      <c r="AM385" s="325">
        <f t="shared" ca="1" si="579"/>
        <v>123.98467372981757</v>
      </c>
      <c r="AN385" s="325">
        <f t="shared" ca="1" si="579"/>
        <v>75.091255874560431</v>
      </c>
      <c r="AO385" s="325">
        <f t="shared" ca="1" si="579"/>
        <v>32.825492583599271</v>
      </c>
      <c r="AP385" s="325">
        <f t="shared" ca="1" si="579"/>
        <v>15.162694964567512</v>
      </c>
      <c r="AQ385" s="325">
        <f t="shared" ca="1" si="579"/>
        <v>11.50417069507259</v>
      </c>
      <c r="AR385" s="325">
        <f t="shared" ca="1" si="579"/>
        <v>11.049050400633501</v>
      </c>
      <c r="AS385" s="325">
        <f t="shared" ca="1" si="579"/>
        <v>9.4253109730994726</v>
      </c>
      <c r="AT385" s="325">
        <f t="shared" ca="1" si="579"/>
        <v>7.462792814459938</v>
      </c>
      <c r="AU385" s="325">
        <f t="shared" ca="1" si="579"/>
        <v>6.6263708157770411</v>
      </c>
      <c r="AW385" s="14">
        <f t="shared" si="591"/>
        <v>30</v>
      </c>
      <c r="AX385" s="207">
        <f t="shared" ca="1" si="592"/>
        <v>104.51360400062049</v>
      </c>
      <c r="AY385" s="207">
        <f t="shared" ca="1" si="580"/>
        <v>115.72950564525297</v>
      </c>
      <c r="AZ385" s="207">
        <f t="shared" ca="1" si="580"/>
        <v>143.0588207110855</v>
      </c>
      <c r="BA385" s="207">
        <f t="shared" ca="1" si="580"/>
        <v>163.73244741873827</v>
      </c>
      <c r="BB385" s="207">
        <f t="shared" ca="1" si="580"/>
        <v>145.34130691338729</v>
      </c>
      <c r="BC385" s="207">
        <f t="shared" ca="1" si="580"/>
        <v>88.131620480106179</v>
      </c>
      <c r="BD385" s="207">
        <f t="shared" ca="1" si="580"/>
        <v>37.229113210247846</v>
      </c>
      <c r="BE385" s="207">
        <f t="shared" ca="1" si="580"/>
        <v>15.105501418341856</v>
      </c>
      <c r="BF385" s="207">
        <f t="shared" ca="1" si="580"/>
        <v>10.176601405534043</v>
      </c>
      <c r="BG385" s="207">
        <f t="shared" ca="1" si="580"/>
        <v>10.152820095975038</v>
      </c>
      <c r="BH385" s="207">
        <f t="shared" ca="1" si="580"/>
        <v>9.6878863232457224</v>
      </c>
      <c r="BI385" s="207">
        <f t="shared" ca="1" si="580"/>
        <v>8.3204525120398873</v>
      </c>
      <c r="BJ385" s="207">
        <f t="shared" ca="1" si="580"/>
        <v>7.6128191265265128</v>
      </c>
      <c r="BL385" s="14">
        <f t="shared" si="593"/>
        <v>30</v>
      </c>
      <c r="BM385" s="207">
        <f t="shared" ca="1" si="594"/>
        <v>117.79233340302471</v>
      </c>
      <c r="BN385" s="207">
        <f t="shared" ca="1" si="581"/>
        <v>130.66233072877969</v>
      </c>
      <c r="BO385" s="207">
        <f t="shared" ca="1" si="581"/>
        <v>162.2237728002539</v>
      </c>
      <c r="BP385" s="207">
        <f t="shared" ca="1" si="581"/>
        <v>186.7235993570375</v>
      </c>
      <c r="BQ385" s="207">
        <f t="shared" ca="1" si="581"/>
        <v>166.70099666894933</v>
      </c>
      <c r="BR385" s="207">
        <f t="shared" ca="1" si="581"/>
        <v>101.17405183845148</v>
      </c>
      <c r="BS385" s="207">
        <f t="shared" ca="1" si="581"/>
        <v>41.632227475500017</v>
      </c>
      <c r="BT385" s="207">
        <f t="shared" ca="1" si="581"/>
        <v>15.035120463212216</v>
      </c>
      <c r="BU385" s="207">
        <f t="shared" ca="1" si="581"/>
        <v>8.7627226382448349</v>
      </c>
      <c r="BV385" s="207">
        <f t="shared" ca="1" si="581"/>
        <v>8.8379646088271038</v>
      </c>
      <c r="BW385" s="207">
        <f t="shared" ca="1" si="581"/>
        <v>9.1656629627770023</v>
      </c>
      <c r="BX385" s="207">
        <f t="shared" ca="1" si="581"/>
        <v>8.4805903669300697</v>
      </c>
      <c r="BY385" s="207">
        <f t="shared" ca="1" si="581"/>
        <v>7.9779670007277499</v>
      </c>
      <c r="CA385" s="14">
        <f t="shared" si="595"/>
        <v>30</v>
      </c>
      <c r="CB385" s="207">
        <f t="shared" ca="1" si="596"/>
        <v>53.533321276317615</v>
      </c>
      <c r="CC385" s="207">
        <f t="shared" ca="1" si="582"/>
        <v>60.607076131110219</v>
      </c>
      <c r="CD385" s="207">
        <f t="shared" ca="1" si="582"/>
        <v>78.905978045779761</v>
      </c>
      <c r="CE385" s="207">
        <f t="shared" ca="1" si="582"/>
        <v>96.186007268650769</v>
      </c>
      <c r="CF385" s="207">
        <f t="shared" ca="1" si="582"/>
        <v>90.672802471037826</v>
      </c>
      <c r="CG385" s="207">
        <f t="shared" ca="1" si="582"/>
        <v>55.479181716661415</v>
      </c>
      <c r="CH385" s="207">
        <f t="shared" ca="1" si="582"/>
        <v>17.199458108520869</v>
      </c>
      <c r="CI385" s="207">
        <f t="shared" ca="1" si="582"/>
        <v>-3.6260804538587177</v>
      </c>
      <c r="CJ385" s="207">
        <f t="shared" ca="1" si="582"/>
        <v>-10.805078732345962</v>
      </c>
      <c r="CK385" s="207">
        <f t="shared" ca="1" si="582"/>
        <v>-12.370938916295978</v>
      </c>
      <c r="CL385" s="207">
        <f t="shared" ca="1" si="582"/>
        <v>-12.515111320020102</v>
      </c>
      <c r="CM385" s="207">
        <f t="shared" ca="1" si="582"/>
        <v>-12.652730645405745</v>
      </c>
      <c r="CN385" s="207">
        <f t="shared" ca="1" si="582"/>
        <v>-12.783193161599632</v>
      </c>
      <c r="CP385" s="14">
        <f t="shared" si="597"/>
        <v>30</v>
      </c>
      <c r="CQ385" s="207">
        <f t="shared" ca="1" si="598"/>
        <v>52.906575170952593</v>
      </c>
      <c r="CR385" s="207">
        <f t="shared" ca="1" si="583"/>
        <v>59.069054963528949</v>
      </c>
      <c r="CS385" s="207">
        <f t="shared" ca="1" si="583"/>
        <v>73.835171529575106</v>
      </c>
      <c r="CT385" s="207">
        <f t="shared" ca="1" si="583"/>
        <v>85.117976096395736</v>
      </c>
      <c r="CU385" s="207">
        <f t="shared" ca="1" si="583"/>
        <v>76.100619473618224</v>
      </c>
      <c r="CV385" s="207">
        <f t="shared" ca="1" si="583"/>
        <v>46.16059032511091</v>
      </c>
      <c r="CW385" s="207">
        <f t="shared" ca="1" si="583"/>
        <v>18.330846347785272</v>
      </c>
      <c r="CX385" s="207">
        <f t="shared" ca="1" si="583"/>
        <v>4.6788468358238484</v>
      </c>
      <c r="CY385" s="207">
        <f t="shared" ca="1" si="583"/>
        <v>-1.0359501028683784</v>
      </c>
      <c r="CZ385" s="207">
        <f t="shared" ca="1" si="583"/>
        <v>-5.3147887750094425</v>
      </c>
      <c r="DA385" s="207">
        <f t="shared" ca="1" si="583"/>
        <v>-9.9989288814370738</v>
      </c>
      <c r="DB385" s="207">
        <f t="shared" ca="1" si="583"/>
        <v>-14.330950709991789</v>
      </c>
      <c r="DC385" s="207">
        <f t="shared" ca="1" si="583"/>
        <v>-16.219582484591026</v>
      </c>
      <c r="DE385" s="14">
        <f t="shared" si="599"/>
        <v>30</v>
      </c>
      <c r="DF385" s="207">
        <f t="shared" ca="1" si="600"/>
        <v>-66.355990925454194</v>
      </c>
      <c r="DG385" s="207">
        <f t="shared" ca="1" si="584"/>
        <v>-62.232447421254719</v>
      </c>
      <c r="DH385" s="207">
        <f t="shared" ca="1" si="584"/>
        <v>-50.183416129636569</v>
      </c>
      <c r="DI385" s="207">
        <f t="shared" ca="1" si="584"/>
        <v>-33.869390874930474</v>
      </c>
      <c r="DJ385" s="207">
        <f t="shared" ca="1" si="584"/>
        <v>-23.599850942457557</v>
      </c>
      <c r="DK385" s="207">
        <f t="shared" ca="1" si="584"/>
        <v>-25.925965499633726</v>
      </c>
      <c r="DL385" s="207">
        <f t="shared" ca="1" si="584"/>
        <v>-31.554156200995507</v>
      </c>
      <c r="DM385" s="207">
        <f t="shared" ca="1" si="584"/>
        <v>-32.111911231321315</v>
      </c>
      <c r="DN385" s="207">
        <f t="shared" ca="1" si="584"/>
        <v>-29.367580110611474</v>
      </c>
      <c r="DO385" s="207">
        <f t="shared" ca="1" si="584"/>
        <v>-26.63210425949006</v>
      </c>
      <c r="DP385" s="207">
        <f t="shared" ca="1" si="584"/>
        <v>-25.397016224283938</v>
      </c>
      <c r="DQ385" s="207">
        <f t="shared" ca="1" si="584"/>
        <v>-25.593413647533655</v>
      </c>
      <c r="DR385" s="207">
        <f t="shared" ca="1" si="584"/>
        <v>-25.958114662989129</v>
      </c>
      <c r="DT385" s="14">
        <f t="shared" si="601"/>
        <v>30</v>
      </c>
      <c r="DU385" s="207">
        <f t="shared" ca="1" si="585"/>
        <v>0</v>
      </c>
      <c r="DV385" s="207">
        <f t="shared" ca="1" si="585"/>
        <v>0</v>
      </c>
      <c r="DW385" s="207">
        <f t="shared" ca="1" si="585"/>
        <v>0</v>
      </c>
      <c r="DX385" s="207">
        <f t="shared" ca="1" si="585"/>
        <v>0</v>
      </c>
      <c r="DY385" s="207">
        <f t="shared" ca="1" si="585"/>
        <v>0</v>
      </c>
      <c r="DZ385" s="207">
        <f t="shared" ca="1" si="585"/>
        <v>0</v>
      </c>
      <c r="EA385" s="207">
        <f t="shared" ca="1" si="585"/>
        <v>0</v>
      </c>
      <c r="EB385" s="207">
        <f t="shared" ca="1" si="585"/>
        <v>0</v>
      </c>
      <c r="EC385" s="207">
        <f t="shared" ca="1" si="585"/>
        <v>0</v>
      </c>
      <c r="ED385" s="207">
        <f t="shared" ca="1" si="585"/>
        <v>0</v>
      </c>
      <c r="EE385" s="207">
        <f t="shared" ca="1" si="585"/>
        <v>0</v>
      </c>
      <c r="EF385" s="207">
        <f t="shared" ca="1" si="585"/>
        <v>0</v>
      </c>
      <c r="EG385" s="207">
        <f t="shared" ca="1" si="585"/>
        <v>0</v>
      </c>
      <c r="EI385" s="14">
        <f t="shared" si="602"/>
        <v>30</v>
      </c>
      <c r="EJ385" s="207">
        <f t="shared" ca="1" si="586"/>
        <v>0</v>
      </c>
      <c r="EK385" s="207">
        <f t="shared" ca="1" si="586"/>
        <v>0</v>
      </c>
      <c r="EL385" s="207">
        <f t="shared" ca="1" si="586"/>
        <v>0</v>
      </c>
      <c r="EM385" s="207">
        <f t="shared" ca="1" si="586"/>
        <v>0</v>
      </c>
      <c r="EN385" s="207">
        <f t="shared" ca="1" si="586"/>
        <v>0</v>
      </c>
      <c r="EO385" s="207">
        <f t="shared" ca="1" si="586"/>
        <v>0</v>
      </c>
      <c r="EP385" s="207">
        <f t="shared" ca="1" si="586"/>
        <v>0</v>
      </c>
      <c r="EQ385" s="207">
        <f t="shared" ca="1" si="586"/>
        <v>0</v>
      </c>
      <c r="ER385" s="207">
        <f t="shared" ca="1" si="586"/>
        <v>0</v>
      </c>
      <c r="ES385" s="207">
        <f t="shared" ca="1" si="586"/>
        <v>0</v>
      </c>
      <c r="ET385" s="207">
        <f t="shared" ca="1" si="586"/>
        <v>0</v>
      </c>
      <c r="EU385" s="207">
        <f t="shared" ca="1" si="586"/>
        <v>0</v>
      </c>
      <c r="EV385" s="207">
        <f t="shared" ca="1" si="586"/>
        <v>0</v>
      </c>
      <c r="EX385" s="14"/>
      <c r="EY385" s="207"/>
      <c r="EZ385" s="207"/>
      <c r="FA385" s="207"/>
      <c r="FB385" s="207"/>
      <c r="FC385" s="207"/>
      <c r="FD385" s="207"/>
      <c r="FE385" s="207"/>
      <c r="FF385" s="207"/>
      <c r="FG385" s="207"/>
      <c r="FH385" s="207"/>
      <c r="FI385" s="207"/>
      <c r="FJ385" s="207"/>
      <c r="FK385" s="207"/>
      <c r="FM385" s="14"/>
      <c r="FN385" s="207"/>
      <c r="FO385" s="207"/>
      <c r="FP385" s="207"/>
      <c r="FQ385" s="207"/>
      <c r="FR385" s="207"/>
      <c r="FS385" s="207"/>
      <c r="FT385" s="207"/>
      <c r="FU385" s="207"/>
      <c r="FV385" s="207"/>
      <c r="FW385" s="207"/>
      <c r="FX385" s="207"/>
      <c r="FY385" s="207"/>
      <c r="FZ385" s="207"/>
    </row>
    <row r="386" spans="17:184">
      <c r="S386" s="14">
        <f t="shared" si="587"/>
        <v>37.5</v>
      </c>
      <c r="T386" s="325">
        <f t="shared" ca="1" si="588"/>
        <v>73.407837275422182</v>
      </c>
      <c r="U386" s="325">
        <f t="shared" ca="1" si="588"/>
        <v>80.709599349718488</v>
      </c>
      <c r="V386" s="325">
        <f t="shared" ca="1" si="588"/>
        <v>99.441099334927102</v>
      </c>
      <c r="W386" s="325">
        <f t="shared" ca="1" si="588"/>
        <v>117.68841017481353</v>
      </c>
      <c r="X386" s="325">
        <f t="shared" ca="1" si="588"/>
        <v>114.19588828311358</v>
      </c>
      <c r="Y386" s="325">
        <f t="shared" ca="1" si="588"/>
        <v>76.454749900961971</v>
      </c>
      <c r="Z386" s="325">
        <f t="shared" ca="1" si="588"/>
        <v>30.276562609682735</v>
      </c>
      <c r="AA386" s="325">
        <f t="shared" ca="1" si="588"/>
        <v>8.5036313212917332</v>
      </c>
      <c r="AB386" s="325">
        <f t="shared" ca="1" si="588"/>
        <v>6.5853696820225398</v>
      </c>
      <c r="AC386" s="325">
        <f t="shared" ca="1" si="588"/>
        <v>10.455504263707349</v>
      </c>
      <c r="AD386" s="325">
        <f t="shared" ca="1" si="588"/>
        <v>14.137536518142147</v>
      </c>
      <c r="AE386" s="325">
        <f t="shared" ca="1" si="588"/>
        <v>16.348687592278473</v>
      </c>
      <c r="AF386" s="325">
        <f t="shared" ca="1" si="588"/>
        <v>17.063420236344587</v>
      </c>
      <c r="AG386" s="505"/>
      <c r="AH386" s="14">
        <f t="shared" si="589"/>
        <v>37.5</v>
      </c>
      <c r="AI386" s="325">
        <f t="shared" ca="1" si="590"/>
        <v>51.910091103515519</v>
      </c>
      <c r="AJ386" s="325">
        <f t="shared" ca="1" si="579"/>
        <v>56.651144144078359</v>
      </c>
      <c r="AK386" s="325">
        <f t="shared" ca="1" si="579"/>
        <v>68.514164689574926</v>
      </c>
      <c r="AL386" s="325">
        <f t="shared" ca="1" si="579"/>
        <v>79.178052890218865</v>
      </c>
      <c r="AM386" s="325">
        <f t="shared" ca="1" si="579"/>
        <v>75.091255874560431</v>
      </c>
      <c r="AN386" s="325">
        <f t="shared" ca="1" si="579"/>
        <v>50.459202224385471</v>
      </c>
      <c r="AO386" s="325">
        <f t="shared" ca="1" si="579"/>
        <v>23.737000561006717</v>
      </c>
      <c r="AP386" s="325">
        <f t="shared" ca="1" si="579"/>
        <v>13.455533485226095</v>
      </c>
      <c r="AQ386" s="325">
        <f t="shared" ca="1" si="579"/>
        <v>13.776425297089791</v>
      </c>
      <c r="AR386" s="325">
        <f t="shared" ca="1" si="579"/>
        <v>12.977300720198739</v>
      </c>
      <c r="AS386" s="325">
        <f t="shared" ca="1" si="579"/>
        <v>9.924826272475169</v>
      </c>
      <c r="AT386" s="325">
        <f t="shared" ca="1" si="579"/>
        <v>7.7708067093101754</v>
      </c>
      <c r="AU386" s="325">
        <f t="shared" ca="1" si="579"/>
        <v>7.0018065251819568</v>
      </c>
      <c r="AW386" s="14">
        <f t="shared" si="591"/>
        <v>37.5</v>
      </c>
      <c r="AX386" s="207">
        <f t="shared" ca="1" si="592"/>
        <v>59.069663148982009</v>
      </c>
      <c r="AY386" s="207">
        <f t="shared" ca="1" si="580"/>
        <v>64.669136736668392</v>
      </c>
      <c r="AZ386" s="207">
        <f t="shared" ca="1" si="580"/>
        <v>78.829004553067776</v>
      </c>
      <c r="BA386" s="207">
        <f t="shared" ca="1" si="580"/>
        <v>92.0226813872641</v>
      </c>
      <c r="BB386" s="207">
        <f t="shared" ca="1" si="580"/>
        <v>88.131620480106179</v>
      </c>
      <c r="BC386" s="207">
        <f t="shared" ca="1" si="580"/>
        <v>59.126466217552334</v>
      </c>
      <c r="BD386" s="207">
        <f t="shared" ca="1" si="580"/>
        <v>25.915314541488215</v>
      </c>
      <c r="BE386" s="207">
        <f t="shared" ca="1" si="580"/>
        <v>11.80435673761091</v>
      </c>
      <c r="BF386" s="207">
        <f t="shared" ca="1" si="580"/>
        <v>11.515309145264288</v>
      </c>
      <c r="BG386" s="207">
        <f t="shared" ca="1" si="580"/>
        <v>13.363447265974006</v>
      </c>
      <c r="BH386" s="207">
        <f t="shared" ca="1" si="580"/>
        <v>11.942084158936126</v>
      </c>
      <c r="BI386" s="207">
        <f t="shared" ca="1" si="580"/>
        <v>9.9250202033937942</v>
      </c>
      <c r="BJ386" s="207">
        <f t="shared" ca="1" si="580"/>
        <v>9.1366334345009008</v>
      </c>
      <c r="BL386" s="14">
        <f t="shared" si="593"/>
        <v>37.5</v>
      </c>
      <c r="BM386" s="207">
        <f t="shared" ca="1" si="594"/>
        <v>66.227815195212216</v>
      </c>
      <c r="BN386" s="207">
        <f t="shared" ca="1" si="581"/>
        <v>72.686785484674118</v>
      </c>
      <c r="BO386" s="207">
        <f t="shared" ca="1" si="581"/>
        <v>89.145318161254153</v>
      </c>
      <c r="BP386" s="207">
        <f t="shared" ca="1" si="581"/>
        <v>104.86961244781482</v>
      </c>
      <c r="BQ386" s="207">
        <f t="shared" ca="1" si="581"/>
        <v>101.17405183845148</v>
      </c>
      <c r="BR386" s="207">
        <f t="shared" ca="1" si="581"/>
        <v>67.794905234833095</v>
      </c>
      <c r="BS386" s="207">
        <f t="shared" ca="1" si="581"/>
        <v>28.091806199799805</v>
      </c>
      <c r="BT386" s="207">
        <f t="shared" ca="1" si="581"/>
        <v>10.130405223988113</v>
      </c>
      <c r="BU386" s="207">
        <f t="shared" ca="1" si="581"/>
        <v>8.9817572011530622</v>
      </c>
      <c r="BV386" s="207">
        <f t="shared" ca="1" si="581"/>
        <v>11.849808738327004</v>
      </c>
      <c r="BW386" s="207">
        <f t="shared" ca="1" si="581"/>
        <v>12.616219686715654</v>
      </c>
      <c r="BX386" s="207">
        <f t="shared" ca="1" si="581"/>
        <v>11.386741079907509</v>
      </c>
      <c r="BY386" s="207">
        <f t="shared" ca="1" si="581"/>
        <v>10.716533186053184</v>
      </c>
      <c r="CA386" s="14">
        <f t="shared" si="595"/>
        <v>37.5</v>
      </c>
      <c r="CB386" s="207">
        <f t="shared" ca="1" si="596"/>
        <v>28.198764147505916</v>
      </c>
      <c r="CC386" s="207">
        <f t="shared" ca="1" si="582"/>
        <v>31.947797845702809</v>
      </c>
      <c r="CD386" s="207">
        <f t="shared" ca="1" si="582"/>
        <v>42.073685400152101</v>
      </c>
      <c r="CE386" s="207">
        <f t="shared" ca="1" si="582"/>
        <v>53.631125565587482</v>
      </c>
      <c r="CF386" s="207">
        <f t="shared" ca="1" si="582"/>
        <v>55.479181716661415</v>
      </c>
      <c r="CG386" s="207">
        <f t="shared" ca="1" si="582"/>
        <v>36.746773378391779</v>
      </c>
      <c r="CH386" s="207">
        <f t="shared" ca="1" si="582"/>
        <v>6.9756852929647835</v>
      </c>
      <c r="CI386" s="207">
        <f t="shared" ca="1" si="582"/>
        <v>-11.940658924702245</v>
      </c>
      <c r="CJ386" s="207">
        <f t="shared" ca="1" si="582"/>
        <v>-17.543792668057634</v>
      </c>
      <c r="CK386" s="207">
        <f t="shared" ca="1" si="582"/>
        <v>-17.458073325796285</v>
      </c>
      <c r="CL386" s="207">
        <f t="shared" ca="1" si="582"/>
        <v>-16.289067925161945</v>
      </c>
      <c r="CM386" s="207">
        <f t="shared" ca="1" si="582"/>
        <v>-15.537730656262742</v>
      </c>
      <c r="CN386" s="207">
        <f t="shared" ca="1" si="582"/>
        <v>-15.331578955695212</v>
      </c>
      <c r="CP386" s="14">
        <f t="shared" si="597"/>
        <v>37.5</v>
      </c>
      <c r="CQ386" s="207">
        <f t="shared" ca="1" si="598"/>
        <v>28.889119187278745</v>
      </c>
      <c r="CR386" s="207">
        <f t="shared" ca="1" si="583"/>
        <v>32.170616236426248</v>
      </c>
      <c r="CS386" s="207">
        <f t="shared" ca="1" si="583"/>
        <v>40.237598739879665</v>
      </c>
      <c r="CT386" s="207">
        <f t="shared" ca="1" si="583"/>
        <v>47.722084717459474</v>
      </c>
      <c r="CU386" s="207">
        <f t="shared" ca="1" si="583"/>
        <v>46.16059032511091</v>
      </c>
      <c r="CV386" s="207">
        <f t="shared" ca="1" si="583"/>
        <v>30.786584699283541</v>
      </c>
      <c r="CW386" s="207">
        <f t="shared" ca="1" si="583"/>
        <v>11.909892819901936</v>
      </c>
      <c r="CX386" s="207">
        <f t="shared" ca="1" si="583"/>
        <v>2.2304580780330028</v>
      </c>
      <c r="CY386" s="207">
        <f t="shared" ca="1" si="583"/>
        <v>-0.96552897067750587</v>
      </c>
      <c r="CZ386" s="207">
        <f t="shared" ca="1" si="583"/>
        <v>-3.6759153931971298</v>
      </c>
      <c r="DA386" s="207">
        <f t="shared" ca="1" si="583"/>
        <v>-7.1850760734989709</v>
      </c>
      <c r="DB386" s="207">
        <f t="shared" ca="1" si="583"/>
        <v>-10.462675687371586</v>
      </c>
      <c r="DC386" s="207">
        <f t="shared" ca="1" si="583"/>
        <v>-11.863719596016006</v>
      </c>
      <c r="DE386" s="14">
        <f t="shared" si="599"/>
        <v>37.5</v>
      </c>
      <c r="DF386" s="207">
        <f t="shared" ca="1" si="600"/>
        <v>-53.163006778256864</v>
      </c>
      <c r="DG386" s="207">
        <f t="shared" ca="1" si="584"/>
        <v>-50.954249994560136</v>
      </c>
      <c r="DH386" s="207">
        <f t="shared" ca="1" si="584"/>
        <v>-44.322691565781952</v>
      </c>
      <c r="DI386" s="207">
        <f t="shared" ca="1" si="584"/>
        <v>-34.373831883155653</v>
      </c>
      <c r="DJ386" s="207">
        <f t="shared" ca="1" si="584"/>
        <v>-25.925965499633726</v>
      </c>
      <c r="DK386" s="207">
        <f t="shared" ca="1" si="584"/>
        <v>-25.533763305576656</v>
      </c>
      <c r="DL386" s="207">
        <f t="shared" ca="1" si="584"/>
        <v>-30.72154270280442</v>
      </c>
      <c r="DM386" s="207">
        <f t="shared" ca="1" si="584"/>
        <v>-32.445507161449875</v>
      </c>
      <c r="DN386" s="207">
        <f t="shared" ca="1" si="584"/>
        <v>-29.992548095318384</v>
      </c>
      <c r="DO386" s="207">
        <f t="shared" ca="1" si="584"/>
        <v>-26.851817660265674</v>
      </c>
      <c r="DP386" s="207">
        <f t="shared" ca="1" si="584"/>
        <v>-24.895413903187364</v>
      </c>
      <c r="DQ386" s="207">
        <f t="shared" ca="1" si="584"/>
        <v>-24.311172322980124</v>
      </c>
      <c r="DR386" s="207">
        <f t="shared" ca="1" si="584"/>
        <v>-24.307204124895613</v>
      </c>
      <c r="DT386" s="14">
        <f t="shared" si="601"/>
        <v>37.5</v>
      </c>
      <c r="DU386" s="207">
        <f t="shared" ca="1" si="585"/>
        <v>0</v>
      </c>
      <c r="DV386" s="207">
        <f t="shared" ca="1" si="585"/>
        <v>0</v>
      </c>
      <c r="DW386" s="207">
        <f t="shared" ca="1" si="585"/>
        <v>0</v>
      </c>
      <c r="DX386" s="207">
        <f t="shared" ca="1" si="585"/>
        <v>0</v>
      </c>
      <c r="DY386" s="207">
        <f t="shared" ca="1" si="585"/>
        <v>0</v>
      </c>
      <c r="DZ386" s="207">
        <f t="shared" ca="1" si="585"/>
        <v>0</v>
      </c>
      <c r="EA386" s="207">
        <f t="shared" ca="1" si="585"/>
        <v>0</v>
      </c>
      <c r="EB386" s="207">
        <f t="shared" ca="1" si="585"/>
        <v>0</v>
      </c>
      <c r="EC386" s="207">
        <f t="shared" ca="1" si="585"/>
        <v>0</v>
      </c>
      <c r="ED386" s="207">
        <f t="shared" ca="1" si="585"/>
        <v>0</v>
      </c>
      <c r="EE386" s="207">
        <f t="shared" ca="1" si="585"/>
        <v>0</v>
      </c>
      <c r="EF386" s="207">
        <f t="shared" ca="1" si="585"/>
        <v>0</v>
      </c>
      <c r="EG386" s="207">
        <f t="shared" ca="1" si="585"/>
        <v>0</v>
      </c>
      <c r="EI386" s="14">
        <f t="shared" si="602"/>
        <v>37.5</v>
      </c>
      <c r="EJ386" s="207">
        <f t="shared" ca="1" si="586"/>
        <v>0</v>
      </c>
      <c r="EK386" s="207">
        <f t="shared" ca="1" si="586"/>
        <v>0</v>
      </c>
      <c r="EL386" s="207">
        <f t="shared" ca="1" si="586"/>
        <v>0</v>
      </c>
      <c r="EM386" s="207">
        <f t="shared" ca="1" si="586"/>
        <v>0</v>
      </c>
      <c r="EN386" s="207">
        <f t="shared" ca="1" si="586"/>
        <v>0</v>
      </c>
      <c r="EO386" s="207">
        <f t="shared" ca="1" si="586"/>
        <v>0</v>
      </c>
      <c r="EP386" s="207">
        <f t="shared" ca="1" si="586"/>
        <v>0</v>
      </c>
      <c r="EQ386" s="207">
        <f t="shared" ca="1" si="586"/>
        <v>0</v>
      </c>
      <c r="ER386" s="207">
        <f t="shared" ca="1" si="586"/>
        <v>0</v>
      </c>
      <c r="ES386" s="207">
        <f t="shared" ca="1" si="586"/>
        <v>0</v>
      </c>
      <c r="ET386" s="207">
        <f t="shared" ca="1" si="586"/>
        <v>0</v>
      </c>
      <c r="EU386" s="207">
        <f t="shared" ca="1" si="586"/>
        <v>0</v>
      </c>
      <c r="EV386" s="207">
        <f t="shared" ca="1" si="586"/>
        <v>0</v>
      </c>
      <c r="EX386" s="14"/>
      <c r="EY386" s="207"/>
      <c r="EZ386" s="207"/>
      <c r="FA386" s="207"/>
      <c r="FB386" s="207"/>
      <c r="FC386" s="207"/>
      <c r="FD386" s="207"/>
      <c r="FE386" s="207"/>
      <c r="FF386" s="207"/>
      <c r="FG386" s="207"/>
      <c r="FH386" s="207"/>
      <c r="FI386" s="207"/>
      <c r="FJ386" s="207"/>
      <c r="FK386" s="207"/>
      <c r="FM386" s="14"/>
      <c r="FN386" s="207"/>
      <c r="FO386" s="207"/>
      <c r="FP386" s="207"/>
      <c r="FQ386" s="207"/>
      <c r="FR386" s="207"/>
      <c r="FS386" s="207"/>
      <c r="FT386" s="207"/>
      <c r="FU386" s="207"/>
      <c r="FV386" s="207"/>
      <c r="FW386" s="207"/>
      <c r="FX386" s="207"/>
      <c r="FY386" s="207"/>
      <c r="FZ386" s="207"/>
    </row>
    <row r="387" spans="17:184">
      <c r="R387" s="1"/>
      <c r="S387" s="14">
        <f t="shared" si="587"/>
        <v>45</v>
      </c>
      <c r="T387" s="325">
        <f t="shared" ca="1" si="588"/>
        <v>29.793096497441731</v>
      </c>
      <c r="U387" s="325">
        <f t="shared" ca="1" si="588"/>
        <v>32.731001593159547</v>
      </c>
      <c r="V387" s="325">
        <f t="shared" ca="1" si="588"/>
        <v>40.160385334051554</v>
      </c>
      <c r="W387" s="325">
        <f t="shared" ca="1" si="588"/>
        <v>47.312111658438411</v>
      </c>
      <c r="X387" s="325">
        <f t="shared" ca="1" si="588"/>
        <v>46.038964297525894</v>
      </c>
      <c r="Y387" s="325">
        <f t="shared" ca="1" si="588"/>
        <v>30.276562609682735</v>
      </c>
      <c r="Z387" s="325">
        <f t="shared" ca="1" si="588"/>
        <v>8.9192405677762423</v>
      </c>
      <c r="AA387" s="325">
        <f t="shared" ca="1" si="588"/>
        <v>1.7718578207766118</v>
      </c>
      <c r="AB387" s="325">
        <f t="shared" ca="1" si="588"/>
        <v>8.4007154367026704</v>
      </c>
      <c r="AC387" s="325">
        <f t="shared" ca="1" si="588"/>
        <v>16.966403271785648</v>
      </c>
      <c r="AD387" s="325">
        <f t="shared" ca="1" si="588"/>
        <v>17.019279625663387</v>
      </c>
      <c r="AE387" s="325">
        <f t="shared" ca="1" si="588"/>
        <v>14.31373804228476</v>
      </c>
      <c r="AF387" s="325">
        <f t="shared" ca="1" si="588"/>
        <v>13.462354617368359</v>
      </c>
      <c r="AG387" s="505"/>
      <c r="AH387" s="14">
        <f t="shared" si="589"/>
        <v>45</v>
      </c>
      <c r="AI387" s="325">
        <f t="shared" ca="1" si="590"/>
        <v>22.88868044890334</v>
      </c>
      <c r="AJ387" s="325">
        <f t="shared" ca="1" si="579"/>
        <v>24.847739032867235</v>
      </c>
      <c r="AK387" s="325">
        <f t="shared" ca="1" si="579"/>
        <v>29.668804535934346</v>
      </c>
      <c r="AL387" s="325">
        <f t="shared" ca="1" si="579"/>
        <v>34.004045859223204</v>
      </c>
      <c r="AM387" s="325">
        <f t="shared" ca="1" si="579"/>
        <v>32.825492583599271</v>
      </c>
      <c r="AN387" s="325">
        <f t="shared" ca="1" si="579"/>
        <v>23.737000561006717</v>
      </c>
      <c r="AO387" s="325">
        <f t="shared" ca="1" si="579"/>
        <v>14.187911529799212</v>
      </c>
      <c r="AP387" s="325">
        <f t="shared" ca="1" si="579"/>
        <v>14.551535322599348</v>
      </c>
      <c r="AQ387" s="325">
        <f t="shared" ca="1" si="579"/>
        <v>14.406677677785261</v>
      </c>
      <c r="AR387" s="325">
        <f t="shared" ca="1" si="579"/>
        <v>9.2971292341254799</v>
      </c>
      <c r="AS387" s="325">
        <f t="shared" ca="1" si="579"/>
        <v>5.8452416599553834</v>
      </c>
      <c r="AT387" s="325">
        <f t="shared" ca="1" si="579"/>
        <v>3.885164981887911</v>
      </c>
      <c r="AU387" s="325">
        <f t="shared" ca="1" si="579"/>
        <v>3.2346993283948677</v>
      </c>
      <c r="AW387" s="14">
        <f t="shared" si="591"/>
        <v>45</v>
      </c>
      <c r="AX387" s="207">
        <f t="shared" ca="1" si="592"/>
        <v>25.155649290525041</v>
      </c>
      <c r="AY387" s="207">
        <f t="shared" ca="1" si="580"/>
        <v>27.449032172993128</v>
      </c>
      <c r="AZ387" s="207">
        <f t="shared" ca="1" si="580"/>
        <v>33.154023264483051</v>
      </c>
      <c r="BA387" s="207">
        <f t="shared" ca="1" si="580"/>
        <v>38.436974878327824</v>
      </c>
      <c r="BB387" s="207">
        <f t="shared" ca="1" si="580"/>
        <v>37.229113210247846</v>
      </c>
      <c r="BC387" s="207">
        <f t="shared" ca="1" si="580"/>
        <v>25.915314541488215</v>
      </c>
      <c r="BD387" s="207">
        <f t="shared" ca="1" si="580"/>
        <v>12.431574991783853</v>
      </c>
      <c r="BE387" s="207">
        <f t="shared" ca="1" si="580"/>
        <v>10.373392032217566</v>
      </c>
      <c r="BF387" s="207">
        <f t="shared" ca="1" si="580"/>
        <v>15.892977384087562</v>
      </c>
      <c r="BG387" s="207">
        <f t="shared" ca="1" si="580"/>
        <v>12.875993851806316</v>
      </c>
      <c r="BH387" s="207">
        <f t="shared" ca="1" si="580"/>
        <v>9.0252722083288059</v>
      </c>
      <c r="BI387" s="207">
        <f t="shared" ca="1" si="580"/>
        <v>6.7592342700555923</v>
      </c>
      <c r="BJ387" s="207">
        <f t="shared" ca="1" si="580"/>
        <v>6.002922635163066</v>
      </c>
      <c r="BL387" s="14">
        <f t="shared" si="593"/>
        <v>45</v>
      </c>
      <c r="BM387" s="207">
        <f t="shared" ca="1" si="594"/>
        <v>27.413151328062177</v>
      </c>
      <c r="BN387" s="207">
        <f t="shared" ca="1" si="581"/>
        <v>30.042771403956763</v>
      </c>
      <c r="BO387" s="207">
        <f t="shared" ca="1" si="581"/>
        <v>36.635384598812621</v>
      </c>
      <c r="BP387" s="207">
        <f t="shared" ca="1" si="581"/>
        <v>42.868664125425411</v>
      </c>
      <c r="BQ387" s="207">
        <f t="shared" ca="1" si="581"/>
        <v>41.632227475500017</v>
      </c>
      <c r="BR387" s="207">
        <f t="shared" ca="1" si="581"/>
        <v>28.091806199799805</v>
      </c>
      <c r="BS387" s="207">
        <f t="shared" ca="1" si="581"/>
        <v>10.6646928137984</v>
      </c>
      <c r="BT387" s="207">
        <f t="shared" ca="1" si="581"/>
        <v>6.0492840366717706</v>
      </c>
      <c r="BU387" s="207">
        <f t="shared" ca="1" si="581"/>
        <v>12.411560494447617</v>
      </c>
      <c r="BV387" s="207">
        <f t="shared" ca="1" si="581"/>
        <v>15.5239133665937</v>
      </c>
      <c r="BW387" s="207">
        <f t="shared" ca="1" si="581"/>
        <v>11.992391533712961</v>
      </c>
      <c r="BX387" s="207">
        <f t="shared" ca="1" si="581"/>
        <v>9.5071936856810009</v>
      </c>
      <c r="BY387" s="207">
        <f t="shared" ca="1" si="581"/>
        <v>8.6609094746477062</v>
      </c>
      <c r="CA387" s="14">
        <f t="shared" si="595"/>
        <v>45</v>
      </c>
      <c r="CB387" s="207">
        <f t="shared" ca="1" si="596"/>
        <v>7.2095072007504495</v>
      </c>
      <c r="CC387" s="207">
        <f t="shared" ca="1" si="582"/>
        <v>8.7253205077200153</v>
      </c>
      <c r="CD387" s="207">
        <f t="shared" ca="1" si="582"/>
        <v>12.721649842982695</v>
      </c>
      <c r="CE387" s="207">
        <f t="shared" ca="1" si="582"/>
        <v>17.09133698356241</v>
      </c>
      <c r="CF387" s="207">
        <f t="shared" ca="1" si="582"/>
        <v>17.199458108520869</v>
      </c>
      <c r="CG387" s="207">
        <f t="shared" ca="1" si="582"/>
        <v>6.9756852929647835</v>
      </c>
      <c r="CH387" s="207">
        <f t="shared" ca="1" si="582"/>
        <v>-12.474748074116238</v>
      </c>
      <c r="CI387" s="207">
        <f t="shared" ca="1" si="582"/>
        <v>-26.713746640216126</v>
      </c>
      <c r="CJ387" s="207">
        <f t="shared" ca="1" si="582"/>
        <v>-29.054993856107782</v>
      </c>
      <c r="CK387" s="207">
        <f t="shared" ca="1" si="582"/>
        <v>-26.013000813618209</v>
      </c>
      <c r="CL387" s="207">
        <f t="shared" ca="1" si="582"/>
        <v>-22.762165097088491</v>
      </c>
      <c r="CM387" s="207">
        <f t="shared" ca="1" si="582"/>
        <v>-20.826243292012599</v>
      </c>
      <c r="CN387" s="207">
        <f t="shared" ca="1" si="582"/>
        <v>-20.232646645868172</v>
      </c>
      <c r="CP387" s="14">
        <f t="shared" si="597"/>
        <v>45</v>
      </c>
      <c r="CQ387" s="207">
        <f t="shared" ca="1" si="598"/>
        <v>9.4123658878802079</v>
      </c>
      <c r="CR387" s="207">
        <f t="shared" ca="1" si="583"/>
        <v>11.124976867811233</v>
      </c>
      <c r="CS387" s="207">
        <f t="shared" ca="1" si="583"/>
        <v>15.118601752520796</v>
      </c>
      <c r="CT387" s="207">
        <f t="shared" ca="1" si="583"/>
        <v>18.659372552794007</v>
      </c>
      <c r="CU387" s="207">
        <f t="shared" ca="1" si="583"/>
        <v>18.330846347785272</v>
      </c>
      <c r="CV387" s="207">
        <f t="shared" ca="1" si="583"/>
        <v>11.909892819901936</v>
      </c>
      <c r="CW387" s="207">
        <f t="shared" ca="1" si="583"/>
        <v>3.011251229906895</v>
      </c>
      <c r="CX387" s="207">
        <f t="shared" ca="1" si="583"/>
        <v>-0.88225273416856265</v>
      </c>
      <c r="CY387" s="207">
        <f t="shared" ca="1" si="583"/>
        <v>-1.1798041812628033</v>
      </c>
      <c r="CZ387" s="207">
        <f t="shared" ca="1" si="583"/>
        <v>-2.9473665588302569</v>
      </c>
      <c r="DA387" s="207">
        <f t="shared" ca="1" si="583"/>
        <v>-6.0860869060187746</v>
      </c>
      <c r="DB387" s="207">
        <f t="shared" ca="1" si="583"/>
        <v>-9.048876896834237</v>
      </c>
      <c r="DC387" s="207">
        <f t="shared" ca="1" si="583"/>
        <v>-10.304594578398444</v>
      </c>
      <c r="DE387" s="14">
        <f t="shared" si="599"/>
        <v>45</v>
      </c>
      <c r="DF387" s="207">
        <f t="shared" ca="1" si="600"/>
        <v>-44.393465395219138</v>
      </c>
      <c r="DG387" s="207">
        <f t="shared" ca="1" si="584"/>
        <v>-43.378351491825313</v>
      </c>
      <c r="DH387" s="207">
        <f t="shared" ca="1" si="584"/>
        <v>-40.401172437110169</v>
      </c>
      <c r="DI387" s="207">
        <f t="shared" ca="1" si="584"/>
        <v>-35.877473639996381</v>
      </c>
      <c r="DJ387" s="207">
        <f t="shared" ca="1" si="584"/>
        <v>-31.554156200995507</v>
      </c>
      <c r="DK387" s="207">
        <f t="shared" ca="1" si="584"/>
        <v>-30.72154270280442</v>
      </c>
      <c r="DL387" s="207">
        <f t="shared" ca="1" si="584"/>
        <v>-33.907590736893226</v>
      </c>
      <c r="DM387" s="207">
        <f t="shared" ca="1" si="584"/>
        <v>-35.306960434572829</v>
      </c>
      <c r="DN387" s="207">
        <f t="shared" ca="1" si="584"/>
        <v>-32.420092679955495</v>
      </c>
      <c r="DO387" s="207">
        <f t="shared" ca="1" si="584"/>
        <v>-28.470583117332687</v>
      </c>
      <c r="DP387" s="207">
        <f t="shared" ca="1" si="584"/>
        <v>-25.758723296564551</v>
      </c>
      <c r="DQ387" s="207">
        <f t="shared" ca="1" si="584"/>
        <v>-24.62808997668548</v>
      </c>
      <c r="DR387" s="207">
        <f t="shared" ca="1" si="584"/>
        <v>-24.41424132667283</v>
      </c>
      <c r="DT387" s="14">
        <f t="shared" si="601"/>
        <v>45</v>
      </c>
      <c r="DU387" s="207">
        <f t="shared" ca="1" si="585"/>
        <v>0</v>
      </c>
      <c r="DV387" s="207">
        <f t="shared" ca="1" si="585"/>
        <v>0</v>
      </c>
      <c r="DW387" s="207">
        <f t="shared" ca="1" si="585"/>
        <v>0</v>
      </c>
      <c r="DX387" s="207">
        <f t="shared" ca="1" si="585"/>
        <v>0</v>
      </c>
      <c r="DY387" s="207">
        <f t="shared" ca="1" si="585"/>
        <v>0</v>
      </c>
      <c r="DZ387" s="207">
        <f t="shared" ca="1" si="585"/>
        <v>0</v>
      </c>
      <c r="EA387" s="207">
        <f t="shared" ca="1" si="585"/>
        <v>0</v>
      </c>
      <c r="EB387" s="207">
        <f t="shared" ca="1" si="585"/>
        <v>0</v>
      </c>
      <c r="EC387" s="207">
        <f t="shared" ca="1" si="585"/>
        <v>0</v>
      </c>
      <c r="ED387" s="207">
        <f t="shared" ca="1" si="585"/>
        <v>0</v>
      </c>
      <c r="EE387" s="207">
        <f t="shared" ca="1" si="585"/>
        <v>0</v>
      </c>
      <c r="EF387" s="207">
        <f t="shared" ca="1" si="585"/>
        <v>0</v>
      </c>
      <c r="EG387" s="207">
        <f t="shared" ca="1" si="585"/>
        <v>0</v>
      </c>
      <c r="EI387" s="14">
        <f t="shared" si="602"/>
        <v>45</v>
      </c>
      <c r="EJ387" s="207">
        <f t="shared" ca="1" si="586"/>
        <v>0</v>
      </c>
      <c r="EK387" s="207">
        <f t="shared" ca="1" si="586"/>
        <v>0</v>
      </c>
      <c r="EL387" s="207">
        <f t="shared" ca="1" si="586"/>
        <v>0</v>
      </c>
      <c r="EM387" s="207">
        <f t="shared" ca="1" si="586"/>
        <v>0</v>
      </c>
      <c r="EN387" s="207">
        <f t="shared" ca="1" si="586"/>
        <v>0</v>
      </c>
      <c r="EO387" s="207">
        <f t="shared" ca="1" si="586"/>
        <v>0</v>
      </c>
      <c r="EP387" s="207">
        <f t="shared" ca="1" si="586"/>
        <v>0</v>
      </c>
      <c r="EQ387" s="207">
        <f t="shared" ca="1" si="586"/>
        <v>0</v>
      </c>
      <c r="ER387" s="207">
        <f t="shared" ca="1" si="586"/>
        <v>0</v>
      </c>
      <c r="ES387" s="207">
        <f t="shared" ca="1" si="586"/>
        <v>0</v>
      </c>
      <c r="ET387" s="207">
        <f t="shared" ca="1" si="586"/>
        <v>0</v>
      </c>
      <c r="EU387" s="207">
        <f t="shared" ca="1" si="586"/>
        <v>0</v>
      </c>
      <c r="EV387" s="207">
        <f t="shared" ca="1" si="586"/>
        <v>0</v>
      </c>
      <c r="EX387" s="14"/>
      <c r="EY387" s="207"/>
      <c r="EZ387" s="207"/>
      <c r="FA387" s="207"/>
      <c r="FB387" s="207"/>
      <c r="FC387" s="207"/>
      <c r="FD387" s="207"/>
      <c r="FE387" s="207"/>
      <c r="FF387" s="207"/>
      <c r="FG387" s="207"/>
      <c r="FH387" s="207"/>
      <c r="FI387" s="207"/>
      <c r="FJ387" s="207"/>
      <c r="FK387" s="207"/>
      <c r="FM387" s="14"/>
      <c r="FN387" s="207"/>
      <c r="FO387" s="207"/>
      <c r="FP387" s="207"/>
      <c r="FQ387" s="207"/>
      <c r="FR387" s="207"/>
      <c r="FS387" s="207"/>
      <c r="FT387" s="207"/>
      <c r="FU387" s="207"/>
      <c r="FV387" s="207"/>
      <c r="FW387" s="207"/>
      <c r="FX387" s="207"/>
      <c r="FY387" s="207"/>
      <c r="FZ387" s="207"/>
    </row>
    <row r="388" spans="17:184">
      <c r="R388" s="17"/>
      <c r="S388" s="14">
        <f t="shared" si="587"/>
        <v>52.5</v>
      </c>
      <c r="T388" s="325">
        <f t="shared" ca="1" si="588"/>
        <v>10.086834728396441</v>
      </c>
      <c r="U388" s="325">
        <f t="shared" ca="1" si="588"/>
        <v>11.24149626808935</v>
      </c>
      <c r="V388" s="325">
        <f t="shared" ca="1" si="588"/>
        <v>14.028635308855133</v>
      </c>
      <c r="W388" s="325">
        <f t="shared" ca="1" si="588"/>
        <v>16.33152980247791</v>
      </c>
      <c r="X388" s="325">
        <f t="shared" ca="1" si="588"/>
        <v>15.023469723370523</v>
      </c>
      <c r="Y388" s="325">
        <f t="shared" ca="1" si="588"/>
        <v>8.5036313212917332</v>
      </c>
      <c r="Z388" s="325">
        <f t="shared" ca="1" si="588"/>
        <v>1.7718578207766118</v>
      </c>
      <c r="AA388" s="325">
        <f t="shared" ca="1" si="588"/>
        <v>5.650394458237801</v>
      </c>
      <c r="AB388" s="325">
        <f t="shared" ca="1" si="588"/>
        <v>19.568986319585377</v>
      </c>
      <c r="AC388" s="325">
        <f t="shared" ca="1" si="588"/>
        <v>13.697293192805281</v>
      </c>
      <c r="AD388" s="325">
        <f t="shared" ca="1" si="588"/>
        <v>8.7868393597437251</v>
      </c>
      <c r="AE388" s="325">
        <f t="shared" ca="1" si="588"/>
        <v>6.2542963572511958</v>
      </c>
      <c r="AF388" s="325">
        <f t="shared" ca="1" si="588"/>
        <v>5.4814241340847545</v>
      </c>
      <c r="AG388" s="505"/>
      <c r="AH388" s="14">
        <f t="shared" si="589"/>
        <v>52.5</v>
      </c>
      <c r="AI388" s="325">
        <f t="shared" ca="1" si="590"/>
        <v>9.9384865511861715</v>
      </c>
      <c r="AJ388" s="325">
        <f t="shared" ca="1" si="579"/>
        <v>10.862748965062957</v>
      </c>
      <c r="AK388" s="325">
        <f t="shared" ca="1" si="579"/>
        <v>13.073547322404771</v>
      </c>
      <c r="AL388" s="325">
        <f t="shared" ca="1" si="579"/>
        <v>15.076389225151555</v>
      </c>
      <c r="AM388" s="325">
        <f t="shared" ca="1" si="579"/>
        <v>15.162694964567512</v>
      </c>
      <c r="AN388" s="325">
        <f t="shared" ca="1" si="579"/>
        <v>13.455533485226095</v>
      </c>
      <c r="AO388" s="325">
        <f t="shared" ca="1" si="579"/>
        <v>14.551535322599348</v>
      </c>
      <c r="AP388" s="325">
        <f t="shared" ca="1" si="579"/>
        <v>14.29108525686992</v>
      </c>
      <c r="AQ388" s="325">
        <f t="shared" ca="1" si="579"/>
        <v>6.6064230532590624</v>
      </c>
      <c r="AR388" s="325">
        <f t="shared" ca="1" si="579"/>
        <v>1.0694320296484614</v>
      </c>
      <c r="AS388" s="325">
        <f t="shared" ca="1" si="579"/>
        <v>-2.0838217992871808</v>
      </c>
      <c r="AT388" s="325">
        <f t="shared" ca="1" si="579"/>
        <v>-3.6808562614057783</v>
      </c>
      <c r="AU388" s="325">
        <f t="shared" ca="1" si="579"/>
        <v>-4.1826194541686847</v>
      </c>
      <c r="AW388" s="14">
        <f t="shared" si="591"/>
        <v>52.5</v>
      </c>
      <c r="AX388" s="207">
        <f t="shared" ca="1" si="592"/>
        <v>9.8911484619078216</v>
      </c>
      <c r="AY388" s="207">
        <f t="shared" ca="1" si="580"/>
        <v>10.909017472200583</v>
      </c>
      <c r="AZ388" s="207">
        <f t="shared" ca="1" si="580"/>
        <v>13.344154975114927</v>
      </c>
      <c r="BA388" s="207">
        <f t="shared" ca="1" si="580"/>
        <v>15.471256998261044</v>
      </c>
      <c r="BB388" s="207">
        <f t="shared" ca="1" si="580"/>
        <v>15.105501418341856</v>
      </c>
      <c r="BC388" s="207">
        <f t="shared" ca="1" si="580"/>
        <v>11.80435673761091</v>
      </c>
      <c r="BD388" s="207">
        <f t="shared" ca="1" si="580"/>
        <v>10.373392032217566</v>
      </c>
      <c r="BE388" s="207">
        <f t="shared" ca="1" si="580"/>
        <v>16.903790716580755</v>
      </c>
      <c r="BF388" s="207">
        <f t="shared" ca="1" si="580"/>
        <v>11.339491277262931</v>
      </c>
      <c r="BG388" s="207">
        <f t="shared" ca="1" si="580"/>
        <v>5.0800363934632795</v>
      </c>
      <c r="BH388" s="207">
        <f t="shared" ca="1" si="580"/>
        <v>1.2985679412897531</v>
      </c>
      <c r="BI388" s="207">
        <f t="shared" ca="1" si="580"/>
        <v>-0.67589049335654394</v>
      </c>
      <c r="BJ388" s="207">
        <f t="shared" ca="1" si="580"/>
        <v>-1.3014468048796237</v>
      </c>
      <c r="BL388" s="14">
        <f t="shared" si="593"/>
        <v>52.5</v>
      </c>
      <c r="BM388" s="207">
        <f t="shared" ca="1" si="594"/>
        <v>9.810370856296057</v>
      </c>
      <c r="BN388" s="207">
        <f t="shared" ca="1" si="581"/>
        <v>10.92590037243612</v>
      </c>
      <c r="BO388" s="207">
        <f t="shared" ca="1" si="581"/>
        <v>13.593633868749984</v>
      </c>
      <c r="BP388" s="207">
        <f t="shared" ca="1" si="581"/>
        <v>15.85143654847835</v>
      </c>
      <c r="BQ388" s="207">
        <f t="shared" ca="1" si="581"/>
        <v>15.035120463212216</v>
      </c>
      <c r="BR388" s="207">
        <f t="shared" ca="1" si="581"/>
        <v>10.130405223988113</v>
      </c>
      <c r="BS388" s="207">
        <f t="shared" ca="1" si="581"/>
        <v>6.0492840366717706</v>
      </c>
      <c r="BT388" s="207">
        <f t="shared" ca="1" si="581"/>
        <v>11.682727505588815</v>
      </c>
      <c r="BU388" s="207">
        <f t="shared" ca="1" si="581"/>
        <v>15.758298773900385</v>
      </c>
      <c r="BV388" s="207">
        <f t="shared" ca="1" si="581"/>
        <v>9.0388667745247435</v>
      </c>
      <c r="BW388" s="207">
        <f t="shared" ca="1" si="581"/>
        <v>4.6534540918553731</v>
      </c>
      <c r="BX388" s="207">
        <f t="shared" ca="1" si="581"/>
        <v>2.3071609961666546</v>
      </c>
      <c r="BY388" s="207">
        <f t="shared" ca="1" si="581"/>
        <v>1.5589431983314856</v>
      </c>
      <c r="CA388" s="14">
        <f t="shared" si="595"/>
        <v>52.5</v>
      </c>
      <c r="CB388" s="207">
        <f t="shared" ca="1" si="596"/>
        <v>-3.5823163570226741</v>
      </c>
      <c r="CC388" s="207">
        <f t="shared" ca="1" si="582"/>
        <v>-3.0541382472740093</v>
      </c>
      <c r="CD388" s="207">
        <f t="shared" ca="1" si="582"/>
        <v>-1.8793070524259559</v>
      </c>
      <c r="CE388" s="207">
        <f t="shared" ca="1" si="582"/>
        <v>-1.3009062338537749</v>
      </c>
      <c r="CF388" s="207">
        <f t="shared" ca="1" si="582"/>
        <v>-3.6260804538587177</v>
      </c>
      <c r="CG388" s="207">
        <f t="shared" ca="1" si="582"/>
        <v>-11.940658924702245</v>
      </c>
      <c r="CH388" s="207">
        <f t="shared" ca="1" si="582"/>
        <v>-26.713746640216126</v>
      </c>
      <c r="CI388" s="207">
        <f t="shared" ca="1" si="582"/>
        <v>-39.579883676000925</v>
      </c>
      <c r="CJ388" s="207">
        <f t="shared" ca="1" si="582"/>
        <v>-41.457105050092267</v>
      </c>
      <c r="CK388" s="207">
        <f t="shared" ca="1" si="582"/>
        <v>-36.35838540391542</v>
      </c>
      <c r="CL388" s="207">
        <f t="shared" ca="1" si="582"/>
        <v>-31.007062905550587</v>
      </c>
      <c r="CM388" s="207">
        <f t="shared" ca="1" si="582"/>
        <v>-27.781404026164999</v>
      </c>
      <c r="CN388" s="207">
        <f t="shared" ca="1" si="582"/>
        <v>-26.772417014625535</v>
      </c>
      <c r="CP388" s="14">
        <f t="shared" si="597"/>
        <v>52.5</v>
      </c>
      <c r="CQ388" s="207">
        <f t="shared" ca="1" si="598"/>
        <v>-2.292021876784557</v>
      </c>
      <c r="CR388" s="207">
        <f t="shared" ca="1" si="583"/>
        <v>-0.94974032979611511</v>
      </c>
      <c r="CS388" s="207">
        <f t="shared" ca="1" si="583"/>
        <v>1.9882763264968686</v>
      </c>
      <c r="CT388" s="207">
        <f t="shared" ca="1" si="583"/>
        <v>4.4262986241250326</v>
      </c>
      <c r="CU388" s="207">
        <f t="shared" ca="1" si="583"/>
        <v>4.6788468358238484</v>
      </c>
      <c r="CV388" s="207">
        <f t="shared" ca="1" si="583"/>
        <v>2.2304580780330028</v>
      </c>
      <c r="CW388" s="207">
        <f t="shared" ca="1" si="583"/>
        <v>-0.88225273416856265</v>
      </c>
      <c r="CX388" s="207">
        <f t="shared" ca="1" si="583"/>
        <v>-1.1078788284068937</v>
      </c>
      <c r="CY388" s="207">
        <f t="shared" ca="1" si="583"/>
        <v>-0.83849467791011523</v>
      </c>
      <c r="CZ388" s="207">
        <f t="shared" ca="1" si="583"/>
        <v>-3.3391566492570588</v>
      </c>
      <c r="DA388" s="207">
        <f t="shared" ca="1" si="583"/>
        <v>-6.86010776212356</v>
      </c>
      <c r="DB388" s="207">
        <f t="shared" ca="1" si="583"/>
        <v>-9.9959589969816953</v>
      </c>
      <c r="DC388" s="207">
        <f t="shared" ca="1" si="583"/>
        <v>-11.319600299144959</v>
      </c>
      <c r="DE388" s="14">
        <f t="shared" si="599"/>
        <v>52.5</v>
      </c>
      <c r="DF388" s="207">
        <f t="shared" ca="1" si="600"/>
        <v>-37.585074759248563</v>
      </c>
      <c r="DG388" s="207">
        <f t="shared" ca="1" si="584"/>
        <v>-37.008294231102816</v>
      </c>
      <c r="DH388" s="207">
        <f t="shared" ca="1" si="584"/>
        <v>-35.532569353643652</v>
      </c>
      <c r="DI388" s="207">
        <f t="shared" ca="1" si="584"/>
        <v>-33.633820992320743</v>
      </c>
      <c r="DJ388" s="207">
        <f t="shared" ca="1" si="584"/>
        <v>-32.111911231321315</v>
      </c>
      <c r="DK388" s="207">
        <f t="shared" ca="1" si="584"/>
        <v>-32.445507161449875</v>
      </c>
      <c r="DL388" s="207">
        <f t="shared" ca="1" si="584"/>
        <v>-35.306960434572829</v>
      </c>
      <c r="DM388" s="207">
        <f t="shared" ca="1" si="584"/>
        <v>-37.414235410201776</v>
      </c>
      <c r="DN388" s="207">
        <f t="shared" ca="1" si="584"/>
        <v>-35.183145170966441</v>
      </c>
      <c r="DO388" s="207">
        <f t="shared" ca="1" si="584"/>
        <v>-30.843162989033036</v>
      </c>
      <c r="DP388" s="207">
        <f t="shared" ca="1" si="584"/>
        <v>-27.519890154075814</v>
      </c>
      <c r="DQ388" s="207">
        <f t="shared" ca="1" si="584"/>
        <v>-26.014458655235675</v>
      </c>
      <c r="DR388" s="207">
        <f t="shared" ca="1" si="584"/>
        <v>-25.691408916699416</v>
      </c>
      <c r="DT388" s="14">
        <f t="shared" si="601"/>
        <v>52.5</v>
      </c>
      <c r="DU388" s="207">
        <f t="shared" ca="1" si="585"/>
        <v>0</v>
      </c>
      <c r="DV388" s="207">
        <f t="shared" ca="1" si="585"/>
        <v>0</v>
      </c>
      <c r="DW388" s="207">
        <f t="shared" ca="1" si="585"/>
        <v>0</v>
      </c>
      <c r="DX388" s="207">
        <f t="shared" ca="1" si="585"/>
        <v>0</v>
      </c>
      <c r="DY388" s="207">
        <f t="shared" ca="1" si="585"/>
        <v>0</v>
      </c>
      <c r="DZ388" s="207">
        <f t="shared" ca="1" si="585"/>
        <v>0</v>
      </c>
      <c r="EA388" s="207">
        <f t="shared" ca="1" si="585"/>
        <v>0</v>
      </c>
      <c r="EB388" s="207">
        <f t="shared" ca="1" si="585"/>
        <v>0</v>
      </c>
      <c r="EC388" s="207">
        <f t="shared" ca="1" si="585"/>
        <v>0</v>
      </c>
      <c r="ED388" s="207">
        <f t="shared" ca="1" si="585"/>
        <v>0</v>
      </c>
      <c r="EE388" s="207">
        <f t="shared" ca="1" si="585"/>
        <v>0</v>
      </c>
      <c r="EF388" s="207">
        <f t="shared" ca="1" si="585"/>
        <v>0</v>
      </c>
      <c r="EG388" s="207">
        <f t="shared" ca="1" si="585"/>
        <v>0</v>
      </c>
      <c r="EI388" s="14">
        <f t="shared" si="602"/>
        <v>52.5</v>
      </c>
      <c r="EJ388" s="207">
        <f t="shared" ca="1" si="586"/>
        <v>0</v>
      </c>
      <c r="EK388" s="207">
        <f t="shared" ca="1" si="586"/>
        <v>0</v>
      </c>
      <c r="EL388" s="207">
        <f t="shared" ca="1" si="586"/>
        <v>0</v>
      </c>
      <c r="EM388" s="207">
        <f t="shared" ca="1" si="586"/>
        <v>0</v>
      </c>
      <c r="EN388" s="207">
        <f t="shared" ca="1" si="586"/>
        <v>0</v>
      </c>
      <c r="EO388" s="207">
        <f t="shared" ca="1" si="586"/>
        <v>0</v>
      </c>
      <c r="EP388" s="207">
        <f t="shared" ca="1" si="586"/>
        <v>0</v>
      </c>
      <c r="EQ388" s="207">
        <f t="shared" ca="1" si="586"/>
        <v>0</v>
      </c>
      <c r="ER388" s="207">
        <f t="shared" ca="1" si="586"/>
        <v>0</v>
      </c>
      <c r="ES388" s="207">
        <f t="shared" ca="1" si="586"/>
        <v>0</v>
      </c>
      <c r="ET388" s="207">
        <f t="shared" ca="1" si="586"/>
        <v>0</v>
      </c>
      <c r="EU388" s="207">
        <f t="shared" ca="1" si="586"/>
        <v>0</v>
      </c>
      <c r="EV388" s="207">
        <f t="shared" ca="1" si="586"/>
        <v>0</v>
      </c>
      <c r="EX388" s="14"/>
      <c r="EY388" s="207"/>
      <c r="EZ388" s="207"/>
      <c r="FA388" s="207"/>
      <c r="FB388" s="207"/>
      <c r="FC388" s="207"/>
      <c r="FD388" s="207"/>
      <c r="FE388" s="207"/>
      <c r="FF388" s="207"/>
      <c r="FG388" s="207"/>
      <c r="FH388" s="207"/>
      <c r="FI388" s="207"/>
      <c r="FJ388" s="207"/>
      <c r="FK388" s="207"/>
      <c r="FM388" s="14"/>
      <c r="FN388" s="207"/>
      <c r="FO388" s="207"/>
      <c r="FP388" s="207"/>
      <c r="FQ388" s="207"/>
      <c r="FR388" s="207"/>
      <c r="FS388" s="207"/>
      <c r="FT388" s="207"/>
      <c r="FU388" s="207"/>
      <c r="FV388" s="207"/>
      <c r="FW388" s="207"/>
      <c r="FX388" s="207"/>
      <c r="FY388" s="207"/>
      <c r="FZ388" s="207"/>
    </row>
    <row r="389" spans="17:184">
      <c r="S389" s="14">
        <f t="shared" si="587"/>
        <v>60</v>
      </c>
      <c r="T389" s="325">
        <f t="shared" ca="1" si="588"/>
        <v>4.0860747024270969</v>
      </c>
      <c r="U389" s="325">
        <f t="shared" ca="1" si="588"/>
        <v>4.6808026264856615</v>
      </c>
      <c r="V389" s="325">
        <f t="shared" ca="1" si="588"/>
        <v>6.1270639172019656</v>
      </c>
      <c r="W389" s="325">
        <f t="shared" ca="1" si="588"/>
        <v>7.4609954454824363</v>
      </c>
      <c r="X389" s="325">
        <f t="shared" ca="1" si="588"/>
        <v>7.5507310734233561</v>
      </c>
      <c r="Y389" s="325">
        <f t="shared" ca="1" si="588"/>
        <v>6.5853696820225398</v>
      </c>
      <c r="Z389" s="325">
        <f t="shared" ca="1" si="588"/>
        <v>8.4007154367026704</v>
      </c>
      <c r="AA389" s="325">
        <f t="shared" ca="1" si="588"/>
        <v>19.568986319585377</v>
      </c>
      <c r="AB389" s="325">
        <f t="shared" ca="1" si="588"/>
        <v>11.446272540809494</v>
      </c>
      <c r="AC389" s="325">
        <f t="shared" ca="1" si="588"/>
        <v>3.0443643870921351</v>
      </c>
      <c r="AD389" s="325">
        <f t="shared" ca="1" si="588"/>
        <v>-1.9477978726903977</v>
      </c>
      <c r="AE389" s="325">
        <f t="shared" ca="1" si="588"/>
        <v>-4.3196184057410374</v>
      </c>
      <c r="AF389" s="325">
        <f t="shared" ca="1" si="588"/>
        <v>-5.0030898813330857</v>
      </c>
      <c r="AG389" s="505"/>
      <c r="AH389" s="14">
        <f t="shared" si="589"/>
        <v>60</v>
      </c>
      <c r="AI389" s="325">
        <f t="shared" ca="1" si="590"/>
        <v>5.2894258782848018</v>
      </c>
      <c r="AJ389" s="325">
        <f t="shared" ca="1" si="579"/>
        <v>6.0394951232736656</v>
      </c>
      <c r="AK389" s="325">
        <f t="shared" ca="1" si="579"/>
        <v>7.8356904930768732</v>
      </c>
      <c r="AL389" s="325">
        <f t="shared" ca="1" si="579"/>
        <v>9.8146850748859098</v>
      </c>
      <c r="AM389" s="325">
        <f t="shared" ca="1" si="579"/>
        <v>11.50417069507259</v>
      </c>
      <c r="AN389" s="325">
        <f t="shared" ca="1" si="579"/>
        <v>13.776425297089791</v>
      </c>
      <c r="AO389" s="325">
        <f t="shared" ca="1" si="579"/>
        <v>14.406677677785261</v>
      </c>
      <c r="AP389" s="325">
        <f t="shared" ca="1" si="579"/>
        <v>6.6064230532590624</v>
      </c>
      <c r="AQ389" s="325">
        <f t="shared" ca="1" si="579"/>
        <v>-2.559068873754597</v>
      </c>
      <c r="AR389" s="325">
        <f t="shared" ca="1" si="579"/>
        <v>-9.0585679587931907</v>
      </c>
      <c r="AS389" s="325">
        <f t="shared" ca="1" si="579"/>
        <v>-12.34501251674136</v>
      </c>
      <c r="AT389" s="325">
        <f t="shared" ca="1" si="579"/>
        <v>-13.752075685842712</v>
      </c>
      <c r="AU389" s="325">
        <f t="shared" ca="1" si="579"/>
        <v>-14.153241731750068</v>
      </c>
      <c r="AW389" s="14">
        <f t="shared" si="591"/>
        <v>60</v>
      </c>
      <c r="AX389" s="207">
        <f t="shared" ca="1" si="592"/>
        <v>4.6311071018410335</v>
      </c>
      <c r="AY389" s="207">
        <f t="shared" ca="1" si="580"/>
        <v>5.3734678534533131</v>
      </c>
      <c r="AZ389" s="207">
        <f t="shared" ca="1" si="580"/>
        <v>7.1373593889970754</v>
      </c>
      <c r="BA389" s="207">
        <f t="shared" ca="1" si="580"/>
        <v>8.9688992435759261</v>
      </c>
      <c r="BB389" s="207">
        <f t="shared" ca="1" si="580"/>
        <v>10.176601405534043</v>
      </c>
      <c r="BC389" s="207">
        <f t="shared" ca="1" si="580"/>
        <v>11.515309145264288</v>
      </c>
      <c r="BD389" s="207">
        <f t="shared" ca="1" si="580"/>
        <v>15.892977384087562</v>
      </c>
      <c r="BE389" s="207">
        <f t="shared" ca="1" si="580"/>
        <v>11.339491277262931</v>
      </c>
      <c r="BF389" s="207">
        <f t="shared" ca="1" si="580"/>
        <v>1.9795484854130803</v>
      </c>
      <c r="BG389" s="207">
        <f t="shared" ca="1" si="580"/>
        <v>-5.159265066700339</v>
      </c>
      <c r="BH389" s="207">
        <f t="shared" ca="1" si="580"/>
        <v>-9.06169486367207</v>
      </c>
      <c r="BI389" s="207">
        <f t="shared" ca="1" si="580"/>
        <v>-10.856594216837648</v>
      </c>
      <c r="BJ389" s="207">
        <f t="shared" ca="1" si="580"/>
        <v>-11.386464168532271</v>
      </c>
      <c r="BL389" s="14">
        <f t="shared" si="593"/>
        <v>60</v>
      </c>
      <c r="BM389" s="207">
        <f t="shared" ca="1" si="594"/>
        <v>3.8712027937090339</v>
      </c>
      <c r="BN389" s="207">
        <f t="shared" ca="1" si="581"/>
        <v>4.6135688860360267</v>
      </c>
      <c r="BO389" s="207">
        <f t="shared" ca="1" si="581"/>
        <v>6.360835200332728</v>
      </c>
      <c r="BP389" s="207">
        <f t="shared" ca="1" si="581"/>
        <v>8.053984469278701</v>
      </c>
      <c r="BQ389" s="207">
        <f t="shared" ca="1" si="581"/>
        <v>8.7627226382448349</v>
      </c>
      <c r="BR389" s="207">
        <f t="shared" ca="1" si="581"/>
        <v>8.9817572011530622</v>
      </c>
      <c r="BS389" s="207">
        <f t="shared" ca="1" si="581"/>
        <v>12.411560494447617</v>
      </c>
      <c r="BT389" s="207">
        <f t="shared" ca="1" si="581"/>
        <v>15.758298773900385</v>
      </c>
      <c r="BU389" s="207">
        <f t="shared" ca="1" si="581"/>
        <v>6.4894064358087524</v>
      </c>
      <c r="BV389" s="207">
        <f t="shared" ca="1" si="581"/>
        <v>-1.2709361574083546</v>
      </c>
      <c r="BW389" s="207">
        <f t="shared" ca="1" si="581"/>
        <v>-5.7858040145588543</v>
      </c>
      <c r="BX389" s="207">
        <f t="shared" ca="1" si="581"/>
        <v>-7.9676858883371491</v>
      </c>
      <c r="BY389" s="207">
        <f t="shared" ca="1" si="581"/>
        <v>-8.6261295330542147</v>
      </c>
      <c r="CA389" s="14">
        <f t="shared" si="595"/>
        <v>60</v>
      </c>
      <c r="CB389" s="207">
        <f t="shared" ca="1" si="596"/>
        <v>-8.2308489790052164</v>
      </c>
      <c r="CC389" s="207">
        <f t="shared" ca="1" si="582"/>
        <v>-7.951661958102072</v>
      </c>
      <c r="CD389" s="207">
        <f t="shared" ca="1" si="582"/>
        <v>-7.5612719087283047</v>
      </c>
      <c r="CE389" s="207">
        <f t="shared" ca="1" si="582"/>
        <v>-8.0560534709629366</v>
      </c>
      <c r="CF389" s="207">
        <f t="shared" ca="1" si="582"/>
        <v>-10.805078732345962</v>
      </c>
      <c r="CG389" s="207">
        <f t="shared" ca="1" si="582"/>
        <v>-17.543792668057634</v>
      </c>
      <c r="CH389" s="207">
        <f t="shared" ca="1" si="582"/>
        <v>-29.054993856107782</v>
      </c>
      <c r="CI389" s="207">
        <f t="shared" ca="1" si="582"/>
        <v>-41.457105050092267</v>
      </c>
      <c r="CJ389" s="207">
        <f t="shared" ca="1" si="582"/>
        <v>-46.595365786823706</v>
      </c>
      <c r="CK389" s="207">
        <f t="shared" ca="1" si="582"/>
        <v>-43.354014802484109</v>
      </c>
      <c r="CL389" s="207">
        <f t="shared" ca="1" si="582"/>
        <v>-37.874135912625945</v>
      </c>
      <c r="CM389" s="207">
        <f t="shared" ca="1" si="582"/>
        <v>-34.149492488792873</v>
      </c>
      <c r="CN389" s="207">
        <f t="shared" ca="1" si="582"/>
        <v>-32.948350505397862</v>
      </c>
      <c r="CP389" s="14">
        <f t="shared" si="597"/>
        <v>60</v>
      </c>
      <c r="CQ389" s="207">
        <f t="shared" ca="1" si="598"/>
        <v>-11.414274468398842</v>
      </c>
      <c r="CR389" s="207">
        <f t="shared" ca="1" si="583"/>
        <v>-9.6978196579152982</v>
      </c>
      <c r="CS389" s="207">
        <f t="shared" ca="1" si="583"/>
        <v>-5.9955172741768736</v>
      </c>
      <c r="CT389" s="207">
        <f t="shared" ca="1" si="583"/>
        <v>-2.6913815406718089</v>
      </c>
      <c r="CU389" s="207">
        <f t="shared" ca="1" si="583"/>
        <v>-1.0359501028683784</v>
      </c>
      <c r="CV389" s="207">
        <f t="shared" ca="1" si="583"/>
        <v>-0.96552897067750587</v>
      </c>
      <c r="CW389" s="207">
        <f t="shared" ca="1" si="583"/>
        <v>-1.1798041812628033</v>
      </c>
      <c r="CX389" s="207">
        <f t="shared" ca="1" si="583"/>
        <v>-0.83849467791011523</v>
      </c>
      <c r="CY389" s="207">
        <f t="shared" ca="1" si="583"/>
        <v>-2.516568570990664</v>
      </c>
      <c r="CZ389" s="207">
        <f t="shared" ca="1" si="583"/>
        <v>-6.2271120817319483</v>
      </c>
      <c r="DA389" s="207">
        <f t="shared" ca="1" si="583"/>
        <v>-10.348369728053978</v>
      </c>
      <c r="DB389" s="207">
        <f t="shared" ca="1" si="583"/>
        <v>-14.021511355208418</v>
      </c>
      <c r="DC389" s="207">
        <f t="shared" ca="1" si="583"/>
        <v>-15.627004979541603</v>
      </c>
      <c r="DE389" s="14">
        <f t="shared" si="599"/>
        <v>60</v>
      </c>
      <c r="DF389" s="207">
        <f t="shared" ca="1" si="600"/>
        <v>-33.535799573627237</v>
      </c>
      <c r="DG389" s="207">
        <f t="shared" ca="1" si="584"/>
        <v>-32.849268573204931</v>
      </c>
      <c r="DH389" s="207">
        <f t="shared" ca="1" si="584"/>
        <v>-31.398200088126508</v>
      </c>
      <c r="DI389" s="207">
        <f t="shared" ca="1" si="584"/>
        <v>-30.058786746549217</v>
      </c>
      <c r="DJ389" s="207">
        <f t="shared" ca="1" si="584"/>
        <v>-29.367580110611474</v>
      </c>
      <c r="DK389" s="207">
        <f t="shared" ca="1" si="584"/>
        <v>-29.992548095318384</v>
      </c>
      <c r="DL389" s="207">
        <f t="shared" ca="1" si="584"/>
        <v>-32.420092679955495</v>
      </c>
      <c r="DM389" s="207">
        <f t="shared" ca="1" si="584"/>
        <v>-35.183145170966441</v>
      </c>
      <c r="DN389" s="207">
        <f t="shared" ca="1" si="584"/>
        <v>-35.03886405691258</v>
      </c>
      <c r="DO389" s="207">
        <f t="shared" ca="1" si="584"/>
        <v>-31.99180289869544</v>
      </c>
      <c r="DP389" s="207">
        <f t="shared" ca="1" si="584"/>
        <v>-29.048393842190382</v>
      </c>
      <c r="DQ389" s="207">
        <f t="shared" ca="1" si="584"/>
        <v>-27.758439631083863</v>
      </c>
      <c r="DR389" s="207">
        <f t="shared" ca="1" si="584"/>
        <v>-27.564723747349479</v>
      </c>
      <c r="DT389" s="14">
        <f t="shared" si="601"/>
        <v>60</v>
      </c>
      <c r="DU389" s="207">
        <f t="shared" ca="1" si="585"/>
        <v>0</v>
      </c>
      <c r="DV389" s="207">
        <f t="shared" ca="1" si="585"/>
        <v>0</v>
      </c>
      <c r="DW389" s="207">
        <f t="shared" ca="1" si="585"/>
        <v>0</v>
      </c>
      <c r="DX389" s="207">
        <f t="shared" ca="1" si="585"/>
        <v>0</v>
      </c>
      <c r="DY389" s="207">
        <f t="shared" ca="1" si="585"/>
        <v>0</v>
      </c>
      <c r="DZ389" s="207">
        <f t="shared" ca="1" si="585"/>
        <v>0</v>
      </c>
      <c r="EA389" s="207">
        <f t="shared" ca="1" si="585"/>
        <v>0</v>
      </c>
      <c r="EB389" s="207">
        <f t="shared" ca="1" si="585"/>
        <v>0</v>
      </c>
      <c r="EC389" s="207">
        <f t="shared" ca="1" si="585"/>
        <v>0</v>
      </c>
      <c r="ED389" s="207">
        <f t="shared" ca="1" si="585"/>
        <v>0</v>
      </c>
      <c r="EE389" s="207">
        <f t="shared" ca="1" si="585"/>
        <v>0</v>
      </c>
      <c r="EF389" s="207">
        <f t="shared" ca="1" si="585"/>
        <v>0</v>
      </c>
      <c r="EG389" s="207">
        <f t="shared" ca="1" si="585"/>
        <v>0</v>
      </c>
      <c r="EI389" s="14">
        <f t="shared" si="602"/>
        <v>60</v>
      </c>
      <c r="EJ389" s="207">
        <f t="shared" ca="1" si="586"/>
        <v>0</v>
      </c>
      <c r="EK389" s="207">
        <f t="shared" ca="1" si="586"/>
        <v>0</v>
      </c>
      <c r="EL389" s="207">
        <f t="shared" ca="1" si="586"/>
        <v>0</v>
      </c>
      <c r="EM389" s="207">
        <f t="shared" ca="1" si="586"/>
        <v>0</v>
      </c>
      <c r="EN389" s="207">
        <f t="shared" ca="1" si="586"/>
        <v>0</v>
      </c>
      <c r="EO389" s="207">
        <f t="shared" ca="1" si="586"/>
        <v>0</v>
      </c>
      <c r="EP389" s="207">
        <f t="shared" ca="1" si="586"/>
        <v>0</v>
      </c>
      <c r="EQ389" s="207">
        <f t="shared" ca="1" si="586"/>
        <v>0</v>
      </c>
      <c r="ER389" s="207">
        <f t="shared" ca="1" si="586"/>
        <v>0</v>
      </c>
      <c r="ES389" s="207">
        <f t="shared" ca="1" si="586"/>
        <v>0</v>
      </c>
      <c r="ET389" s="207">
        <f t="shared" ca="1" si="586"/>
        <v>0</v>
      </c>
      <c r="EU389" s="207">
        <f t="shared" ca="1" si="586"/>
        <v>0</v>
      </c>
      <c r="EV389" s="207">
        <f t="shared" ca="1" si="586"/>
        <v>0</v>
      </c>
      <c r="EX389" s="14"/>
      <c r="EY389" s="207"/>
      <c r="EZ389" s="207"/>
      <c r="FA389" s="207"/>
      <c r="FB389" s="207"/>
      <c r="FC389" s="207"/>
      <c r="FD389" s="207"/>
      <c r="FE389" s="207"/>
      <c r="FF389" s="207"/>
      <c r="FG389" s="207"/>
      <c r="FH389" s="207"/>
      <c r="FI389" s="207"/>
      <c r="FJ389" s="207"/>
      <c r="FK389" s="207"/>
      <c r="FM389" s="14"/>
      <c r="FN389" s="207"/>
      <c r="FO389" s="207"/>
      <c r="FP389" s="207"/>
      <c r="FQ389" s="207"/>
      <c r="FR389" s="207"/>
      <c r="FS389" s="207"/>
      <c r="FT389" s="207"/>
      <c r="FU389" s="207"/>
      <c r="FV389" s="207"/>
      <c r="FW389" s="207"/>
      <c r="FX389" s="207"/>
      <c r="FY389" s="207"/>
      <c r="FZ389" s="207"/>
    </row>
    <row r="390" spans="17:184">
      <c r="S390" s="14">
        <f t="shared" si="587"/>
        <v>67.5</v>
      </c>
      <c r="T390" s="325">
        <f t="shared" ca="1" si="588"/>
        <v>3.404656489615534</v>
      </c>
      <c r="U390" s="325">
        <f t="shared" ca="1" si="588"/>
        <v>3.8583241207079553</v>
      </c>
      <c r="V390" s="325">
        <f t="shared" ca="1" si="588"/>
        <v>5.0502179339687334</v>
      </c>
      <c r="W390" s="325">
        <f t="shared" ca="1" si="588"/>
        <v>6.5516635854202043</v>
      </c>
      <c r="X390" s="325">
        <f t="shared" ca="1" si="588"/>
        <v>8.0718393650132576</v>
      </c>
      <c r="Y390" s="325">
        <f t="shared" ca="1" si="588"/>
        <v>10.455504263707349</v>
      </c>
      <c r="Z390" s="325">
        <f t="shared" ca="1" si="588"/>
        <v>16.966403271785648</v>
      </c>
      <c r="AA390" s="325">
        <f t="shared" ca="1" si="588"/>
        <v>13.697293192805281</v>
      </c>
      <c r="AB390" s="325">
        <f t="shared" ca="1" si="588"/>
        <v>3.0443643870921351</v>
      </c>
      <c r="AC390" s="325">
        <f t="shared" ca="1" si="588"/>
        <v>-6.3754511854413378</v>
      </c>
      <c r="AD390" s="325">
        <f t="shared" ca="1" si="588"/>
        <v>-12.122426098614657</v>
      </c>
      <c r="AE390" s="325">
        <f t="shared" ca="1" si="588"/>
        <v>-14.75800103092476</v>
      </c>
      <c r="AF390" s="325">
        <f t="shared" ca="1" si="588"/>
        <v>-15.482584825943315</v>
      </c>
      <c r="AG390" s="505"/>
      <c r="AH390" s="14">
        <f t="shared" si="589"/>
        <v>67.5</v>
      </c>
      <c r="AI390" s="325">
        <f t="shared" ca="1" si="590"/>
        <v>2.1412603465824791</v>
      </c>
      <c r="AJ390" s="325">
        <f t="shared" ca="1" si="579"/>
        <v>3.2078858112887234</v>
      </c>
      <c r="AK390" s="325">
        <f t="shared" ca="1" si="579"/>
        <v>5.6247000383449688</v>
      </c>
      <c r="AL390" s="325">
        <f t="shared" ca="1" si="579"/>
        <v>8.3272414300825517</v>
      </c>
      <c r="AM390" s="325">
        <f t="shared" ca="1" si="579"/>
        <v>11.049050400633501</v>
      </c>
      <c r="AN390" s="325">
        <f t="shared" ca="1" si="579"/>
        <v>12.977300720198739</v>
      </c>
      <c r="AO390" s="325">
        <f t="shared" ca="1" si="579"/>
        <v>9.2971292341254799</v>
      </c>
      <c r="AP390" s="325">
        <f t="shared" ca="1" si="579"/>
        <v>1.0694320296484614</v>
      </c>
      <c r="AQ390" s="325">
        <f t="shared" ca="1" si="579"/>
        <v>-9.0585679587931907</v>
      </c>
      <c r="AR390" s="325">
        <f t="shared" ca="1" si="579"/>
        <v>-17.173425948606642</v>
      </c>
      <c r="AS390" s="325">
        <f t="shared" ca="1" si="579"/>
        <v>-21.58071894771874</v>
      </c>
      <c r="AT390" s="325">
        <f t="shared" ca="1" si="579"/>
        <v>-23.454093538570387</v>
      </c>
      <c r="AU390" s="325">
        <f t="shared" ca="1" si="579"/>
        <v>-23.98040619394164</v>
      </c>
      <c r="AW390" s="14">
        <f t="shared" si="591"/>
        <v>67.5</v>
      </c>
      <c r="AX390" s="207">
        <f t="shared" ca="1" si="592"/>
        <v>1.7977750453333297</v>
      </c>
      <c r="AY390" s="207">
        <f t="shared" ca="1" si="580"/>
        <v>2.8048625640799507</v>
      </c>
      <c r="AZ390" s="207">
        <f t="shared" ca="1" si="580"/>
        <v>5.0802874344239815</v>
      </c>
      <c r="BA390" s="207">
        <f t="shared" ca="1" si="580"/>
        <v>7.5975070187801936</v>
      </c>
      <c r="BB390" s="207">
        <f t="shared" ca="1" si="580"/>
        <v>10.152820095975038</v>
      </c>
      <c r="BC390" s="207">
        <f t="shared" ca="1" si="580"/>
        <v>13.363447265974006</v>
      </c>
      <c r="BD390" s="207">
        <f t="shared" ca="1" si="580"/>
        <v>12.875993851806316</v>
      </c>
      <c r="BE390" s="207">
        <f t="shared" ca="1" si="580"/>
        <v>5.0800363934632795</v>
      </c>
      <c r="BF390" s="207">
        <f t="shared" ca="1" si="580"/>
        <v>-5.159265066700339</v>
      </c>
      <c r="BG390" s="207">
        <f t="shared" ca="1" si="580"/>
        <v>-13.722538880242574</v>
      </c>
      <c r="BH390" s="207">
        <f t="shared" ca="1" si="580"/>
        <v>-18.639185987303907</v>
      </c>
      <c r="BI390" s="207">
        <f t="shared" ca="1" si="580"/>
        <v>-20.862627162063077</v>
      </c>
      <c r="BJ390" s="207">
        <f t="shared" ca="1" si="580"/>
        <v>-21.50930376059846</v>
      </c>
      <c r="BL390" s="14">
        <f t="shared" si="593"/>
        <v>67.5</v>
      </c>
      <c r="BM390" s="207">
        <f t="shared" ca="1" si="594"/>
        <v>1.2376523099683467</v>
      </c>
      <c r="BN390" s="207">
        <f t="shared" ca="1" si="581"/>
        <v>2.1885569605930124</v>
      </c>
      <c r="BO390" s="207">
        <f t="shared" ca="1" si="581"/>
        <v>4.3271578248075278</v>
      </c>
      <c r="BP390" s="207">
        <f t="shared" ca="1" si="581"/>
        <v>6.6343740730144427</v>
      </c>
      <c r="BQ390" s="207">
        <f t="shared" ca="1" si="581"/>
        <v>8.8379646088271038</v>
      </c>
      <c r="BR390" s="207">
        <f t="shared" ca="1" si="581"/>
        <v>11.849808738327004</v>
      </c>
      <c r="BS390" s="207">
        <f t="shared" ca="1" si="581"/>
        <v>15.5239133665937</v>
      </c>
      <c r="BT390" s="207">
        <f t="shared" ca="1" si="581"/>
        <v>9.0388667745247435</v>
      </c>
      <c r="BU390" s="207">
        <f t="shared" ca="1" si="581"/>
        <v>-1.2709361574083546</v>
      </c>
      <c r="BV390" s="207">
        <f t="shared" ca="1" si="581"/>
        <v>-10.276626211826088</v>
      </c>
      <c r="BW390" s="207">
        <f t="shared" ca="1" si="581"/>
        <v>-15.701221434440036</v>
      </c>
      <c r="BX390" s="207">
        <f t="shared" ca="1" si="581"/>
        <v>-18.274441782031616</v>
      </c>
      <c r="BY390" s="207">
        <f t="shared" ca="1" si="581"/>
        <v>-19.041472216815183</v>
      </c>
      <c r="CA390" s="14">
        <f t="shared" si="595"/>
        <v>67.5</v>
      </c>
      <c r="CB390" s="207">
        <f t="shared" ca="1" si="596"/>
        <v>-11.174340715320694</v>
      </c>
      <c r="CC390" s="207">
        <f t="shared" ca="1" si="582"/>
        <v>-10.657900984437324</v>
      </c>
      <c r="CD390" s="207">
        <f t="shared" ca="1" si="582"/>
        <v>-9.9117988738870988</v>
      </c>
      <c r="CE390" s="207">
        <f t="shared" ca="1" si="582"/>
        <v>-10.174279889040502</v>
      </c>
      <c r="CF390" s="207">
        <f t="shared" ca="1" si="582"/>
        <v>-12.370938916295978</v>
      </c>
      <c r="CG390" s="207">
        <f t="shared" ca="1" si="582"/>
        <v>-17.458073325796285</v>
      </c>
      <c r="CH390" s="207">
        <f t="shared" ca="1" si="582"/>
        <v>-26.013000813618209</v>
      </c>
      <c r="CI390" s="207">
        <f t="shared" ca="1" si="582"/>
        <v>-36.35838540391542</v>
      </c>
      <c r="CJ390" s="207">
        <f t="shared" ca="1" si="582"/>
        <v>-43.354014802484109</v>
      </c>
      <c r="CK390" s="207">
        <f t="shared" ca="1" si="582"/>
        <v>-43.657771450778839</v>
      </c>
      <c r="CL390" s="207">
        <f t="shared" ca="1" si="582"/>
        <v>-40.333342550585378</v>
      </c>
      <c r="CM390" s="207">
        <f t="shared" ca="1" si="582"/>
        <v>-37.551761221274454</v>
      </c>
      <c r="CN390" s="207">
        <f t="shared" ca="1" si="582"/>
        <v>-36.660655193148564</v>
      </c>
      <c r="CP390" s="14">
        <f t="shared" si="597"/>
        <v>67.5</v>
      </c>
      <c r="CQ390" s="207">
        <f t="shared" ca="1" si="598"/>
        <v>-22.838876843813516</v>
      </c>
      <c r="CR390" s="207">
        <f t="shared" ca="1" si="583"/>
        <v>-19.95818087476913</v>
      </c>
      <c r="CS390" s="207">
        <f t="shared" ca="1" si="583"/>
        <v>-13.976676835083866</v>
      </c>
      <c r="CT390" s="207">
        <f t="shared" ca="1" si="583"/>
        <v>-8.652518310815319</v>
      </c>
      <c r="CU390" s="207">
        <f t="shared" ca="1" si="583"/>
        <v>-5.3147887750094425</v>
      </c>
      <c r="CV390" s="207">
        <f t="shared" ca="1" si="583"/>
        <v>-3.6759153931971298</v>
      </c>
      <c r="CW390" s="207">
        <f t="shared" ca="1" si="583"/>
        <v>-2.9473665588302569</v>
      </c>
      <c r="CX390" s="207">
        <f t="shared" ca="1" si="583"/>
        <v>-3.3391566492570588</v>
      </c>
      <c r="CY390" s="207">
        <f t="shared" ca="1" si="583"/>
        <v>-6.2271120817319483</v>
      </c>
      <c r="CZ390" s="207">
        <f t="shared" ca="1" si="583"/>
        <v>-10.912606375820094</v>
      </c>
      <c r="DA390" s="207">
        <f t="shared" ca="1" si="583"/>
        <v>-16.268185767937858</v>
      </c>
      <c r="DB390" s="207">
        <f t="shared" ca="1" si="583"/>
        <v>-21.516429371036505</v>
      </c>
      <c r="DC390" s="207">
        <f t="shared" ca="1" si="583"/>
        <v>-23.997131422558347</v>
      </c>
      <c r="DE390" s="14">
        <f t="shared" si="599"/>
        <v>67.5</v>
      </c>
      <c r="DF390" s="207">
        <f t="shared" ca="1" si="600"/>
        <v>-34.000628404495899</v>
      </c>
      <c r="DG390" s="207">
        <f t="shared" ca="1" si="584"/>
        <v>-32.577624377374349</v>
      </c>
      <c r="DH390" s="207">
        <f t="shared" ca="1" si="584"/>
        <v>-29.822851088775462</v>
      </c>
      <c r="DI390" s="207">
        <f t="shared" ca="1" si="584"/>
        <v>-27.664342730784917</v>
      </c>
      <c r="DJ390" s="207">
        <f t="shared" ca="1" si="584"/>
        <v>-26.63210425949006</v>
      </c>
      <c r="DK390" s="207">
        <f t="shared" ca="1" si="584"/>
        <v>-26.851817660265674</v>
      </c>
      <c r="DL390" s="207">
        <f t="shared" ca="1" si="584"/>
        <v>-28.470583117332687</v>
      </c>
      <c r="DM390" s="207">
        <f t="shared" ca="1" si="584"/>
        <v>-30.843162989033036</v>
      </c>
      <c r="DN390" s="207">
        <f t="shared" ca="1" si="584"/>
        <v>-31.99180289869544</v>
      </c>
      <c r="DO390" s="207">
        <f t="shared" ca="1" si="584"/>
        <v>-30.985539273607806</v>
      </c>
      <c r="DP390" s="207">
        <f t="shared" ca="1" si="584"/>
        <v>-29.694915104261561</v>
      </c>
      <c r="DQ390" s="207">
        <f t="shared" ca="1" si="584"/>
        <v>-29.796632227810235</v>
      </c>
      <c r="DR390" s="207">
        <f t="shared" ca="1" si="584"/>
        <v>-30.289545141406997</v>
      </c>
      <c r="DT390" s="14">
        <f t="shared" si="601"/>
        <v>67.5</v>
      </c>
      <c r="DU390" s="207">
        <f t="shared" ca="1" si="585"/>
        <v>0</v>
      </c>
      <c r="DV390" s="207">
        <f t="shared" ca="1" si="585"/>
        <v>0</v>
      </c>
      <c r="DW390" s="207">
        <f t="shared" ca="1" si="585"/>
        <v>0</v>
      </c>
      <c r="DX390" s="207">
        <f t="shared" ca="1" si="585"/>
        <v>0</v>
      </c>
      <c r="DY390" s="207">
        <f t="shared" ca="1" si="585"/>
        <v>0</v>
      </c>
      <c r="DZ390" s="207">
        <f t="shared" ca="1" si="585"/>
        <v>0</v>
      </c>
      <c r="EA390" s="207">
        <f t="shared" ca="1" si="585"/>
        <v>0</v>
      </c>
      <c r="EB390" s="207">
        <f t="shared" ca="1" si="585"/>
        <v>0</v>
      </c>
      <c r="EC390" s="207">
        <f t="shared" ca="1" si="585"/>
        <v>0</v>
      </c>
      <c r="ED390" s="207">
        <f t="shared" ca="1" si="585"/>
        <v>0</v>
      </c>
      <c r="EE390" s="207">
        <f t="shared" ca="1" si="585"/>
        <v>0</v>
      </c>
      <c r="EF390" s="207">
        <f t="shared" ca="1" si="585"/>
        <v>0</v>
      </c>
      <c r="EG390" s="207">
        <f t="shared" ca="1" si="585"/>
        <v>0</v>
      </c>
      <c r="EI390" s="14">
        <f t="shared" si="602"/>
        <v>67.5</v>
      </c>
      <c r="EJ390" s="207">
        <f t="shared" ca="1" si="586"/>
        <v>0</v>
      </c>
      <c r="EK390" s="207">
        <f t="shared" ca="1" si="586"/>
        <v>0</v>
      </c>
      <c r="EL390" s="207">
        <f t="shared" ca="1" si="586"/>
        <v>0</v>
      </c>
      <c r="EM390" s="207">
        <f t="shared" ca="1" si="586"/>
        <v>0</v>
      </c>
      <c r="EN390" s="207">
        <f t="shared" ca="1" si="586"/>
        <v>0</v>
      </c>
      <c r="EO390" s="207">
        <f t="shared" ca="1" si="586"/>
        <v>0</v>
      </c>
      <c r="EP390" s="207">
        <f t="shared" ca="1" si="586"/>
        <v>0</v>
      </c>
      <c r="EQ390" s="207">
        <f t="shared" ca="1" si="586"/>
        <v>0</v>
      </c>
      <c r="ER390" s="207">
        <f t="shared" ca="1" si="586"/>
        <v>0</v>
      </c>
      <c r="ES390" s="207">
        <f t="shared" ca="1" si="586"/>
        <v>0</v>
      </c>
      <c r="ET390" s="207">
        <f t="shared" ca="1" si="586"/>
        <v>0</v>
      </c>
      <c r="EU390" s="207">
        <f t="shared" ca="1" si="586"/>
        <v>0</v>
      </c>
      <c r="EV390" s="207">
        <f t="shared" ca="1" si="586"/>
        <v>0</v>
      </c>
      <c r="EX390" s="14"/>
      <c r="EY390" s="207"/>
      <c r="EZ390" s="207"/>
      <c r="FA390" s="207"/>
      <c r="FB390" s="207"/>
      <c r="FC390" s="207"/>
      <c r="FD390" s="207"/>
      <c r="FE390" s="207"/>
      <c r="FF390" s="207"/>
      <c r="FG390" s="207"/>
      <c r="FH390" s="207"/>
      <c r="FI390" s="207"/>
      <c r="FJ390" s="207"/>
      <c r="FK390" s="207"/>
      <c r="FM390" s="14"/>
      <c r="FN390" s="207"/>
      <c r="FO390" s="207"/>
      <c r="FP390" s="207"/>
      <c r="FQ390" s="207"/>
      <c r="FR390" s="207"/>
      <c r="FS390" s="207"/>
      <c r="FT390" s="207"/>
      <c r="FU390" s="207"/>
      <c r="FV390" s="207"/>
      <c r="FW390" s="207"/>
      <c r="FX390" s="207"/>
      <c r="FY390" s="207"/>
      <c r="FZ390" s="207"/>
    </row>
    <row r="391" spans="17:184">
      <c r="S391" s="14">
        <f t="shared" si="587"/>
        <v>75</v>
      </c>
      <c r="T391" s="325">
        <f t="shared" ca="1" si="588"/>
        <v>4.1563407796774596</v>
      </c>
      <c r="U391" s="325">
        <f t="shared" ca="1" si="588"/>
        <v>4.5858805549679706</v>
      </c>
      <c r="V391" s="325">
        <f t="shared" ca="1" si="588"/>
        <v>5.7870549604273256</v>
      </c>
      <c r="W391" s="325">
        <f t="shared" ca="1" si="588"/>
        <v>7.5768669425708275</v>
      </c>
      <c r="X391" s="325">
        <f t="shared" ca="1" si="588"/>
        <v>10.013567518215481</v>
      </c>
      <c r="Y391" s="325">
        <f t="shared" ca="1" si="588"/>
        <v>14.137536518142147</v>
      </c>
      <c r="Z391" s="325">
        <f t="shared" ca="1" si="588"/>
        <v>17.019279625663387</v>
      </c>
      <c r="AA391" s="325">
        <f t="shared" ca="1" si="588"/>
        <v>8.7868393597437251</v>
      </c>
      <c r="AB391" s="325">
        <f t="shared" ca="1" si="588"/>
        <v>-1.9477978726903977</v>
      </c>
      <c r="AC391" s="325">
        <f t="shared" ca="1" si="588"/>
        <v>-12.122426098614657</v>
      </c>
      <c r="AD391" s="325">
        <f t="shared" ca="1" si="588"/>
        <v>-18.857012343790039</v>
      </c>
      <c r="AE391" s="325">
        <f t="shared" ca="1" si="588"/>
        <v>-22.102505391976599</v>
      </c>
      <c r="AF391" s="325">
        <f t="shared" ca="1" si="588"/>
        <v>-23.008570824471143</v>
      </c>
      <c r="AG391" s="505"/>
      <c r="AH391" s="14">
        <f t="shared" si="589"/>
        <v>75</v>
      </c>
      <c r="AI391" s="325">
        <f t="shared" ca="1" si="590"/>
        <v>-3.4612233461059558</v>
      </c>
      <c r="AJ391" s="325">
        <f t="shared" ca="1" si="579"/>
        <v>-1.4306630854177893</v>
      </c>
      <c r="AK391" s="325">
        <f t="shared" ca="1" si="579"/>
        <v>2.624335843487251</v>
      </c>
      <c r="AL391" s="325">
        <f t="shared" ca="1" si="579"/>
        <v>6.439385595033305</v>
      </c>
      <c r="AM391" s="325">
        <f t="shared" ca="1" si="579"/>
        <v>9.4253109730994726</v>
      </c>
      <c r="AN391" s="325">
        <f t="shared" ca="1" si="579"/>
        <v>9.924826272475169</v>
      </c>
      <c r="AO391" s="325">
        <f t="shared" ca="1" si="579"/>
        <v>5.8452416599553834</v>
      </c>
      <c r="AP391" s="325">
        <f t="shared" ca="1" si="579"/>
        <v>-2.0838217992871808</v>
      </c>
      <c r="AQ391" s="325">
        <f t="shared" ca="1" si="579"/>
        <v>-12.34501251674136</v>
      </c>
      <c r="AR391" s="325">
        <f t="shared" ca="1" si="579"/>
        <v>-21.58071894771874</v>
      </c>
      <c r="AS391" s="325">
        <f t="shared" ca="1" si="579"/>
        <v>-27.406359285203216</v>
      </c>
      <c r="AT391" s="325">
        <f t="shared" ca="1" si="579"/>
        <v>-30.336092185875284</v>
      </c>
      <c r="AU391" s="325">
        <f t="shared" ca="1" si="579"/>
        <v>-31.30178506754244</v>
      </c>
      <c r="AW391" s="14">
        <f t="shared" si="591"/>
        <v>75</v>
      </c>
      <c r="AX391" s="207">
        <f t="shared" ca="1" si="592"/>
        <v>-3.2153200716325738</v>
      </c>
      <c r="AY391" s="207">
        <f t="shared" ca="1" si="580"/>
        <v>-1.2547140700541322</v>
      </c>
      <c r="AZ391" s="207">
        <f t="shared" ca="1" si="580"/>
        <v>2.6493045381612337</v>
      </c>
      <c r="BA391" s="207">
        <f t="shared" ca="1" si="580"/>
        <v>6.3722709560747051</v>
      </c>
      <c r="BB391" s="207">
        <f t="shared" ca="1" si="580"/>
        <v>9.6878863232457224</v>
      </c>
      <c r="BC391" s="207">
        <f t="shared" ca="1" si="580"/>
        <v>11.942084158936126</v>
      </c>
      <c r="BD391" s="207">
        <f t="shared" ca="1" si="580"/>
        <v>9.0252722083288059</v>
      </c>
      <c r="BE391" s="207">
        <f t="shared" ca="1" si="580"/>
        <v>1.2985679412897531</v>
      </c>
      <c r="BF391" s="207">
        <f t="shared" ca="1" si="580"/>
        <v>-9.06169486367207</v>
      </c>
      <c r="BG391" s="207">
        <f t="shared" ca="1" si="580"/>
        <v>-18.639185987303907</v>
      </c>
      <c r="BH391" s="207">
        <f t="shared" ca="1" si="580"/>
        <v>-24.881287035499433</v>
      </c>
      <c r="BI391" s="207">
        <f t="shared" ca="1" si="580"/>
        <v>-28.11714554924194</v>
      </c>
      <c r="BJ391" s="207">
        <f t="shared" ca="1" si="580"/>
        <v>-29.192426001478452</v>
      </c>
      <c r="BL391" s="14">
        <f t="shared" si="593"/>
        <v>75</v>
      </c>
      <c r="BM391" s="207">
        <f t="shared" ca="1" si="594"/>
        <v>-3.2053995854531578</v>
      </c>
      <c r="BN391" s="207">
        <f t="shared" ca="1" si="581"/>
        <v>-1.3313775797690095</v>
      </c>
      <c r="BO391" s="207">
        <f t="shared" ca="1" si="581"/>
        <v>2.3762380617567942</v>
      </c>
      <c r="BP391" s="207">
        <f t="shared" ca="1" si="581"/>
        <v>5.9004321228046042</v>
      </c>
      <c r="BQ391" s="207">
        <f t="shared" ca="1" si="581"/>
        <v>9.1656629627770023</v>
      </c>
      <c r="BR391" s="207">
        <f t="shared" ca="1" si="581"/>
        <v>12.616219686715654</v>
      </c>
      <c r="BS391" s="207">
        <f t="shared" ca="1" si="581"/>
        <v>11.992391533712961</v>
      </c>
      <c r="BT391" s="207">
        <f t="shared" ca="1" si="581"/>
        <v>4.6534540918553731</v>
      </c>
      <c r="BU391" s="207">
        <f t="shared" ca="1" si="581"/>
        <v>-5.7858040145588543</v>
      </c>
      <c r="BV391" s="207">
        <f t="shared" ca="1" si="581"/>
        <v>-15.701221434440036</v>
      </c>
      <c r="BW391" s="207">
        <f t="shared" ca="1" si="581"/>
        <v>-22.358841675461115</v>
      </c>
      <c r="BX391" s="207">
        <f t="shared" ca="1" si="581"/>
        <v>-25.900706818551267</v>
      </c>
      <c r="BY391" s="207">
        <f t="shared" ca="1" si="581"/>
        <v>-27.085625006730723</v>
      </c>
      <c r="CA391" s="14">
        <f t="shared" si="595"/>
        <v>75</v>
      </c>
      <c r="CB391" s="207">
        <f t="shared" ca="1" si="596"/>
        <v>-15.731289808888526</v>
      </c>
      <c r="CC391" s="207">
        <f t="shared" ca="1" si="582"/>
        <v>-14.286740811247874</v>
      </c>
      <c r="CD391" s="207">
        <f t="shared" ca="1" si="582"/>
        <v>-12.003018697444142</v>
      </c>
      <c r="CE391" s="207">
        <f t="shared" ca="1" si="582"/>
        <v>-11.198789743176794</v>
      </c>
      <c r="CF391" s="207">
        <f t="shared" ca="1" si="582"/>
        <v>-12.515111320020102</v>
      </c>
      <c r="CG391" s="207">
        <f t="shared" ca="1" si="582"/>
        <v>-16.289067925161945</v>
      </c>
      <c r="CH391" s="207">
        <f t="shared" ca="1" si="582"/>
        <v>-22.762165097088491</v>
      </c>
      <c r="CI391" s="207">
        <f t="shared" ca="1" si="582"/>
        <v>-31.007062905550587</v>
      </c>
      <c r="CJ391" s="207">
        <f t="shared" ca="1" si="582"/>
        <v>-37.874135912625945</v>
      </c>
      <c r="CK391" s="207">
        <f t="shared" ca="1" si="582"/>
        <v>-40.333342550585378</v>
      </c>
      <c r="CL391" s="207">
        <f t="shared" ca="1" si="582"/>
        <v>-39.538979191976608</v>
      </c>
      <c r="CM391" s="207">
        <f t="shared" ca="1" si="582"/>
        <v>-38.800967755084621</v>
      </c>
      <c r="CN391" s="207">
        <f t="shared" ca="1" si="582"/>
        <v>-38.871748733150206</v>
      </c>
      <c r="CP391" s="14">
        <f t="shared" si="597"/>
        <v>75</v>
      </c>
      <c r="CQ391" s="207">
        <f t="shared" ca="1" si="598"/>
        <v>-40.931675512603789</v>
      </c>
      <c r="CR391" s="207">
        <f t="shared" ca="1" si="583"/>
        <v>-35.156078877778697</v>
      </c>
      <c r="CS391" s="207">
        <f t="shared" ca="1" si="583"/>
        <v>-24.214259621293959</v>
      </c>
      <c r="CT391" s="207">
        <f t="shared" ca="1" si="583"/>
        <v>-15.38524835822049</v>
      </c>
      <c r="CU391" s="207">
        <f t="shared" ca="1" si="583"/>
        <v>-9.9989288814370738</v>
      </c>
      <c r="CV391" s="207">
        <f t="shared" ca="1" si="583"/>
        <v>-7.1850760734989709</v>
      </c>
      <c r="CW391" s="207">
        <f t="shared" ca="1" si="583"/>
        <v>-6.0860869060187746</v>
      </c>
      <c r="CX391" s="207">
        <f t="shared" ca="1" si="583"/>
        <v>-6.86010776212356</v>
      </c>
      <c r="CY391" s="207">
        <f t="shared" ca="1" si="583"/>
        <v>-10.348369728053978</v>
      </c>
      <c r="CZ391" s="207">
        <f t="shared" ca="1" si="583"/>
        <v>-16.268185767937858</v>
      </c>
      <c r="DA391" s="207">
        <f t="shared" ca="1" si="583"/>
        <v>-24.249091984898616</v>
      </c>
      <c r="DB391" s="207">
        <f t="shared" ca="1" si="583"/>
        <v>-33.616474766601918</v>
      </c>
      <c r="DC391" s="207">
        <f t="shared" ca="1" si="583"/>
        <v>-38.627744342332136</v>
      </c>
      <c r="DE391" s="14">
        <f t="shared" si="599"/>
        <v>75</v>
      </c>
      <c r="DF391" s="207">
        <f t="shared" ca="1" si="600"/>
        <v>-41.45019639582857</v>
      </c>
      <c r="DG391" s="207">
        <f t="shared" ca="1" si="584"/>
        <v>-38.054494633414201</v>
      </c>
      <c r="DH391" s="207">
        <f t="shared" ca="1" si="584"/>
        <v>-31.95507435565526</v>
      </c>
      <c r="DI391" s="207">
        <f t="shared" ca="1" si="584"/>
        <v>-27.569138599744889</v>
      </c>
      <c r="DJ391" s="207">
        <f t="shared" ca="1" si="584"/>
        <v>-25.397016224283938</v>
      </c>
      <c r="DK391" s="207">
        <f t="shared" ca="1" si="584"/>
        <v>-24.895413903187364</v>
      </c>
      <c r="DL391" s="207">
        <f t="shared" ca="1" si="584"/>
        <v>-25.758723296564551</v>
      </c>
      <c r="DM391" s="207">
        <f t="shared" ca="1" si="584"/>
        <v>-27.519890154075814</v>
      </c>
      <c r="DN391" s="207">
        <f t="shared" ca="1" si="584"/>
        <v>-29.048393842190382</v>
      </c>
      <c r="DO391" s="207">
        <f t="shared" ca="1" si="584"/>
        <v>-29.694915104261561</v>
      </c>
      <c r="DP391" s="207">
        <f t="shared" ca="1" si="584"/>
        <v>-30.964252949733243</v>
      </c>
      <c r="DQ391" s="207">
        <f t="shared" ca="1" si="584"/>
        <v>-34.380005669552546</v>
      </c>
      <c r="DR391" s="207">
        <f t="shared" ca="1" si="584"/>
        <v>-36.797711821957918</v>
      </c>
      <c r="DT391" s="14">
        <f t="shared" si="601"/>
        <v>75</v>
      </c>
      <c r="DU391" s="207">
        <f t="shared" ca="1" si="585"/>
        <v>0</v>
      </c>
      <c r="DV391" s="207">
        <f t="shared" ca="1" si="585"/>
        <v>0</v>
      </c>
      <c r="DW391" s="207">
        <f t="shared" ca="1" si="585"/>
        <v>0</v>
      </c>
      <c r="DX391" s="207">
        <f t="shared" ca="1" si="585"/>
        <v>0</v>
      </c>
      <c r="DY391" s="207">
        <f t="shared" ca="1" si="585"/>
        <v>0</v>
      </c>
      <c r="DZ391" s="207">
        <f t="shared" ca="1" si="585"/>
        <v>0</v>
      </c>
      <c r="EA391" s="207">
        <f t="shared" ca="1" si="585"/>
        <v>0</v>
      </c>
      <c r="EB391" s="207">
        <f t="shared" ca="1" si="585"/>
        <v>0</v>
      </c>
      <c r="EC391" s="207">
        <f t="shared" ca="1" si="585"/>
        <v>0</v>
      </c>
      <c r="ED391" s="207">
        <f t="shared" ca="1" si="585"/>
        <v>0</v>
      </c>
      <c r="EE391" s="207">
        <f t="shared" ca="1" si="585"/>
        <v>0</v>
      </c>
      <c r="EF391" s="207">
        <f t="shared" ca="1" si="585"/>
        <v>0</v>
      </c>
      <c r="EG391" s="207">
        <f t="shared" ca="1" si="585"/>
        <v>0</v>
      </c>
      <c r="EI391" s="14">
        <f t="shared" si="602"/>
        <v>75</v>
      </c>
      <c r="EJ391" s="207">
        <f t="shared" ca="1" si="586"/>
        <v>0</v>
      </c>
      <c r="EK391" s="207">
        <f t="shared" ca="1" si="586"/>
        <v>0</v>
      </c>
      <c r="EL391" s="207">
        <f t="shared" ca="1" si="586"/>
        <v>0</v>
      </c>
      <c r="EM391" s="207">
        <f t="shared" ca="1" si="586"/>
        <v>0</v>
      </c>
      <c r="EN391" s="207">
        <f t="shared" ca="1" si="586"/>
        <v>0</v>
      </c>
      <c r="EO391" s="207">
        <f t="shared" ca="1" si="586"/>
        <v>0</v>
      </c>
      <c r="EP391" s="207">
        <f t="shared" ca="1" si="586"/>
        <v>0</v>
      </c>
      <c r="EQ391" s="207">
        <f t="shared" ca="1" si="586"/>
        <v>0</v>
      </c>
      <c r="ER391" s="207">
        <f t="shared" ca="1" si="586"/>
        <v>0</v>
      </c>
      <c r="ES391" s="207">
        <f t="shared" ca="1" si="586"/>
        <v>0</v>
      </c>
      <c r="ET391" s="207">
        <f t="shared" ca="1" si="586"/>
        <v>0</v>
      </c>
      <c r="EU391" s="207">
        <f t="shared" ca="1" si="586"/>
        <v>0</v>
      </c>
      <c r="EV391" s="207">
        <f t="shared" ca="1" si="586"/>
        <v>0</v>
      </c>
      <c r="EX391" s="14"/>
      <c r="EY391" s="207"/>
      <c r="EZ391" s="207"/>
      <c r="FA391" s="207"/>
      <c r="FB391" s="207"/>
      <c r="FC391" s="207"/>
      <c r="FD391" s="207"/>
      <c r="FE391" s="207"/>
      <c r="FF391" s="207"/>
      <c r="FG391" s="207"/>
      <c r="FH391" s="207"/>
      <c r="FI391" s="207"/>
      <c r="FJ391" s="207"/>
      <c r="FK391" s="207"/>
      <c r="FM391" s="14"/>
      <c r="FN391" s="207"/>
      <c r="FO391" s="207"/>
      <c r="FP391" s="207"/>
      <c r="FQ391" s="207"/>
      <c r="FR391" s="207"/>
      <c r="FS391" s="207"/>
      <c r="FT391" s="207"/>
      <c r="FU391" s="207"/>
      <c r="FV391" s="207"/>
      <c r="FW391" s="207"/>
      <c r="FX391" s="207"/>
      <c r="FY391" s="207"/>
      <c r="FZ391" s="207"/>
    </row>
    <row r="392" spans="17:184">
      <c r="S392" s="14">
        <f t="shared" si="587"/>
        <v>82.5</v>
      </c>
      <c r="T392" s="325">
        <f t="shared" ca="1" si="588"/>
        <v>4.9015601084821654</v>
      </c>
      <c r="U392" s="325">
        <f t="shared" ca="1" si="588"/>
        <v>5.3320119795149488</v>
      </c>
      <c r="V392" s="325">
        <f t="shared" ca="1" si="588"/>
        <v>6.5723359581843157</v>
      </c>
      <c r="W392" s="325">
        <f t="shared" ca="1" si="588"/>
        <v>8.5448729533469034</v>
      </c>
      <c r="X392" s="325">
        <f t="shared" ca="1" si="588"/>
        <v>11.443753748023616</v>
      </c>
      <c r="Y392" s="325">
        <f t="shared" ca="1" si="588"/>
        <v>16.348687592278473</v>
      </c>
      <c r="Z392" s="325">
        <f t="shared" ca="1" si="588"/>
        <v>14.31373804228476</v>
      </c>
      <c r="AA392" s="325">
        <f t="shared" ca="1" si="588"/>
        <v>6.2542963572511958</v>
      </c>
      <c r="AB392" s="325">
        <f t="shared" ca="1" si="588"/>
        <v>-4.3196184057410374</v>
      </c>
      <c r="AC392" s="325">
        <f t="shared" ca="1" si="588"/>
        <v>-14.75800103092476</v>
      </c>
      <c r="AD392" s="325">
        <f t="shared" ca="1" si="588"/>
        <v>-22.102505391976599</v>
      </c>
      <c r="AE392" s="325">
        <f t="shared" ca="1" si="588"/>
        <v>-25.8401398255183</v>
      </c>
      <c r="AF392" s="325">
        <f t="shared" ca="1" si="588"/>
        <v>-26.916088491309438</v>
      </c>
      <c r="AG392" s="505"/>
      <c r="AH392" s="14">
        <f t="shared" si="589"/>
        <v>82.5</v>
      </c>
      <c r="AI392" s="325">
        <f t="shared" ca="1" si="590"/>
        <v>-12.353742780210901</v>
      </c>
      <c r="AJ392" s="325">
        <f t="shared" ca="1" si="579"/>
        <v>-8.2600513676613438</v>
      </c>
      <c r="AK392" s="325">
        <f t="shared" ca="1" si="579"/>
        <v>-1.2693304195341453</v>
      </c>
      <c r="AL392" s="325">
        <f t="shared" ca="1" si="579"/>
        <v>4.0961849998333628</v>
      </c>
      <c r="AM392" s="325">
        <f t="shared" ca="1" si="579"/>
        <v>7.462792814459938</v>
      </c>
      <c r="AN392" s="325">
        <f t="shared" ca="1" si="579"/>
        <v>7.7708067093101754</v>
      </c>
      <c r="AO392" s="325">
        <f t="shared" ca="1" si="579"/>
        <v>3.885164981887911</v>
      </c>
      <c r="AP392" s="325">
        <f t="shared" ca="1" si="579"/>
        <v>-3.6808562614057783</v>
      </c>
      <c r="AQ392" s="325">
        <f t="shared" ca="1" si="579"/>
        <v>-13.752075685842712</v>
      </c>
      <c r="AR392" s="325">
        <f t="shared" ca="1" si="579"/>
        <v>-23.454093538570387</v>
      </c>
      <c r="AS392" s="325">
        <f t="shared" ca="1" si="579"/>
        <v>-30.336092185875284</v>
      </c>
      <c r="AT392" s="325">
        <f t="shared" ca="1" si="579"/>
        <v>-34.614949351158828</v>
      </c>
      <c r="AU392" s="325">
        <f t="shared" ca="1" si="579"/>
        <v>-36.446973974225827</v>
      </c>
      <c r="AW392" s="14">
        <f t="shared" si="591"/>
        <v>82.5</v>
      </c>
      <c r="AX392" s="207">
        <f t="shared" ca="1" si="592"/>
        <v>-11.760439611237082</v>
      </c>
      <c r="AY392" s="207">
        <f t="shared" ca="1" si="580"/>
        <v>-7.7269689854257777</v>
      </c>
      <c r="AZ392" s="207">
        <f t="shared" ca="1" si="580"/>
        <v>-0.85811548132446536</v>
      </c>
      <c r="BA392" s="207">
        <f t="shared" ca="1" si="580"/>
        <v>4.4898915991767305</v>
      </c>
      <c r="BB392" s="207">
        <f t="shared" ca="1" si="580"/>
        <v>8.3204525120398873</v>
      </c>
      <c r="BC392" s="207">
        <f t="shared" ca="1" si="580"/>
        <v>9.9250202033937942</v>
      </c>
      <c r="BD392" s="207">
        <f t="shared" ca="1" si="580"/>
        <v>6.7592342700555923</v>
      </c>
      <c r="BE392" s="207">
        <f t="shared" ca="1" si="580"/>
        <v>-0.67589049335654394</v>
      </c>
      <c r="BF392" s="207">
        <f t="shared" ca="1" si="580"/>
        <v>-10.856594216837648</v>
      </c>
      <c r="BG392" s="207">
        <f t="shared" ca="1" si="580"/>
        <v>-20.862627162063077</v>
      </c>
      <c r="BH392" s="207">
        <f t="shared" ca="1" si="580"/>
        <v>-28.11714554924194</v>
      </c>
      <c r="BI392" s="207">
        <f t="shared" ca="1" si="580"/>
        <v>-32.682066992718596</v>
      </c>
      <c r="BJ392" s="207">
        <f t="shared" ca="1" si="580"/>
        <v>-34.621829844805553</v>
      </c>
      <c r="BL392" s="14">
        <f t="shared" si="593"/>
        <v>82.5</v>
      </c>
      <c r="BM392" s="207">
        <f t="shared" ca="1" si="594"/>
        <v>-11.332971388919061</v>
      </c>
      <c r="BN392" s="207">
        <f t="shared" ca="1" si="581"/>
        <v>-7.3858428611424518</v>
      </c>
      <c r="BO392" s="207">
        <f t="shared" ca="1" si="581"/>
        <v>-0.7106051566807654</v>
      </c>
      <c r="BP392" s="207">
        <f t="shared" ca="1" si="581"/>
        <v>4.4859014669436563</v>
      </c>
      <c r="BQ392" s="207">
        <f t="shared" ca="1" si="581"/>
        <v>8.4805903669300697</v>
      </c>
      <c r="BR392" s="207">
        <f t="shared" ca="1" si="581"/>
        <v>11.386741079907509</v>
      </c>
      <c r="BS392" s="207">
        <f t="shared" ca="1" si="581"/>
        <v>9.5071936856810009</v>
      </c>
      <c r="BT392" s="207">
        <f t="shared" ca="1" si="581"/>
        <v>2.3071609961666546</v>
      </c>
      <c r="BU392" s="207">
        <f t="shared" ca="1" si="581"/>
        <v>-7.9676858883371491</v>
      </c>
      <c r="BV392" s="207">
        <f t="shared" ca="1" si="581"/>
        <v>-18.274441782031616</v>
      </c>
      <c r="BW392" s="207">
        <f t="shared" ca="1" si="581"/>
        <v>-25.900706818551267</v>
      </c>
      <c r="BX392" s="207">
        <f t="shared" ca="1" si="581"/>
        <v>-30.751731043507519</v>
      </c>
      <c r="BY392" s="207">
        <f t="shared" ca="1" si="581"/>
        <v>-32.799381793400023</v>
      </c>
      <c r="CA392" s="14">
        <f t="shared" si="595"/>
        <v>82.5</v>
      </c>
      <c r="CB392" s="207">
        <f t="shared" ca="1" si="596"/>
        <v>-23.540043118106606</v>
      </c>
      <c r="CC392" s="207">
        <f t="shared" ca="1" si="582"/>
        <v>-20.016722388460167</v>
      </c>
      <c r="CD392" s="207">
        <f t="shared" ca="1" si="582"/>
        <v>-14.759554369446066</v>
      </c>
      <c r="CE392" s="207">
        <f t="shared" ca="1" si="582"/>
        <v>-12.275295002612033</v>
      </c>
      <c r="CF392" s="207">
        <f t="shared" ca="1" si="582"/>
        <v>-12.652730645405745</v>
      </c>
      <c r="CG392" s="207">
        <f t="shared" ca="1" si="582"/>
        <v>-15.537730656262742</v>
      </c>
      <c r="CH392" s="207">
        <f t="shared" ca="1" si="582"/>
        <v>-20.826243292012599</v>
      </c>
      <c r="CI392" s="207">
        <f t="shared" ca="1" si="582"/>
        <v>-27.781404026164999</v>
      </c>
      <c r="CJ392" s="207">
        <f t="shared" ca="1" si="582"/>
        <v>-34.149492488792873</v>
      </c>
      <c r="CK392" s="207">
        <f t="shared" ca="1" si="582"/>
        <v>-37.551761221274454</v>
      </c>
      <c r="CL392" s="207">
        <f t="shared" ca="1" si="582"/>
        <v>-38.800967755084621</v>
      </c>
      <c r="CM392" s="207">
        <f t="shared" ca="1" si="582"/>
        <v>-41.014350607964992</v>
      </c>
      <c r="CN392" s="207">
        <f t="shared" ca="1" si="582"/>
        <v>-43.065416325902966</v>
      </c>
      <c r="CP392" s="14">
        <f t="shared" si="597"/>
        <v>82.5</v>
      </c>
      <c r="CQ392" s="207">
        <f t="shared" ca="1" si="598"/>
        <v>-67.567318012771821</v>
      </c>
      <c r="CR392" s="207">
        <f t="shared" ca="1" si="583"/>
        <v>-55.612712091732959</v>
      </c>
      <c r="CS392" s="207">
        <f t="shared" ca="1" si="583"/>
        <v>-35.823769797438423</v>
      </c>
      <c r="CT392" s="207">
        <f t="shared" ca="1" si="583"/>
        <v>-22.033453354950243</v>
      </c>
      <c r="CU392" s="207">
        <f t="shared" ca="1" si="583"/>
        <v>-14.330950709991789</v>
      </c>
      <c r="CV392" s="207">
        <f t="shared" ca="1" si="583"/>
        <v>-10.462675687371586</v>
      </c>
      <c r="CW392" s="207">
        <f t="shared" ca="1" si="583"/>
        <v>-9.048876896834237</v>
      </c>
      <c r="CX392" s="207">
        <f t="shared" ca="1" si="583"/>
        <v>-9.9959589969816953</v>
      </c>
      <c r="CY392" s="207">
        <f t="shared" ca="1" si="583"/>
        <v>-14.021511355208418</v>
      </c>
      <c r="CZ392" s="207">
        <f t="shared" ca="1" si="583"/>
        <v>-21.516429371036505</v>
      </c>
      <c r="DA392" s="207">
        <f t="shared" ca="1" si="583"/>
        <v>-33.616474766601918</v>
      </c>
      <c r="DB392" s="207">
        <f t="shared" ca="1" si="583"/>
        <v>-51.010278258517431</v>
      </c>
      <c r="DC392" s="207">
        <f t="shared" ca="1" si="583"/>
        <v>-61.833044822155344</v>
      </c>
      <c r="DE392" s="14">
        <f t="shared" si="599"/>
        <v>82.5</v>
      </c>
      <c r="DF392" s="207">
        <f t="shared" ca="1" si="600"/>
        <v>-56.768092233525081</v>
      </c>
      <c r="DG392" s="207">
        <f t="shared" ca="1" si="584"/>
        <v>-49.195895045394053</v>
      </c>
      <c r="DH392" s="207">
        <f t="shared" ca="1" si="584"/>
        <v>-37.080898048104387</v>
      </c>
      <c r="DI392" s="207">
        <f t="shared" ca="1" si="584"/>
        <v>-29.315876903175678</v>
      </c>
      <c r="DJ392" s="207">
        <f t="shared" ca="1" si="584"/>
        <v>-25.593413647533655</v>
      </c>
      <c r="DK392" s="207">
        <f t="shared" ca="1" si="584"/>
        <v>-24.311172322980124</v>
      </c>
      <c r="DL392" s="207">
        <f t="shared" ca="1" si="584"/>
        <v>-24.62808997668548</v>
      </c>
      <c r="DM392" s="207">
        <f t="shared" ca="1" si="584"/>
        <v>-26.014458655235675</v>
      </c>
      <c r="DN392" s="207">
        <f t="shared" ca="1" si="584"/>
        <v>-27.758439631083863</v>
      </c>
      <c r="DO392" s="207">
        <f t="shared" ca="1" si="584"/>
        <v>-29.796632227810235</v>
      </c>
      <c r="DP392" s="207">
        <f t="shared" ca="1" si="584"/>
        <v>-34.380005669552546</v>
      </c>
      <c r="DQ392" s="207">
        <f t="shared" ca="1" si="584"/>
        <v>-43.772795961685311</v>
      </c>
      <c r="DR392" s="207">
        <f t="shared" ca="1" si="584"/>
        <v>-50.369150904359884</v>
      </c>
      <c r="DT392" s="14">
        <f t="shared" si="601"/>
        <v>82.5</v>
      </c>
      <c r="DU392" s="207">
        <f t="shared" ca="1" si="585"/>
        <v>0</v>
      </c>
      <c r="DV392" s="207">
        <f t="shared" ca="1" si="585"/>
        <v>0</v>
      </c>
      <c r="DW392" s="207">
        <f t="shared" ca="1" si="585"/>
        <v>0</v>
      </c>
      <c r="DX392" s="207">
        <f t="shared" ca="1" si="585"/>
        <v>0</v>
      </c>
      <c r="DY392" s="207">
        <f t="shared" ca="1" si="585"/>
        <v>0</v>
      </c>
      <c r="DZ392" s="207">
        <f t="shared" ca="1" si="585"/>
        <v>0</v>
      </c>
      <c r="EA392" s="207">
        <f t="shared" ca="1" si="585"/>
        <v>0</v>
      </c>
      <c r="EB392" s="207">
        <f t="shared" ca="1" si="585"/>
        <v>0</v>
      </c>
      <c r="EC392" s="207">
        <f t="shared" ca="1" si="585"/>
        <v>0</v>
      </c>
      <c r="ED392" s="207">
        <f t="shared" ca="1" si="585"/>
        <v>0</v>
      </c>
      <c r="EE392" s="207">
        <f t="shared" ca="1" si="585"/>
        <v>0</v>
      </c>
      <c r="EF392" s="207">
        <f t="shared" ca="1" si="585"/>
        <v>0</v>
      </c>
      <c r="EG392" s="207">
        <f t="shared" ca="1" si="585"/>
        <v>0</v>
      </c>
      <c r="EI392" s="14">
        <f t="shared" si="602"/>
        <v>82.5</v>
      </c>
      <c r="EJ392" s="207">
        <f t="shared" ca="1" si="586"/>
        <v>0</v>
      </c>
      <c r="EK392" s="207">
        <f t="shared" ca="1" si="586"/>
        <v>0</v>
      </c>
      <c r="EL392" s="207">
        <f t="shared" ca="1" si="586"/>
        <v>0</v>
      </c>
      <c r="EM392" s="207">
        <f t="shared" ca="1" si="586"/>
        <v>0</v>
      </c>
      <c r="EN392" s="207">
        <f t="shared" ca="1" si="586"/>
        <v>0</v>
      </c>
      <c r="EO392" s="207">
        <f t="shared" ca="1" si="586"/>
        <v>0</v>
      </c>
      <c r="EP392" s="207">
        <f t="shared" ca="1" si="586"/>
        <v>0</v>
      </c>
      <c r="EQ392" s="207">
        <f t="shared" ca="1" si="586"/>
        <v>0</v>
      </c>
      <c r="ER392" s="207">
        <f t="shared" ca="1" si="586"/>
        <v>0</v>
      </c>
      <c r="ES392" s="207">
        <f t="shared" ca="1" si="586"/>
        <v>0</v>
      </c>
      <c r="ET392" s="207">
        <f t="shared" ca="1" si="586"/>
        <v>0</v>
      </c>
      <c r="EU392" s="207">
        <f t="shared" ca="1" si="586"/>
        <v>0</v>
      </c>
      <c r="EV392" s="207">
        <f t="shared" ca="1" si="586"/>
        <v>0</v>
      </c>
      <c r="EX392" s="14"/>
      <c r="EY392" s="207"/>
      <c r="EZ392" s="207"/>
      <c r="FA392" s="207"/>
      <c r="FB392" s="207"/>
      <c r="FC392" s="207"/>
      <c r="FD392" s="207"/>
      <c r="FE392" s="207"/>
      <c r="FF392" s="207"/>
      <c r="FG392" s="207"/>
      <c r="FH392" s="207"/>
      <c r="FI392" s="207"/>
      <c r="FJ392" s="207"/>
      <c r="FK392" s="207"/>
      <c r="FM392" s="14"/>
      <c r="FN392" s="207"/>
      <c r="FO392" s="207"/>
      <c r="FP392" s="207"/>
      <c r="FQ392" s="207"/>
      <c r="FR392" s="207"/>
      <c r="FS392" s="207"/>
      <c r="FT392" s="207"/>
      <c r="FU392" s="207"/>
      <c r="FV392" s="207"/>
      <c r="FW392" s="207"/>
      <c r="FX392" s="207"/>
      <c r="FY392" s="207"/>
      <c r="FZ392" s="207"/>
    </row>
    <row r="393" spans="17:184">
      <c r="S393" s="14">
        <f t="shared" si="587"/>
        <v>90</v>
      </c>
      <c r="T393" s="325">
        <f t="shared" ca="1" si="588"/>
        <v>5.1832390640255994</v>
      </c>
      <c r="U393" s="325">
        <f t="shared" ca="1" si="588"/>
        <v>5.6154941477304252</v>
      </c>
      <c r="V393" s="325">
        <f t="shared" ca="1" si="588"/>
        <v>6.8715634574716535</v>
      </c>
      <c r="W393" s="325">
        <f t="shared" ca="1" si="588"/>
        <v>8.9030315814973946</v>
      </c>
      <c r="X393" s="325">
        <f t="shared" ca="1" si="588"/>
        <v>11.93941032832587</v>
      </c>
      <c r="Y393" s="325">
        <f t="shared" ca="1" si="588"/>
        <v>17.063420236344587</v>
      </c>
      <c r="Z393" s="325">
        <f t="shared" ca="1" si="588"/>
        <v>13.462354617368359</v>
      </c>
      <c r="AA393" s="325">
        <f t="shared" ca="1" si="588"/>
        <v>5.4814241340847545</v>
      </c>
      <c r="AB393" s="325">
        <f t="shared" ca="1" si="588"/>
        <v>-5.0030898813330857</v>
      </c>
      <c r="AC393" s="325">
        <f t="shared" ca="1" si="588"/>
        <v>-15.482584825943315</v>
      </c>
      <c r="AD393" s="325">
        <f t="shared" ca="1" si="588"/>
        <v>-23.008570824471143</v>
      </c>
      <c r="AE393" s="325">
        <f t="shared" ca="1" si="588"/>
        <v>-26.916088491309438</v>
      </c>
      <c r="AF393" s="325">
        <f t="shared" ca="1" si="588"/>
        <v>-28.05476976874121</v>
      </c>
      <c r="AG393" s="505"/>
      <c r="AH393" s="14">
        <f t="shared" si="589"/>
        <v>90</v>
      </c>
      <c r="AI393" s="325">
        <f t="shared" ca="1" si="590"/>
        <v>-18.139535541211927</v>
      </c>
      <c r="AJ393" s="325">
        <f t="shared" ca="1" si="579"/>
        <v>-12.36287365936116</v>
      </c>
      <c r="AK393" s="325">
        <f t="shared" ca="1" si="579"/>
        <v>-3.3168352493849662</v>
      </c>
      <c r="AL393" s="325">
        <f t="shared" ca="1" si="579"/>
        <v>2.9764838300362628</v>
      </c>
      <c r="AM393" s="325">
        <f t="shared" ca="1" si="579"/>
        <v>6.6263708157770411</v>
      </c>
      <c r="AN393" s="325">
        <f t="shared" ca="1" si="579"/>
        <v>7.0018065251819568</v>
      </c>
      <c r="AO393" s="325">
        <f t="shared" ca="1" si="579"/>
        <v>3.2346993283948677</v>
      </c>
      <c r="AP393" s="325">
        <f t="shared" ca="1" si="579"/>
        <v>-4.1826194541686847</v>
      </c>
      <c r="AQ393" s="325">
        <f t="shared" ca="1" si="579"/>
        <v>-14.153241731750068</v>
      </c>
      <c r="AR393" s="325">
        <f t="shared" ca="1" si="579"/>
        <v>-23.98040619394164</v>
      </c>
      <c r="AS393" s="325">
        <f t="shared" ca="1" si="579"/>
        <v>-31.30178506754244</v>
      </c>
      <c r="AT393" s="325">
        <f t="shared" ca="1" si="579"/>
        <v>-36.446973974225827</v>
      </c>
      <c r="AU393" s="325">
        <f t="shared" ca="1" si="579"/>
        <v>-39.042498110130929</v>
      </c>
      <c r="AW393" s="14">
        <f t="shared" si="591"/>
        <v>90</v>
      </c>
      <c r="AX393" s="207">
        <f t="shared" ca="1" si="592"/>
        <v>-17.452317976344517</v>
      </c>
      <c r="AY393" s="207">
        <f t="shared" ca="1" si="580"/>
        <v>-11.73133935385154</v>
      </c>
      <c r="AZ393" s="207">
        <f t="shared" ca="1" si="580"/>
        <v>-2.7954791958073244</v>
      </c>
      <c r="BA393" s="207">
        <f t="shared" ca="1" si="580"/>
        <v>3.4986001030941587</v>
      </c>
      <c r="BB393" s="207">
        <f t="shared" ca="1" si="580"/>
        <v>7.6128191265265128</v>
      </c>
      <c r="BC393" s="207">
        <f t="shared" ca="1" si="580"/>
        <v>9.1366334345009008</v>
      </c>
      <c r="BD393" s="207">
        <f t="shared" ca="1" si="580"/>
        <v>6.002922635163066</v>
      </c>
      <c r="BE393" s="207">
        <f t="shared" ca="1" si="580"/>
        <v>-1.3014468048796237</v>
      </c>
      <c r="BF393" s="207">
        <f t="shared" ca="1" si="580"/>
        <v>-11.386464168532271</v>
      </c>
      <c r="BG393" s="207">
        <f t="shared" ca="1" si="580"/>
        <v>-21.50930376059846</v>
      </c>
      <c r="BH393" s="207">
        <f t="shared" ca="1" si="580"/>
        <v>-29.192426001478452</v>
      </c>
      <c r="BI393" s="207">
        <f t="shared" ca="1" si="580"/>
        <v>-34.621829844805553</v>
      </c>
      <c r="BJ393" s="207">
        <f t="shared" ca="1" si="580"/>
        <v>-37.328596825198439</v>
      </c>
      <c r="BL393" s="14">
        <f t="shared" si="593"/>
        <v>90</v>
      </c>
      <c r="BM393" s="487">
        <f t="shared" ca="1" si="594"/>
        <v>-16.898342762973293</v>
      </c>
      <c r="BN393" s="487">
        <f t="shared" ca="1" si="581"/>
        <v>-11.260115659626909</v>
      </c>
      <c r="BO393" s="487">
        <f t="shared" ca="1" si="581"/>
        <v>-2.5093409713554182</v>
      </c>
      <c r="BP393" s="487">
        <f t="shared" ca="1" si="581"/>
        <v>3.6526656185142254</v>
      </c>
      <c r="BQ393" s="487">
        <f t="shared" ca="1" si="581"/>
        <v>7.9779670007277499</v>
      </c>
      <c r="BR393" s="487">
        <f t="shared" ca="1" si="581"/>
        <v>10.716533186053184</v>
      </c>
      <c r="BS393" s="487">
        <f t="shared" ca="1" si="581"/>
        <v>8.6609094746477062</v>
      </c>
      <c r="BT393" s="487">
        <f t="shared" ca="1" si="581"/>
        <v>1.5589431983314856</v>
      </c>
      <c r="BU393" s="487">
        <f t="shared" ca="1" si="581"/>
        <v>-8.6261295330542147</v>
      </c>
      <c r="BV393" s="487">
        <f t="shared" ca="1" si="581"/>
        <v>-19.041472216815183</v>
      </c>
      <c r="BW393" s="487">
        <f t="shared" ca="1" si="581"/>
        <v>-27.085625006730723</v>
      </c>
      <c r="BX393" s="487">
        <f t="shared" ca="1" si="581"/>
        <v>-32.799381793400023</v>
      </c>
      <c r="BY393" s="487">
        <f t="shared" ca="1" si="581"/>
        <v>-35.617612199735831</v>
      </c>
      <c r="CA393" s="14">
        <f t="shared" si="595"/>
        <v>90</v>
      </c>
      <c r="CB393" s="207">
        <f t="shared" ca="1" si="596"/>
        <v>-28.91135953274167</v>
      </c>
      <c r="CC393" s="207">
        <f t="shared" ca="1" si="582"/>
        <v>-23.691194282672928</v>
      </c>
      <c r="CD393" s="207">
        <f t="shared" ca="1" si="582"/>
        <v>-16.343543144283341</v>
      </c>
      <c r="CE393" s="207">
        <f t="shared" ca="1" si="582"/>
        <v>-12.864488380017068</v>
      </c>
      <c r="CF393" s="207">
        <f t="shared" ca="1" si="582"/>
        <v>-12.783193161599632</v>
      </c>
      <c r="CG393" s="207">
        <f t="shared" ca="1" si="582"/>
        <v>-15.331578955695212</v>
      </c>
      <c r="CH393" s="207">
        <f t="shared" ca="1" si="582"/>
        <v>-20.232646645868172</v>
      </c>
      <c r="CI393" s="207">
        <f t="shared" ca="1" si="582"/>
        <v>-26.772417014625535</v>
      </c>
      <c r="CJ393" s="207">
        <f t="shared" ca="1" si="582"/>
        <v>-32.948350505397862</v>
      </c>
      <c r="CK393" s="207">
        <f t="shared" ca="1" si="582"/>
        <v>-36.660655193148564</v>
      </c>
      <c r="CL393" s="207">
        <f t="shared" ca="1" si="582"/>
        <v>-38.871748733150206</v>
      </c>
      <c r="CM393" s="207">
        <f t="shared" ca="1" si="582"/>
        <v>-43.065416325902966</v>
      </c>
      <c r="CN393" s="207">
        <f t="shared" ca="1" si="582"/>
        <v>-46.752484955298648</v>
      </c>
      <c r="CP393" s="14">
        <f t="shared" si="597"/>
        <v>90</v>
      </c>
      <c r="CQ393" s="207">
        <f t="shared" ca="1" si="598"/>
        <v>-84.765243496672838</v>
      </c>
      <c r="CR393" s="207">
        <f t="shared" ca="1" si="583"/>
        <v>-67.764034079053545</v>
      </c>
      <c r="CS393" s="207">
        <f t="shared" ca="1" si="583"/>
        <v>-41.790886522173622</v>
      </c>
      <c r="CT393" s="207">
        <f t="shared" ca="1" si="583"/>
        <v>-25.103540788132225</v>
      </c>
      <c r="CU393" s="207">
        <f t="shared" ca="1" si="583"/>
        <v>-16.219582484591026</v>
      </c>
      <c r="CV393" s="207">
        <f t="shared" ca="1" si="583"/>
        <v>-11.863719596016006</v>
      </c>
      <c r="CW393" s="207">
        <f t="shared" ca="1" si="583"/>
        <v>-10.304594578398444</v>
      </c>
      <c r="CX393" s="207">
        <f t="shared" ca="1" si="583"/>
        <v>-11.319600299144959</v>
      </c>
      <c r="CY393" s="207">
        <f t="shared" ca="1" si="583"/>
        <v>-15.627004979541603</v>
      </c>
      <c r="CZ393" s="207">
        <f t="shared" ca="1" si="583"/>
        <v>-23.997131422558347</v>
      </c>
      <c r="DA393" s="207">
        <f t="shared" ca="1" si="583"/>
        <v>-38.627744342332136</v>
      </c>
      <c r="DB393" s="207">
        <f t="shared" ca="1" si="583"/>
        <v>-61.833044822155344</v>
      </c>
      <c r="DC393" s="207">
        <f t="shared" ca="1" si="583"/>
        <v>-77.52401186220564</v>
      </c>
      <c r="DE393" s="14">
        <f t="shared" si="599"/>
        <v>90</v>
      </c>
      <c r="DF393" s="207">
        <f t="shared" ca="1" si="600"/>
        <v>-67.490776040714465</v>
      </c>
      <c r="DG393" s="207">
        <f t="shared" ca="1" si="584"/>
        <v>-56.531249008484522</v>
      </c>
      <c r="DH393" s="207">
        <f t="shared" ca="1" si="584"/>
        <v>-40.24031136499476</v>
      </c>
      <c r="DI393" s="207">
        <f t="shared" ca="1" si="584"/>
        <v>-30.496030054322603</v>
      </c>
      <c r="DJ393" s="207">
        <f t="shared" ca="1" si="584"/>
        <v>-25.958114662989129</v>
      </c>
      <c r="DK393" s="207">
        <f t="shared" ca="1" si="584"/>
        <v>-24.307204124895613</v>
      </c>
      <c r="DL393" s="207">
        <f t="shared" ca="1" si="584"/>
        <v>-24.41424132667283</v>
      </c>
      <c r="DM393" s="207">
        <f t="shared" ca="1" si="584"/>
        <v>-25.691408916699416</v>
      </c>
      <c r="DN393" s="207">
        <f t="shared" ca="1" si="584"/>
        <v>-27.564723747349479</v>
      </c>
      <c r="DO393" s="207">
        <f t="shared" ca="1" si="584"/>
        <v>-30.289545141406997</v>
      </c>
      <c r="DP393" s="207">
        <f t="shared" ca="1" si="584"/>
        <v>-36.797711821957918</v>
      </c>
      <c r="DQ393" s="207">
        <f t="shared" ca="1" si="584"/>
        <v>-50.369150904359884</v>
      </c>
      <c r="DR393" s="207">
        <f t="shared" ca="1" si="584"/>
        <v>-60.357962995359586</v>
      </c>
      <c r="DT393" s="14">
        <f t="shared" si="601"/>
        <v>90</v>
      </c>
      <c r="DU393" s="207">
        <f t="shared" ca="1" si="585"/>
        <v>0</v>
      </c>
      <c r="DV393" s="207">
        <f t="shared" ca="1" si="585"/>
        <v>0</v>
      </c>
      <c r="DW393" s="207">
        <f t="shared" ca="1" si="585"/>
        <v>0</v>
      </c>
      <c r="DX393" s="207">
        <f t="shared" ca="1" si="585"/>
        <v>0</v>
      </c>
      <c r="DY393" s="207">
        <f t="shared" ca="1" si="585"/>
        <v>0</v>
      </c>
      <c r="DZ393" s="207">
        <f t="shared" ca="1" si="585"/>
        <v>0</v>
      </c>
      <c r="EA393" s="207">
        <f t="shared" ca="1" si="585"/>
        <v>0</v>
      </c>
      <c r="EB393" s="207">
        <f t="shared" ca="1" si="585"/>
        <v>0</v>
      </c>
      <c r="EC393" s="207">
        <f t="shared" ca="1" si="585"/>
        <v>0</v>
      </c>
      <c r="ED393" s="207">
        <f t="shared" ca="1" si="585"/>
        <v>0</v>
      </c>
      <c r="EE393" s="207">
        <f t="shared" ca="1" si="585"/>
        <v>0</v>
      </c>
      <c r="EF393" s="207">
        <f t="shared" ca="1" si="585"/>
        <v>0</v>
      </c>
      <c r="EG393" s="207">
        <f t="shared" ca="1" si="585"/>
        <v>0</v>
      </c>
      <c r="EI393" s="14">
        <f t="shared" si="602"/>
        <v>90</v>
      </c>
      <c r="EJ393" s="207">
        <f t="shared" ca="1" si="586"/>
        <v>0</v>
      </c>
      <c r="EK393" s="207">
        <f t="shared" ca="1" si="586"/>
        <v>0</v>
      </c>
      <c r="EL393" s="207">
        <f t="shared" ca="1" si="586"/>
        <v>0</v>
      </c>
      <c r="EM393" s="207">
        <f t="shared" ca="1" si="586"/>
        <v>0</v>
      </c>
      <c r="EN393" s="207">
        <f t="shared" ca="1" si="586"/>
        <v>0</v>
      </c>
      <c r="EO393" s="207">
        <f t="shared" ca="1" si="586"/>
        <v>0</v>
      </c>
      <c r="EP393" s="207">
        <f t="shared" ca="1" si="586"/>
        <v>0</v>
      </c>
      <c r="EQ393" s="207">
        <f t="shared" ca="1" si="586"/>
        <v>0</v>
      </c>
      <c r="ER393" s="207">
        <f t="shared" ca="1" si="586"/>
        <v>0</v>
      </c>
      <c r="ES393" s="207">
        <f t="shared" ca="1" si="586"/>
        <v>0</v>
      </c>
      <c r="ET393" s="207">
        <f t="shared" ca="1" si="586"/>
        <v>0</v>
      </c>
      <c r="EU393" s="207">
        <f t="shared" ca="1" si="586"/>
        <v>0</v>
      </c>
      <c r="EV393" s="207">
        <f t="shared" ca="1" si="586"/>
        <v>0</v>
      </c>
      <c r="EX393" s="14"/>
      <c r="EY393" s="207"/>
      <c r="EZ393" s="207"/>
      <c r="FA393" s="207"/>
      <c r="FB393" s="207"/>
      <c r="FC393" s="207"/>
      <c r="FD393" s="207"/>
      <c r="FE393" s="207"/>
      <c r="FF393" s="207"/>
      <c r="FG393" s="207"/>
      <c r="FH393" s="207"/>
      <c r="FI393" s="207"/>
      <c r="FJ393" s="207"/>
      <c r="FK393" s="207"/>
      <c r="FM393" s="14"/>
      <c r="FN393" s="207"/>
      <c r="FO393" s="207"/>
      <c r="FP393" s="207"/>
      <c r="FQ393" s="207"/>
      <c r="FR393" s="207"/>
      <c r="FS393" s="207"/>
      <c r="FT393" s="207"/>
      <c r="FU393" s="207"/>
      <c r="FV393" s="207"/>
      <c r="FW393" s="207"/>
      <c r="FX393" s="207"/>
      <c r="FY393" s="207"/>
      <c r="FZ393" s="207"/>
    </row>
    <row r="394" spans="17:184">
      <c r="Q394" s="1" t="s">
        <v>110</v>
      </c>
      <c r="S394" s="1" t="s">
        <v>111</v>
      </c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 t="s">
        <v>112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 t="s">
        <v>113</v>
      </c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 t="s">
        <v>114</v>
      </c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 t="s">
        <v>115</v>
      </c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 t="s">
        <v>116</v>
      </c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 t="s">
        <v>117</v>
      </c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 t="s">
        <v>116</v>
      </c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 t="s">
        <v>117</v>
      </c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</row>
    <row r="395" spans="17:184">
      <c r="S395" s="115" t="s">
        <v>390</v>
      </c>
      <c r="T395" s="219">
        <f>T380</f>
        <v>0</v>
      </c>
      <c r="U395" s="219">
        <f t="shared" ref="U395:AF395" si="603">U380</f>
        <v>7.5</v>
      </c>
      <c r="V395" s="219">
        <f t="shared" si="603"/>
        <v>15</v>
      </c>
      <c r="W395" s="219">
        <f t="shared" si="603"/>
        <v>22.5</v>
      </c>
      <c r="X395" s="219">
        <f t="shared" si="603"/>
        <v>30</v>
      </c>
      <c r="Y395" s="219">
        <f t="shared" si="603"/>
        <v>37.5</v>
      </c>
      <c r="Z395" s="219">
        <f t="shared" si="603"/>
        <v>45</v>
      </c>
      <c r="AA395" s="219">
        <f t="shared" si="603"/>
        <v>52.5</v>
      </c>
      <c r="AB395" s="219">
        <f t="shared" si="603"/>
        <v>60</v>
      </c>
      <c r="AC395" s="219">
        <f t="shared" si="603"/>
        <v>67.5</v>
      </c>
      <c r="AD395" s="219">
        <f t="shared" si="603"/>
        <v>75</v>
      </c>
      <c r="AE395" s="219">
        <f t="shared" si="603"/>
        <v>82.5</v>
      </c>
      <c r="AF395" s="219">
        <f t="shared" si="603"/>
        <v>90</v>
      </c>
      <c r="AG395" s="9"/>
      <c r="AH395" s="115" t="s">
        <v>390</v>
      </c>
      <c r="AI395" s="113">
        <f>AI380</f>
        <v>0</v>
      </c>
      <c r="AJ395" s="113">
        <f t="shared" ref="AJ395:AU395" si="604">AJ380</f>
        <v>7.5</v>
      </c>
      <c r="AK395" s="113">
        <f t="shared" si="604"/>
        <v>15</v>
      </c>
      <c r="AL395" s="113">
        <f t="shared" si="604"/>
        <v>22.5</v>
      </c>
      <c r="AM395" s="113">
        <f t="shared" si="604"/>
        <v>30</v>
      </c>
      <c r="AN395" s="113">
        <f t="shared" si="604"/>
        <v>37.5</v>
      </c>
      <c r="AO395" s="113">
        <f t="shared" si="604"/>
        <v>45</v>
      </c>
      <c r="AP395" s="113">
        <f t="shared" si="604"/>
        <v>52.5</v>
      </c>
      <c r="AQ395" s="113">
        <f t="shared" si="604"/>
        <v>60</v>
      </c>
      <c r="AR395" s="113">
        <f t="shared" si="604"/>
        <v>67.5</v>
      </c>
      <c r="AS395" s="113">
        <f t="shared" si="604"/>
        <v>75</v>
      </c>
      <c r="AT395" s="113">
        <f t="shared" si="604"/>
        <v>82.5</v>
      </c>
      <c r="AU395" s="113">
        <f t="shared" si="604"/>
        <v>90</v>
      </c>
      <c r="AW395" s="115" t="s">
        <v>390</v>
      </c>
      <c r="AX395" s="14">
        <f>AX380</f>
        <v>0</v>
      </c>
      <c r="AY395" s="14">
        <f t="shared" ref="AY395:BJ395" si="605">AY380</f>
        <v>7.5</v>
      </c>
      <c r="AZ395" s="14">
        <f t="shared" si="605"/>
        <v>15</v>
      </c>
      <c r="BA395" s="14">
        <f t="shared" si="605"/>
        <v>22.5</v>
      </c>
      <c r="BB395" s="14">
        <f t="shared" si="605"/>
        <v>30</v>
      </c>
      <c r="BC395" s="14">
        <f t="shared" si="605"/>
        <v>37.5</v>
      </c>
      <c r="BD395" s="14">
        <f t="shared" si="605"/>
        <v>45</v>
      </c>
      <c r="BE395" s="14">
        <f t="shared" si="605"/>
        <v>52.5</v>
      </c>
      <c r="BF395" s="14">
        <f t="shared" si="605"/>
        <v>60</v>
      </c>
      <c r="BG395" s="14">
        <f t="shared" si="605"/>
        <v>67.5</v>
      </c>
      <c r="BH395" s="14">
        <f t="shared" si="605"/>
        <v>75</v>
      </c>
      <c r="BI395" s="14">
        <f t="shared" si="605"/>
        <v>82.5</v>
      </c>
      <c r="BJ395" s="14">
        <f t="shared" si="605"/>
        <v>90</v>
      </c>
      <c r="BL395" s="115" t="s">
        <v>390</v>
      </c>
      <c r="BM395" s="113">
        <f>BM380</f>
        <v>0</v>
      </c>
      <c r="BN395" s="113">
        <f t="shared" ref="BN395:BY395" si="606">BN380</f>
        <v>7.5</v>
      </c>
      <c r="BO395" s="113">
        <f t="shared" si="606"/>
        <v>15</v>
      </c>
      <c r="BP395" s="113">
        <f t="shared" si="606"/>
        <v>22.5</v>
      </c>
      <c r="BQ395" s="113">
        <f t="shared" si="606"/>
        <v>30</v>
      </c>
      <c r="BR395" s="113">
        <f t="shared" si="606"/>
        <v>37.5</v>
      </c>
      <c r="BS395" s="113">
        <f t="shared" si="606"/>
        <v>45</v>
      </c>
      <c r="BT395" s="113">
        <f t="shared" si="606"/>
        <v>52.5</v>
      </c>
      <c r="BU395" s="113">
        <f t="shared" si="606"/>
        <v>60</v>
      </c>
      <c r="BV395" s="113">
        <f t="shared" si="606"/>
        <v>67.5</v>
      </c>
      <c r="BW395" s="113">
        <f t="shared" si="606"/>
        <v>75</v>
      </c>
      <c r="BX395" s="113">
        <f t="shared" si="606"/>
        <v>82.5</v>
      </c>
      <c r="BY395" s="113">
        <f t="shared" si="606"/>
        <v>90</v>
      </c>
      <c r="CA395" s="115" t="s">
        <v>390</v>
      </c>
      <c r="CB395" s="14">
        <f>CB380</f>
        <v>0</v>
      </c>
      <c r="CC395" s="14">
        <f t="shared" ref="CC395:CN395" si="607">CC380</f>
        <v>7.5</v>
      </c>
      <c r="CD395" s="14">
        <f t="shared" si="607"/>
        <v>15</v>
      </c>
      <c r="CE395" s="14">
        <f t="shared" si="607"/>
        <v>22.5</v>
      </c>
      <c r="CF395" s="14">
        <f t="shared" si="607"/>
        <v>30</v>
      </c>
      <c r="CG395" s="14">
        <f t="shared" si="607"/>
        <v>37.5</v>
      </c>
      <c r="CH395" s="14">
        <f t="shared" si="607"/>
        <v>45</v>
      </c>
      <c r="CI395" s="14">
        <f t="shared" si="607"/>
        <v>52.5</v>
      </c>
      <c r="CJ395" s="14">
        <f t="shared" si="607"/>
        <v>60</v>
      </c>
      <c r="CK395" s="14">
        <f t="shared" si="607"/>
        <v>67.5</v>
      </c>
      <c r="CL395" s="14">
        <f t="shared" si="607"/>
        <v>75</v>
      </c>
      <c r="CM395" s="14">
        <f t="shared" si="607"/>
        <v>82.5</v>
      </c>
      <c r="CN395" s="14">
        <f t="shared" si="607"/>
        <v>90</v>
      </c>
      <c r="CP395" s="115" t="s">
        <v>390</v>
      </c>
      <c r="CQ395" s="14">
        <f>CQ380</f>
        <v>0</v>
      </c>
      <c r="CR395" s="14">
        <f t="shared" ref="CR395:DC395" si="608">CR380</f>
        <v>7.5</v>
      </c>
      <c r="CS395" s="14">
        <f t="shared" ref="CS395" si="609">CD395</f>
        <v>15</v>
      </c>
      <c r="CT395" s="14">
        <f t="shared" ref="CT395" si="610">CE395</f>
        <v>22.5</v>
      </c>
      <c r="CU395" s="14">
        <f t="shared" ref="CU395" si="611">CF395</f>
        <v>30</v>
      </c>
      <c r="CV395" s="14">
        <f t="shared" ref="CV395" si="612">CG395</f>
        <v>37.5</v>
      </c>
      <c r="CW395" s="14">
        <f t="shared" ref="CW395" si="613">CH395</f>
        <v>45</v>
      </c>
      <c r="CX395" s="14">
        <f t="shared" ref="CX395" si="614">CI395</f>
        <v>52.5</v>
      </c>
      <c r="CY395" s="14">
        <f t="shared" ref="CY395" si="615">CJ395</f>
        <v>60</v>
      </c>
      <c r="CZ395" s="14">
        <f t="shared" si="608"/>
        <v>67.5</v>
      </c>
      <c r="DA395" s="14">
        <f t="shared" si="608"/>
        <v>75</v>
      </c>
      <c r="DB395" s="14">
        <f t="shared" si="608"/>
        <v>82.5</v>
      </c>
      <c r="DC395" s="14">
        <f t="shared" si="608"/>
        <v>90</v>
      </c>
      <c r="DE395" s="115" t="s">
        <v>390</v>
      </c>
      <c r="DF395" s="14">
        <f>DF380</f>
        <v>0</v>
      </c>
      <c r="DG395" s="14">
        <f t="shared" ref="DG395:DR395" si="616">DG380</f>
        <v>7.5</v>
      </c>
      <c r="DH395" s="14">
        <f t="shared" si="616"/>
        <v>15</v>
      </c>
      <c r="DI395" s="14">
        <f t="shared" si="616"/>
        <v>22.5</v>
      </c>
      <c r="DJ395" s="14">
        <f t="shared" si="616"/>
        <v>30</v>
      </c>
      <c r="DK395" s="14">
        <f t="shared" si="616"/>
        <v>37.5</v>
      </c>
      <c r="DL395" s="14">
        <f t="shared" si="616"/>
        <v>45</v>
      </c>
      <c r="DM395" s="14">
        <f t="shared" si="616"/>
        <v>52.5</v>
      </c>
      <c r="DN395" s="14">
        <f t="shared" si="616"/>
        <v>60</v>
      </c>
      <c r="DO395" s="14">
        <f t="shared" si="616"/>
        <v>67.5</v>
      </c>
      <c r="DP395" s="14">
        <f t="shared" si="616"/>
        <v>75</v>
      </c>
      <c r="DQ395" s="14">
        <f t="shared" si="616"/>
        <v>82.5</v>
      </c>
      <c r="DR395" s="14">
        <f t="shared" si="616"/>
        <v>90</v>
      </c>
      <c r="DT395" s="115" t="s">
        <v>390</v>
      </c>
      <c r="DU395" s="14">
        <f>DU380</f>
        <v>0</v>
      </c>
      <c r="DV395" s="14">
        <f t="shared" ref="DV395:EG395" si="617">DV380</f>
        <v>7.5</v>
      </c>
      <c r="DW395" s="14">
        <f t="shared" si="617"/>
        <v>15</v>
      </c>
      <c r="DX395" s="14">
        <f t="shared" si="617"/>
        <v>22.5</v>
      </c>
      <c r="DY395" s="14">
        <f t="shared" si="617"/>
        <v>30</v>
      </c>
      <c r="DZ395" s="14">
        <f t="shared" si="617"/>
        <v>37.5</v>
      </c>
      <c r="EA395" s="14">
        <f t="shared" si="617"/>
        <v>45</v>
      </c>
      <c r="EB395" s="14">
        <f t="shared" si="617"/>
        <v>52.5</v>
      </c>
      <c r="EC395" s="14">
        <f t="shared" si="617"/>
        <v>60</v>
      </c>
      <c r="ED395" s="14">
        <f t="shared" si="617"/>
        <v>67.5</v>
      </c>
      <c r="EE395" s="14">
        <f t="shared" si="617"/>
        <v>75</v>
      </c>
      <c r="EF395" s="14">
        <f t="shared" si="617"/>
        <v>82.5</v>
      </c>
      <c r="EG395" s="14">
        <f t="shared" si="617"/>
        <v>90</v>
      </c>
      <c r="EI395" s="115" t="s">
        <v>390</v>
      </c>
      <c r="EJ395" s="14">
        <f>EJ380</f>
        <v>0</v>
      </c>
      <c r="EK395" s="14">
        <f t="shared" ref="EK395:EV395" si="618">EK380</f>
        <v>7.5</v>
      </c>
      <c r="EL395" s="14">
        <f t="shared" si="618"/>
        <v>15</v>
      </c>
      <c r="EM395" s="14">
        <f t="shared" si="618"/>
        <v>22.5</v>
      </c>
      <c r="EN395" s="14">
        <f t="shared" si="618"/>
        <v>30</v>
      </c>
      <c r="EO395" s="14">
        <f t="shared" si="618"/>
        <v>37.5</v>
      </c>
      <c r="EP395" s="14">
        <f t="shared" si="618"/>
        <v>45</v>
      </c>
      <c r="EQ395" s="14">
        <f t="shared" si="618"/>
        <v>52.5</v>
      </c>
      <c r="ER395" s="14">
        <f t="shared" si="618"/>
        <v>60</v>
      </c>
      <c r="ES395" s="14">
        <f t="shared" si="618"/>
        <v>67.5</v>
      </c>
      <c r="ET395" s="14">
        <f t="shared" si="618"/>
        <v>75</v>
      </c>
      <c r="EU395" s="14">
        <f t="shared" si="618"/>
        <v>82.5</v>
      </c>
      <c r="EV395" s="14">
        <f t="shared" si="618"/>
        <v>90</v>
      </c>
      <c r="EX395" s="68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M395" s="68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</row>
    <row r="396" spans="17:184">
      <c r="S396" s="14">
        <f t="shared" ref="S396:S408" si="619">S381</f>
        <v>0</v>
      </c>
      <c r="T396" s="325">
        <f ca="1">(3-T78)*T303-(1-3*T78)*T318</f>
        <v>246.512914412713</v>
      </c>
      <c r="U396" s="325">
        <f t="shared" ref="U396:AF396" ca="1" si="620">(3-U78)*U303-(1-3*U78)*U318</f>
        <v>233.85486266585443</v>
      </c>
      <c r="V396" s="325">
        <f t="shared" ca="1" si="620"/>
        <v>197.43495452093885</v>
      </c>
      <c r="W396" s="325">
        <f t="shared" ca="1" si="620"/>
        <v>149.68809284499559</v>
      </c>
      <c r="X396" s="325">
        <f t="shared" ca="1" si="620"/>
        <v>111.60026052242767</v>
      </c>
      <c r="Y396" s="325">
        <f t="shared" ca="1" si="620"/>
        <v>87.572594332941037</v>
      </c>
      <c r="Z396" s="325">
        <f t="shared" ca="1" si="620"/>
        <v>69.620645982405762</v>
      </c>
      <c r="AA396" s="325">
        <f t="shared" ca="1" si="620"/>
        <v>54.681671867033657</v>
      </c>
      <c r="AB396" s="325">
        <f t="shared" ca="1" si="620"/>
        <v>43.12108903844549</v>
      </c>
      <c r="AC396" s="325">
        <f t="shared" ca="1" si="620"/>
        <v>34.975757799104983</v>
      </c>
      <c r="AD396" s="325">
        <f t="shared" ca="1" si="620"/>
        <v>29.735789193244607</v>
      </c>
      <c r="AE396" s="325">
        <f t="shared" ca="1" si="620"/>
        <v>26.840271389893992</v>
      </c>
      <c r="AF396" s="325">
        <f t="shared" ca="1" si="620"/>
        <v>25.916197157265593</v>
      </c>
      <c r="AG396" s="52"/>
      <c r="AH396" s="14">
        <f t="shared" ref="AH396:AH408" si="621">AH381</f>
        <v>0</v>
      </c>
      <c r="AI396" s="325">
        <f ca="1">(3-T78)*AI303-(1-3*T78)*AI318</f>
        <v>174.52680289120278</v>
      </c>
      <c r="AJ396" s="325">
        <f t="shared" ref="AJ396:AU408" ca="1" si="622">(3-U78)*AJ303-(1-3*U78)*AJ318</f>
        <v>164.55019208795588</v>
      </c>
      <c r="AK396" s="325">
        <f t="shared" ca="1" si="622"/>
        <v>138.1211985155206</v>
      </c>
      <c r="AL396" s="325">
        <f t="shared" ca="1" si="622"/>
        <v>104.78327662836924</v>
      </c>
      <c r="AM396" s="325">
        <f t="shared" ca="1" si="622"/>
        <v>78.263173968023693</v>
      </c>
      <c r="AN396" s="325">
        <f t="shared" ca="1" si="622"/>
        <v>61.149370459292221</v>
      </c>
      <c r="AO396" s="325">
        <f t="shared" ca="1" si="622"/>
        <v>48.19289888890313</v>
      </c>
      <c r="AP396" s="325">
        <f t="shared" ca="1" si="622"/>
        <v>37.734730823884597</v>
      </c>
      <c r="AQ396" s="325">
        <f t="shared" ca="1" si="622"/>
        <v>30.554152157566008</v>
      </c>
      <c r="AR396" s="325">
        <f t="shared" ca="1" si="622"/>
        <v>27.731985914748901</v>
      </c>
      <c r="AS396" s="325">
        <f t="shared" ca="1" si="622"/>
        <v>30.269990761905401</v>
      </c>
      <c r="AT396" s="325">
        <f t="shared" ca="1" si="622"/>
        <v>37.679268159321666</v>
      </c>
      <c r="AU396" s="325">
        <f t="shared" ca="1" si="622"/>
        <v>43.019084467271668</v>
      </c>
      <c r="AW396" s="14">
        <f t="shared" ref="AW396:AW408" si="623">AW381</f>
        <v>0</v>
      </c>
      <c r="AX396" s="207">
        <f ca="1">(3-T78)*AX303-(1-3*T78)*AX318</f>
        <v>199.08079617192908</v>
      </c>
      <c r="AY396" s="207">
        <f t="shared" ref="AY396:BJ408" ca="1" si="624">(3-U78)*AY303-(1-3*U78)*AY318</f>
        <v>187.96681450197826</v>
      </c>
      <c r="AZ396" s="207">
        <f t="shared" ca="1" si="624"/>
        <v>157.96366883406668</v>
      </c>
      <c r="BA396" s="207">
        <f t="shared" ca="1" si="624"/>
        <v>119.75139708451694</v>
      </c>
      <c r="BB396" s="207">
        <f t="shared" ca="1" si="624"/>
        <v>89.368990583896135</v>
      </c>
      <c r="BC396" s="207">
        <f t="shared" ca="1" si="624"/>
        <v>69.963455095677588</v>
      </c>
      <c r="BD396" s="207">
        <f t="shared" ca="1" si="624"/>
        <v>55.369984427961782</v>
      </c>
      <c r="BE396" s="207">
        <f t="shared" ca="1" si="624"/>
        <v>43.480498653282723</v>
      </c>
      <c r="BF396" s="207">
        <f t="shared" ca="1" si="624"/>
        <v>35.0003328356837</v>
      </c>
      <c r="BG396" s="207">
        <f t="shared" ca="1" si="624"/>
        <v>30.911193891794436</v>
      </c>
      <c r="BH396" s="207">
        <f t="shared" ca="1" si="624"/>
        <v>32.385208339806226</v>
      </c>
      <c r="BI396" s="207">
        <f t="shared" ca="1" si="624"/>
        <v>39.224733696769647</v>
      </c>
      <c r="BJ396" s="207">
        <f t="shared" ca="1" si="624"/>
        <v>44.405162667481413</v>
      </c>
      <c r="BL396" s="14">
        <f>AW396</f>
        <v>0</v>
      </c>
      <c r="BM396" s="207">
        <f ca="1">(3-T78)*BM303-(1-3*T78)*BM318</f>
        <v>223.71312823158632</v>
      </c>
      <c r="BN396" s="207">
        <f t="shared" ref="BN396:BY408" ca="1" si="625">(3-U78)*BN303-(1-3*U78)*BN318</f>
        <v>211.4292688632666</v>
      </c>
      <c r="BO396" s="207">
        <f t="shared" ca="1" si="625"/>
        <v>177.81724557930758</v>
      </c>
      <c r="BP396" s="207">
        <f t="shared" ca="1" si="625"/>
        <v>134.71949174964527</v>
      </c>
      <c r="BQ396" s="207">
        <f t="shared" ca="1" si="625"/>
        <v>100.47355567163186</v>
      </c>
      <c r="BR396" s="207">
        <f t="shared" ca="1" si="625"/>
        <v>78.778959731299182</v>
      </c>
      <c r="BS396" s="207">
        <f t="shared" ca="1" si="625"/>
        <v>62.556536771104987</v>
      </c>
      <c r="BT396" s="207">
        <f t="shared" ca="1" si="625"/>
        <v>49.259705999014272</v>
      </c>
      <c r="BU396" s="207">
        <f t="shared" ca="1" si="625"/>
        <v>39.548099045489622</v>
      </c>
      <c r="BV396" s="207">
        <f t="shared" ca="1" si="625"/>
        <v>34.307039302955793</v>
      </c>
      <c r="BW396" s="207">
        <f t="shared" ca="1" si="625"/>
        <v>34.736408706001015</v>
      </c>
      <c r="BX396" s="207">
        <f t="shared" ca="1" si="625"/>
        <v>40.93603418087342</v>
      </c>
      <c r="BY396" s="207">
        <f t="shared" ca="1" si="625"/>
        <v>45.924483219187344</v>
      </c>
      <c r="CA396" s="14">
        <f t="shared" ref="CA396:CA408" si="626">CA381</f>
        <v>0</v>
      </c>
      <c r="CB396" s="207">
        <f ca="1">(3-T78)*CB303-(1-3*T78)*CB318</f>
        <v>104.42304045067829</v>
      </c>
      <c r="CC396" s="207">
        <f t="shared" ref="CC396:CN408" ca="1" si="627">(3-U78)*CC303-(1-3*U78)*CC318</f>
        <v>97.383667656652122</v>
      </c>
      <c r="CD396" s="207">
        <f t="shared" ca="1" si="627"/>
        <v>80.405922463990152</v>
      </c>
      <c r="CE396" s="207">
        <f t="shared" ca="1" si="627"/>
        <v>59.869306564521892</v>
      </c>
      <c r="CF396" s="207">
        <f t="shared" ca="1" si="627"/>
        <v>44.236608951562978</v>
      </c>
      <c r="CG396" s="207">
        <f t="shared" ca="1" si="627"/>
        <v>35.447089621932342</v>
      </c>
      <c r="CH396" s="207">
        <f t="shared" ca="1" si="627"/>
        <v>29.572070587362074</v>
      </c>
      <c r="CI396" s="207">
        <f t="shared" ca="1" si="627"/>
        <v>24.819193478655293</v>
      </c>
      <c r="CJ396" s="207">
        <f t="shared" ca="1" si="627"/>
        <v>21.51658764087426</v>
      </c>
      <c r="CK396" s="207">
        <f t="shared" ca="1" si="627"/>
        <v>20.512593912354863</v>
      </c>
      <c r="CL396" s="207">
        <f t="shared" ca="1" si="627"/>
        <v>23.119588928549351</v>
      </c>
      <c r="CM396" s="207">
        <f t="shared" ca="1" si="627"/>
        <v>30.024289056962168</v>
      </c>
      <c r="CN396" s="207">
        <f t="shared" ca="1" si="627"/>
        <v>35.131246878946342</v>
      </c>
      <c r="CP396" s="14">
        <f t="shared" ref="CP396:CP408" si="628">CP381</f>
        <v>0</v>
      </c>
      <c r="CQ396" s="207">
        <f ca="1">(3-T78)*CQ303-(1-3*T78)*CQ318</f>
        <v>130.99021953214475</v>
      </c>
      <c r="CR396" s="207">
        <f t="shared" ref="CR396:DC408" ca="1" si="629">(3-U78)*CR303-(1-3*U78)*CR318</f>
        <v>113.1194608712926</v>
      </c>
      <c r="CS396" s="207">
        <f t="shared" ca="1" si="629"/>
        <v>83.865774311819564</v>
      </c>
      <c r="CT396" s="207">
        <f t="shared" ca="1" si="629"/>
        <v>59.864230834189549</v>
      </c>
      <c r="CU396" s="207">
        <f t="shared" ca="1" si="629"/>
        <v>44.153098254966025</v>
      </c>
      <c r="CV396" s="207">
        <f t="shared" ca="1" si="629"/>
        <v>35.503053456066539</v>
      </c>
      <c r="CW396" s="207">
        <f t="shared" ca="1" si="629"/>
        <v>30.353131104058789</v>
      </c>
      <c r="CX396" s="207">
        <f t="shared" ca="1" si="629"/>
        <v>28.199424514956593</v>
      </c>
      <c r="CY396" s="207">
        <f t="shared" ca="1" si="629"/>
        <v>30.297139964747878</v>
      </c>
      <c r="CZ396" s="207">
        <f t="shared" ca="1" si="629"/>
        <v>38.191042559301721</v>
      </c>
      <c r="DA396" s="207">
        <f t="shared" ca="1" si="629"/>
        <v>54.488527501772616</v>
      </c>
      <c r="DB396" s="207">
        <f t="shared" ca="1" si="629"/>
        <v>80.264050612122276</v>
      </c>
      <c r="DC396" s="207">
        <f t="shared" ca="1" si="629"/>
        <v>97.205017985189315</v>
      </c>
      <c r="DE396" s="14">
        <f t="shared" ref="DE396:DE408" si="630">DE381</f>
        <v>0</v>
      </c>
      <c r="DF396" s="207">
        <f ca="1">(3-T78)*DF303-(1-3*T78)*DF318</f>
        <v>20.670415235701711</v>
      </c>
      <c r="DG396" s="207">
        <f t="shared" ref="DG396:DR408" ca="1" si="631">(3-U78)*DG303-(1-3*U78)*DG318</f>
        <v>-3.0696919255159383</v>
      </c>
      <c r="DH396" s="207">
        <f t="shared" ca="1" si="631"/>
        <v>-53.655603827616943</v>
      </c>
      <c r="DI396" s="207">
        <f t="shared" ca="1" si="631"/>
        <v>-90.062897738698439</v>
      </c>
      <c r="DJ396" s="207">
        <f t="shared" ca="1" si="631"/>
        <v>-80.180528282706334</v>
      </c>
      <c r="DK396" s="207">
        <f t="shared" ca="1" si="631"/>
        <v>-42.430160354884997</v>
      </c>
      <c r="DL396" s="207">
        <f t="shared" ca="1" si="631"/>
        <v>-11.276221154254058</v>
      </c>
      <c r="DM396" s="207">
        <f t="shared" ca="1" si="631"/>
        <v>4.9513381573763962</v>
      </c>
      <c r="DN396" s="207">
        <f t="shared" ca="1" si="631"/>
        <v>12.67433710841034</v>
      </c>
      <c r="DO396" s="207">
        <f t="shared" ca="1" si="631"/>
        <v>18.990929855868977</v>
      </c>
      <c r="DP396" s="207">
        <f t="shared" ca="1" si="631"/>
        <v>29.339655571419328</v>
      </c>
      <c r="DQ396" s="207">
        <f t="shared" ca="1" si="631"/>
        <v>46.006308881825916</v>
      </c>
      <c r="DR396" s="207">
        <f t="shared" ca="1" si="631"/>
        <v>57.124297164355497</v>
      </c>
      <c r="DT396" s="14">
        <f t="shared" ref="DT396:DT408" si="632">DT381</f>
        <v>0</v>
      </c>
      <c r="DU396" s="207">
        <f t="shared" ref="DU396:EG408" ca="1" si="633">(3-$Z$1/$T$1)*DU303-(1-3*$Z$1/$T$1)*DU318</f>
        <v>0</v>
      </c>
      <c r="DV396" s="207">
        <f t="shared" ca="1" si="633"/>
        <v>0</v>
      </c>
      <c r="DW396" s="207">
        <f t="shared" ca="1" si="633"/>
        <v>0</v>
      </c>
      <c r="DX396" s="207">
        <f t="shared" ca="1" si="633"/>
        <v>0</v>
      </c>
      <c r="DY396" s="207">
        <f t="shared" ca="1" si="633"/>
        <v>0</v>
      </c>
      <c r="DZ396" s="207">
        <f t="shared" ca="1" si="633"/>
        <v>0</v>
      </c>
      <c r="EA396" s="207">
        <f t="shared" ca="1" si="633"/>
        <v>0</v>
      </c>
      <c r="EB396" s="207">
        <f t="shared" ca="1" si="633"/>
        <v>0</v>
      </c>
      <c r="EC396" s="207">
        <f t="shared" ca="1" si="633"/>
        <v>0</v>
      </c>
      <c r="ED396" s="207">
        <f t="shared" ca="1" si="633"/>
        <v>0</v>
      </c>
      <c r="EE396" s="207">
        <f t="shared" ca="1" si="633"/>
        <v>0</v>
      </c>
      <c r="EF396" s="207">
        <f t="shared" ca="1" si="633"/>
        <v>0</v>
      </c>
      <c r="EG396" s="207">
        <f t="shared" ca="1" si="633"/>
        <v>0</v>
      </c>
      <c r="EI396" s="14">
        <f t="shared" ref="EI396:EI408" si="634">EI381</f>
        <v>0</v>
      </c>
      <c r="EJ396" s="207">
        <f t="shared" ref="EJ396:EV408" ca="1" si="635">(3-$Z$1/$T$1)*EJ303-(1-3*$Z$1/$T$1)*EJ318</f>
        <v>0</v>
      </c>
      <c r="EK396" s="207">
        <f t="shared" ca="1" si="635"/>
        <v>0</v>
      </c>
      <c r="EL396" s="207">
        <f t="shared" ca="1" si="635"/>
        <v>0</v>
      </c>
      <c r="EM396" s="207">
        <f t="shared" ca="1" si="635"/>
        <v>0</v>
      </c>
      <c r="EN396" s="207">
        <f t="shared" ca="1" si="635"/>
        <v>0</v>
      </c>
      <c r="EO396" s="207">
        <f t="shared" ca="1" si="635"/>
        <v>0</v>
      </c>
      <c r="EP396" s="207">
        <f t="shared" ca="1" si="635"/>
        <v>0</v>
      </c>
      <c r="EQ396" s="207">
        <f t="shared" ca="1" si="635"/>
        <v>0</v>
      </c>
      <c r="ER396" s="207">
        <f t="shared" ca="1" si="635"/>
        <v>0</v>
      </c>
      <c r="ES396" s="207">
        <f t="shared" ca="1" si="635"/>
        <v>0</v>
      </c>
      <c r="ET396" s="207">
        <f t="shared" ca="1" si="635"/>
        <v>0</v>
      </c>
      <c r="EU396" s="207">
        <f t="shared" ca="1" si="635"/>
        <v>0</v>
      </c>
      <c r="EV396" s="207">
        <f t="shared" ca="1" si="635"/>
        <v>0</v>
      </c>
      <c r="EX396" s="14"/>
      <c r="EY396" s="207"/>
      <c r="EZ396" s="207"/>
      <c r="FA396" s="207"/>
      <c r="FB396" s="207"/>
      <c r="FC396" s="207"/>
      <c r="FD396" s="207"/>
      <c r="FE396" s="207"/>
      <c r="FF396" s="207"/>
      <c r="FG396" s="207"/>
      <c r="FH396" s="207"/>
      <c r="FI396" s="207"/>
      <c r="FJ396" s="207"/>
      <c r="FK396" s="207"/>
      <c r="FM396" s="14"/>
      <c r="FN396" s="207"/>
      <c r="FO396" s="207"/>
      <c r="FP396" s="207"/>
      <c r="FQ396" s="207"/>
      <c r="FR396" s="207"/>
      <c r="FS396" s="207"/>
      <c r="FT396" s="207"/>
      <c r="FU396" s="207"/>
      <c r="FV396" s="207"/>
      <c r="FW396" s="207"/>
      <c r="FX396" s="207"/>
      <c r="FY396" s="207"/>
      <c r="FZ396" s="207"/>
    </row>
    <row r="397" spans="17:184">
      <c r="S397" s="14">
        <f t="shared" si="619"/>
        <v>7.5</v>
      </c>
      <c r="T397" s="325">
        <f t="shared" ref="T397:AF408" ca="1" si="636">(3-T79)*T304-(1-3*T79)*T319</f>
        <v>233.85486266585443</v>
      </c>
      <c r="U397" s="325">
        <f t="shared" ca="1" si="636"/>
        <v>221.55456707817402</v>
      </c>
      <c r="V397" s="325">
        <f t="shared" ca="1" si="636"/>
        <v>186.33480543646556</v>
      </c>
      <c r="W397" s="325">
        <f t="shared" ca="1" si="636"/>
        <v>140.81659084670738</v>
      </c>
      <c r="X397" s="325">
        <f t="shared" ca="1" si="636"/>
        <v>105.79835026972135</v>
      </c>
      <c r="Y397" s="325">
        <f t="shared" ca="1" si="636"/>
        <v>84.634960194568208</v>
      </c>
      <c r="Z397" s="325">
        <f t="shared" ca="1" si="636"/>
        <v>68.387078414490404</v>
      </c>
      <c r="AA397" s="325">
        <f t="shared" ca="1" si="636"/>
        <v>54.161303575846198</v>
      </c>
      <c r="AB397" s="325">
        <f t="shared" ca="1" si="636"/>
        <v>42.843231912691358</v>
      </c>
      <c r="AC397" s="325">
        <f t="shared" ca="1" si="636"/>
        <v>34.772052274057856</v>
      </c>
      <c r="AD397" s="325">
        <f t="shared" ca="1" si="636"/>
        <v>29.553619653211555</v>
      </c>
      <c r="AE397" s="325">
        <f t="shared" ca="1" si="636"/>
        <v>26.6641450151476</v>
      </c>
      <c r="AF397" s="325">
        <f t="shared" ca="1" si="636"/>
        <v>25.741344356499674</v>
      </c>
      <c r="AG397" s="52"/>
      <c r="AH397" s="14">
        <f t="shared" si="621"/>
        <v>7.5</v>
      </c>
      <c r="AI397" s="325">
        <f t="shared" ref="AI397:AI408" ca="1" si="637">(3-T79)*AI304-(1-3*T79)*AI319</f>
        <v>164.55019208795588</v>
      </c>
      <c r="AJ397" s="325">
        <f t="shared" ca="1" si="622"/>
        <v>155.37102928386122</v>
      </c>
      <c r="AK397" s="325">
        <f t="shared" ca="1" si="622"/>
        <v>130.31312284811338</v>
      </c>
      <c r="AL397" s="325">
        <f t="shared" ca="1" si="622"/>
        <v>98.72791893797654</v>
      </c>
      <c r="AM397" s="325">
        <f t="shared" ca="1" si="622"/>
        <v>74.382692008365169</v>
      </c>
      <c r="AN397" s="325">
        <f t="shared" ca="1" si="622"/>
        <v>59.19855767794494</v>
      </c>
      <c r="AO397" s="325">
        <f t="shared" ca="1" si="622"/>
        <v>47.331556078068886</v>
      </c>
      <c r="AP397" s="325">
        <f t="shared" ca="1" si="622"/>
        <v>37.267591111082446</v>
      </c>
      <c r="AQ397" s="325">
        <f t="shared" ca="1" si="622"/>
        <v>30.090592202254747</v>
      </c>
      <c r="AR397" s="325">
        <f t="shared" ca="1" si="622"/>
        <v>26.925352083624475</v>
      </c>
      <c r="AS397" s="325">
        <f t="shared" ca="1" si="622"/>
        <v>28.504233181174769</v>
      </c>
      <c r="AT397" s="325">
        <f t="shared" ca="1" si="622"/>
        <v>33.85685237980362</v>
      </c>
      <c r="AU397" s="325">
        <f t="shared" ca="1" si="622"/>
        <v>37.516062988768205</v>
      </c>
      <c r="AW397" s="14">
        <f t="shared" si="623"/>
        <v>7.5</v>
      </c>
      <c r="AX397" s="207">
        <f t="shared" ref="AX397:AX408" ca="1" si="638">(3-T79)*AX304-(1-3*T79)*AX319</f>
        <v>187.96681450197826</v>
      </c>
      <c r="AY397" s="207">
        <f t="shared" ca="1" si="624"/>
        <v>177.6136775248946</v>
      </c>
      <c r="AZ397" s="207">
        <f t="shared" ca="1" si="624"/>
        <v>149.02163597080821</v>
      </c>
      <c r="BA397" s="207">
        <f t="shared" ca="1" si="624"/>
        <v>112.74724891103604</v>
      </c>
      <c r="BB397" s="207">
        <f t="shared" ca="1" si="624"/>
        <v>84.843338990109913</v>
      </c>
      <c r="BC397" s="207">
        <f t="shared" ca="1" si="624"/>
        <v>67.67885099277602</v>
      </c>
      <c r="BD397" s="207">
        <f t="shared" ca="1" si="624"/>
        <v>54.376524570180955</v>
      </c>
      <c r="BE397" s="207">
        <f t="shared" ca="1" si="624"/>
        <v>42.9788091932082</v>
      </c>
      <c r="BF397" s="207">
        <f t="shared" ca="1" si="624"/>
        <v>34.554601876624638</v>
      </c>
      <c r="BG397" s="207">
        <f t="shared" ca="1" si="624"/>
        <v>30.160754830784121</v>
      </c>
      <c r="BH397" s="207">
        <f t="shared" ca="1" si="624"/>
        <v>30.683594203285292</v>
      </c>
      <c r="BI397" s="207">
        <f t="shared" ca="1" si="624"/>
        <v>35.456888658408147</v>
      </c>
      <c r="BJ397" s="207">
        <f t="shared" ca="1" si="624"/>
        <v>38.952411741532941</v>
      </c>
      <c r="BL397" s="14">
        <f t="shared" ref="BL397:BL408" si="639">AW397</f>
        <v>7.5</v>
      </c>
      <c r="BM397" s="207">
        <f t="shared" ref="BM397:BM408" ca="1" si="640">(3-T79)*BM304-(1-3*T79)*BM319</f>
        <v>211.4292688632666</v>
      </c>
      <c r="BN397" s="207">
        <f t="shared" ca="1" si="625"/>
        <v>199.88347723888103</v>
      </c>
      <c r="BO397" s="207">
        <f t="shared" ca="1" si="625"/>
        <v>167.73566101221454</v>
      </c>
      <c r="BP397" s="207">
        <f t="shared" ca="1" si="625"/>
        <v>126.76480386510157</v>
      </c>
      <c r="BQ397" s="207">
        <f t="shared" ca="1" si="625"/>
        <v>95.301787303159529</v>
      </c>
      <c r="BR397" s="207">
        <f t="shared" ca="1" si="625"/>
        <v>76.159488152191457</v>
      </c>
      <c r="BS397" s="207">
        <f t="shared" ca="1" si="625"/>
        <v>61.429046971455243</v>
      </c>
      <c r="BT397" s="207">
        <f t="shared" ca="1" si="625"/>
        <v>48.719412882236043</v>
      </c>
      <c r="BU397" s="207">
        <f t="shared" ca="1" si="625"/>
        <v>39.112483248591452</v>
      </c>
      <c r="BV397" s="207">
        <f t="shared" ca="1" si="625"/>
        <v>33.609439934221932</v>
      </c>
      <c r="BW397" s="207">
        <f t="shared" ca="1" si="625"/>
        <v>33.115567750474348</v>
      </c>
      <c r="BX397" s="207">
        <f t="shared" ca="1" si="625"/>
        <v>37.248881194964909</v>
      </c>
      <c r="BY397" s="207">
        <f t="shared" ca="1" si="625"/>
        <v>40.549071105582655</v>
      </c>
      <c r="CA397" s="14">
        <f t="shared" si="626"/>
        <v>7.5</v>
      </c>
      <c r="CB397" s="207">
        <f t="shared" ref="CB397:CB408" ca="1" si="641">(3-T79)*CB304-(1-3*T79)*CB319</f>
        <v>97.383667656652122</v>
      </c>
      <c r="CC397" s="207">
        <f t="shared" ca="1" si="627"/>
        <v>91.265836355124023</v>
      </c>
      <c r="CD397" s="207">
        <f t="shared" ca="1" si="627"/>
        <v>75.392721382426302</v>
      </c>
      <c r="CE397" s="207">
        <f t="shared" ca="1" si="627"/>
        <v>55.831157201470297</v>
      </c>
      <c r="CF397" s="207">
        <f t="shared" ca="1" si="627"/>
        <v>41.469485962644512</v>
      </c>
      <c r="CG397" s="207">
        <f t="shared" ca="1" si="627"/>
        <v>33.973005689966605</v>
      </c>
      <c r="CH397" s="207">
        <f t="shared" ca="1" si="627"/>
        <v>28.928633284177604</v>
      </c>
      <c r="CI397" s="207">
        <f t="shared" ca="1" si="627"/>
        <v>24.518497814067196</v>
      </c>
      <c r="CJ397" s="207">
        <f t="shared" ca="1" si="627"/>
        <v>21.234749477563902</v>
      </c>
      <c r="CK397" s="207">
        <f t="shared" ca="1" si="627"/>
        <v>19.926102705189383</v>
      </c>
      <c r="CL397" s="207">
        <f t="shared" ca="1" si="627"/>
        <v>21.590700994457059</v>
      </c>
      <c r="CM397" s="207">
        <f t="shared" ca="1" si="627"/>
        <v>26.416202954568195</v>
      </c>
      <c r="CN397" s="207">
        <f t="shared" ca="1" si="627"/>
        <v>29.827124931473016</v>
      </c>
      <c r="CP397" s="14">
        <f t="shared" si="628"/>
        <v>7.5</v>
      </c>
      <c r="CQ397" s="207">
        <f t="shared" ref="CQ397:CQ408" ca="1" si="642">(3-T79)*CQ304-(1-3*T79)*CQ319</f>
        <v>113.1194608712926</v>
      </c>
      <c r="CR397" s="207">
        <f t="shared" ca="1" si="629"/>
        <v>100.46193161207979</v>
      </c>
      <c r="CS397" s="207">
        <f t="shared" ca="1" si="629"/>
        <v>76.968299903641665</v>
      </c>
      <c r="CT397" s="207">
        <f t="shared" ca="1" si="629"/>
        <v>55.574101992413802</v>
      </c>
      <c r="CU397" s="207">
        <f t="shared" ca="1" si="629"/>
        <v>41.473101607877254</v>
      </c>
      <c r="CV397" s="207">
        <f t="shared" ca="1" si="629"/>
        <v>33.96720758128842</v>
      </c>
      <c r="CW397" s="207">
        <f t="shared" ca="1" si="629"/>
        <v>29.322255135248746</v>
      </c>
      <c r="CX397" s="207">
        <f t="shared" ca="1" si="629"/>
        <v>27.110860267370334</v>
      </c>
      <c r="CY397" s="207">
        <f t="shared" ca="1" si="629"/>
        <v>28.707433473586114</v>
      </c>
      <c r="CZ397" s="207">
        <f t="shared" ca="1" si="629"/>
        <v>35.410331432675456</v>
      </c>
      <c r="DA397" s="207">
        <f t="shared" ca="1" si="629"/>
        <v>48.81187896105051</v>
      </c>
      <c r="DB397" s="207">
        <f t="shared" ca="1" si="629"/>
        <v>68.411174889597973</v>
      </c>
      <c r="DC397" s="207">
        <f t="shared" ca="1" si="629"/>
        <v>80.306769480745587</v>
      </c>
      <c r="DE397" s="14">
        <f t="shared" si="630"/>
        <v>7.5</v>
      </c>
      <c r="DF397" s="207">
        <f t="shared" ref="DF397:DF408" ca="1" si="643">(3-T79)*DF304-(1-3*T79)*DF319</f>
        <v>-3.0696919255159383</v>
      </c>
      <c r="DG397" s="207">
        <f t="shared" ca="1" si="631"/>
        <v>-24.345670329494403</v>
      </c>
      <c r="DH397" s="207">
        <f t="shared" ca="1" si="631"/>
        <v>-71.742220725182079</v>
      </c>
      <c r="DI397" s="207">
        <f t="shared" ca="1" si="631"/>
        <v>-105.01888825509927</v>
      </c>
      <c r="DJ397" s="207">
        <f t="shared" ca="1" si="631"/>
        <v>-90.626661465652603</v>
      </c>
      <c r="DK397" s="207">
        <f t="shared" ca="1" si="631"/>
        <v>-47.963125355951533</v>
      </c>
      <c r="DL397" s="207">
        <f t="shared" ca="1" si="631"/>
        <v>-13.568125564548177</v>
      </c>
      <c r="DM397" s="207">
        <f t="shared" ca="1" si="631"/>
        <v>4.0289614857828688</v>
      </c>
      <c r="DN397" s="207">
        <f t="shared" ca="1" si="631"/>
        <v>11.970216244644018</v>
      </c>
      <c r="DO397" s="207">
        <f t="shared" ca="1" si="631"/>
        <v>17.644663656720546</v>
      </c>
      <c r="DP397" s="207">
        <f t="shared" ca="1" si="631"/>
        <v>26.039914375256661</v>
      </c>
      <c r="DQ397" s="207">
        <f t="shared" ca="1" si="631"/>
        <v>38.530177157605848</v>
      </c>
      <c r="DR397" s="207">
        <f t="shared" ca="1" si="631"/>
        <v>46.25955224313573</v>
      </c>
      <c r="DT397" s="14">
        <f t="shared" si="632"/>
        <v>7.5</v>
      </c>
      <c r="DU397" s="207">
        <f t="shared" ca="1" si="633"/>
        <v>0</v>
      </c>
      <c r="DV397" s="207">
        <f t="shared" ca="1" si="633"/>
        <v>0</v>
      </c>
      <c r="DW397" s="207">
        <f t="shared" ca="1" si="633"/>
        <v>0</v>
      </c>
      <c r="DX397" s="207">
        <f t="shared" ca="1" si="633"/>
        <v>0</v>
      </c>
      <c r="DY397" s="207">
        <f t="shared" ca="1" si="633"/>
        <v>0</v>
      </c>
      <c r="DZ397" s="207">
        <f t="shared" ca="1" si="633"/>
        <v>0</v>
      </c>
      <c r="EA397" s="207">
        <f t="shared" ca="1" si="633"/>
        <v>0</v>
      </c>
      <c r="EB397" s="207">
        <f t="shared" ca="1" si="633"/>
        <v>0</v>
      </c>
      <c r="EC397" s="207">
        <f t="shared" ca="1" si="633"/>
        <v>0</v>
      </c>
      <c r="ED397" s="207">
        <f t="shared" ca="1" si="633"/>
        <v>0</v>
      </c>
      <c r="EE397" s="207">
        <f t="shared" ca="1" si="633"/>
        <v>0</v>
      </c>
      <c r="EF397" s="207">
        <f t="shared" ca="1" si="633"/>
        <v>0</v>
      </c>
      <c r="EG397" s="207">
        <f t="shared" ca="1" si="633"/>
        <v>0</v>
      </c>
      <c r="EI397" s="14">
        <f t="shared" si="634"/>
        <v>7.5</v>
      </c>
      <c r="EJ397" s="207">
        <f t="shared" ca="1" si="635"/>
        <v>0</v>
      </c>
      <c r="EK397" s="207">
        <f t="shared" ca="1" si="635"/>
        <v>0</v>
      </c>
      <c r="EL397" s="207">
        <f t="shared" ca="1" si="635"/>
        <v>0</v>
      </c>
      <c r="EM397" s="207">
        <f t="shared" ca="1" si="635"/>
        <v>0</v>
      </c>
      <c r="EN397" s="207">
        <f t="shared" ca="1" si="635"/>
        <v>0</v>
      </c>
      <c r="EO397" s="207">
        <f t="shared" ca="1" si="635"/>
        <v>0</v>
      </c>
      <c r="EP397" s="207">
        <f t="shared" ca="1" si="635"/>
        <v>0</v>
      </c>
      <c r="EQ397" s="207">
        <f t="shared" ca="1" si="635"/>
        <v>0</v>
      </c>
      <c r="ER397" s="207">
        <f t="shared" ca="1" si="635"/>
        <v>0</v>
      </c>
      <c r="ES397" s="207">
        <f t="shared" ca="1" si="635"/>
        <v>0</v>
      </c>
      <c r="ET397" s="207">
        <f t="shared" ca="1" si="635"/>
        <v>0</v>
      </c>
      <c r="EU397" s="207">
        <f t="shared" ca="1" si="635"/>
        <v>0</v>
      </c>
      <c r="EV397" s="207">
        <f t="shared" ca="1" si="635"/>
        <v>0</v>
      </c>
      <c r="EX397" s="14"/>
      <c r="EY397" s="207"/>
      <c r="EZ397" s="207"/>
      <c r="FA397" s="207"/>
      <c r="FB397" s="207"/>
      <c r="FC397" s="207"/>
      <c r="FD397" s="207"/>
      <c r="FE397" s="207"/>
      <c r="FF397" s="207"/>
      <c r="FG397" s="207"/>
      <c r="FH397" s="207"/>
      <c r="FI397" s="207"/>
      <c r="FJ397" s="207"/>
      <c r="FK397" s="207"/>
      <c r="FM397" s="14"/>
      <c r="FN397" s="207"/>
      <c r="FO397" s="207"/>
      <c r="FP397" s="207"/>
      <c r="FQ397" s="207"/>
      <c r="FR397" s="207"/>
      <c r="FS397" s="207"/>
      <c r="FT397" s="207"/>
      <c r="FU397" s="207"/>
      <c r="FV397" s="207"/>
      <c r="FW397" s="207"/>
      <c r="FX397" s="207"/>
      <c r="FY397" s="207"/>
      <c r="FZ397" s="207"/>
    </row>
    <row r="398" spans="17:184">
      <c r="S398" s="14">
        <f t="shared" si="619"/>
        <v>15</v>
      </c>
      <c r="T398" s="325">
        <f t="shared" ca="1" si="636"/>
        <v>197.43495452093885</v>
      </c>
      <c r="U398" s="325">
        <f t="shared" ca="1" si="636"/>
        <v>186.33480543646556</v>
      </c>
      <c r="V398" s="325">
        <f t="shared" ca="1" si="636"/>
        <v>154.87903072697441</v>
      </c>
      <c r="W398" s="325">
        <f t="shared" ca="1" si="636"/>
        <v>115.61791157785891</v>
      </c>
      <c r="X398" s="325">
        <f t="shared" ca="1" si="636"/>
        <v>88.821926453627171</v>
      </c>
      <c r="Y398" s="325">
        <f t="shared" ca="1" si="636"/>
        <v>75.727851319525371</v>
      </c>
      <c r="Z398" s="325">
        <f t="shared" ca="1" si="636"/>
        <v>64.555131067998033</v>
      </c>
      <c r="AA398" s="325">
        <f t="shared" ca="1" si="636"/>
        <v>52.506037181002178</v>
      </c>
      <c r="AB398" s="325">
        <f t="shared" ca="1" si="636"/>
        <v>41.932901595850502</v>
      </c>
      <c r="AC398" s="325">
        <f t="shared" ca="1" si="636"/>
        <v>34.091842483653501</v>
      </c>
      <c r="AD398" s="325">
        <f t="shared" ca="1" si="636"/>
        <v>28.94278285713537</v>
      </c>
      <c r="AE398" s="325">
        <f t="shared" ca="1" si="636"/>
        <v>26.074396981538428</v>
      </c>
      <c r="AF398" s="325">
        <f t="shared" ca="1" si="636"/>
        <v>25.156437561659121</v>
      </c>
      <c r="AG398" s="52"/>
      <c r="AH398" s="14">
        <f t="shared" si="621"/>
        <v>15</v>
      </c>
      <c r="AI398" s="325">
        <f t="shared" ca="1" si="637"/>
        <v>138.1211985155206</v>
      </c>
      <c r="AJ398" s="325">
        <f t="shared" ca="1" si="622"/>
        <v>130.31312284811338</v>
      </c>
      <c r="AK398" s="325">
        <f t="shared" ca="1" si="622"/>
        <v>108.55090758385766</v>
      </c>
      <c r="AL398" s="325">
        <f t="shared" ca="1" si="622"/>
        <v>81.680281028969347</v>
      </c>
      <c r="AM398" s="325">
        <f t="shared" ca="1" si="622"/>
        <v>63.125898478863448</v>
      </c>
      <c r="AN398" s="325">
        <f t="shared" ca="1" si="622"/>
        <v>53.351905357146691</v>
      </c>
      <c r="AO398" s="325">
        <f t="shared" ca="1" si="622"/>
        <v>44.719805832551479</v>
      </c>
      <c r="AP398" s="325">
        <f t="shared" ca="1" si="622"/>
        <v>35.896703429607719</v>
      </c>
      <c r="AQ398" s="325">
        <f t="shared" ca="1" si="622"/>
        <v>28.883813194280105</v>
      </c>
      <c r="AR398" s="325">
        <f t="shared" ca="1" si="622"/>
        <v>25.144259814729523</v>
      </c>
      <c r="AS398" s="325">
        <f t="shared" ca="1" si="622"/>
        <v>25.159220443185138</v>
      </c>
      <c r="AT398" s="325">
        <f t="shared" ca="1" si="622"/>
        <v>27.622128862817373</v>
      </c>
      <c r="AU398" s="325">
        <f t="shared" ca="1" si="622"/>
        <v>29.240678067472338</v>
      </c>
      <c r="AW398" s="14">
        <f t="shared" si="623"/>
        <v>15</v>
      </c>
      <c r="AX398" s="207">
        <f t="shared" ca="1" si="638"/>
        <v>157.96366883406668</v>
      </c>
      <c r="AY398" s="207">
        <f t="shared" ca="1" si="624"/>
        <v>149.02163597080821</v>
      </c>
      <c r="AZ398" s="207">
        <f t="shared" ca="1" si="624"/>
        <v>123.98312830685317</v>
      </c>
      <c r="BA398" s="207">
        <f t="shared" ca="1" si="624"/>
        <v>92.970510233353281</v>
      </c>
      <c r="BB398" s="207">
        <f t="shared" ca="1" si="624"/>
        <v>71.674399878885581</v>
      </c>
      <c r="BC398" s="207">
        <f t="shared" ca="1" si="624"/>
        <v>60.804692362897519</v>
      </c>
      <c r="BD398" s="207">
        <f t="shared" ca="1" si="624"/>
        <v>51.343555781857361</v>
      </c>
      <c r="BE398" s="207">
        <f t="shared" ca="1" si="624"/>
        <v>41.480903022845851</v>
      </c>
      <c r="BF398" s="207">
        <f t="shared" ca="1" si="624"/>
        <v>33.362298240258397</v>
      </c>
      <c r="BG398" s="207">
        <f t="shared" ca="1" si="624"/>
        <v>28.479705940166429</v>
      </c>
      <c r="BH398" s="207">
        <f t="shared" ca="1" si="624"/>
        <v>27.449678925474593</v>
      </c>
      <c r="BI398" s="207">
        <f t="shared" ca="1" si="624"/>
        <v>29.308892090087529</v>
      </c>
      <c r="BJ398" s="207">
        <f t="shared" ca="1" si="624"/>
        <v>30.754041414242504</v>
      </c>
      <c r="BL398" s="14">
        <f t="shared" si="639"/>
        <v>15</v>
      </c>
      <c r="BM398" s="207">
        <f t="shared" ca="1" si="640"/>
        <v>177.81724557930758</v>
      </c>
      <c r="BN398" s="207">
        <f t="shared" ca="1" si="625"/>
        <v>167.73566101221454</v>
      </c>
      <c r="BO398" s="207">
        <f t="shared" ca="1" si="625"/>
        <v>139.41358316408653</v>
      </c>
      <c r="BP398" s="207">
        <f t="shared" ca="1" si="625"/>
        <v>104.25663201426062</v>
      </c>
      <c r="BQ398" s="207">
        <f t="shared" ca="1" si="625"/>
        <v>80.219371912632568</v>
      </c>
      <c r="BR398" s="207">
        <f t="shared" ca="1" si="625"/>
        <v>68.256005623954721</v>
      </c>
      <c r="BS398" s="207">
        <f t="shared" ca="1" si="625"/>
        <v>57.971163125382368</v>
      </c>
      <c r="BT398" s="207">
        <f t="shared" ca="1" si="625"/>
        <v>47.086231375159059</v>
      </c>
      <c r="BU398" s="207">
        <f t="shared" ca="1" si="625"/>
        <v>37.918976370821248</v>
      </c>
      <c r="BV398" s="207">
        <f t="shared" ca="1" si="625"/>
        <v>32.023869071298797</v>
      </c>
      <c r="BW398" s="207">
        <f t="shared" ca="1" si="625"/>
        <v>30.038172578842467</v>
      </c>
      <c r="BX398" s="207">
        <f t="shared" ca="1" si="625"/>
        <v>31.259359930923669</v>
      </c>
      <c r="BY398" s="207">
        <f t="shared" ca="1" si="625"/>
        <v>32.502622590138401</v>
      </c>
      <c r="CA398" s="14">
        <f t="shared" si="626"/>
        <v>15</v>
      </c>
      <c r="CB398" s="207">
        <f t="shared" ca="1" si="641"/>
        <v>80.405922463990152</v>
      </c>
      <c r="CC398" s="207">
        <f t="shared" ca="1" si="627"/>
        <v>75.392721382426302</v>
      </c>
      <c r="CD398" s="207">
        <f t="shared" ca="1" si="627"/>
        <v>61.49307708234798</v>
      </c>
      <c r="CE398" s="207">
        <f t="shared" ca="1" si="627"/>
        <v>44.35128226117493</v>
      </c>
      <c r="CF398" s="207">
        <f t="shared" ca="1" si="627"/>
        <v>33.322952924552169</v>
      </c>
      <c r="CG398" s="207">
        <f t="shared" ca="1" si="627"/>
        <v>29.498285684419027</v>
      </c>
      <c r="CH398" s="207">
        <f t="shared" ca="1" si="627"/>
        <v>26.989058943734914</v>
      </c>
      <c r="CI398" s="207">
        <f t="shared" ca="1" si="627"/>
        <v>23.701216030144131</v>
      </c>
      <c r="CJ398" s="207">
        <f t="shared" ca="1" si="627"/>
        <v>20.630202457508812</v>
      </c>
      <c r="CK398" s="207">
        <f t="shared" ca="1" si="627"/>
        <v>18.829587919458149</v>
      </c>
      <c r="CL398" s="207">
        <f t="shared" ca="1" si="627"/>
        <v>18.949614195712208</v>
      </c>
      <c r="CM398" s="207">
        <f t="shared" ca="1" si="627"/>
        <v>20.818076774380543</v>
      </c>
      <c r="CN398" s="207">
        <f t="shared" ca="1" si="627"/>
        <v>22.146259342543999</v>
      </c>
      <c r="CP398" s="14">
        <f t="shared" si="628"/>
        <v>15</v>
      </c>
      <c r="CQ398" s="207">
        <f t="shared" ca="1" si="642"/>
        <v>83.865774311819564</v>
      </c>
      <c r="CR398" s="207">
        <f t="shared" ca="1" si="629"/>
        <v>76.968299903641665</v>
      </c>
      <c r="CS398" s="207">
        <f t="shared" ca="1" si="629"/>
        <v>61.183075374219463</v>
      </c>
      <c r="CT398" s="207">
        <f t="shared" ca="1" si="629"/>
        <v>44.559489824615341</v>
      </c>
      <c r="CU398" s="207">
        <f t="shared" ca="1" si="629"/>
        <v>34.226056004745629</v>
      </c>
      <c r="CV398" s="207">
        <f t="shared" ca="1" si="629"/>
        <v>29.829981521901331</v>
      </c>
      <c r="CW398" s="207">
        <f t="shared" ca="1" si="629"/>
        <v>26.767604808299033</v>
      </c>
      <c r="CX398" s="207">
        <f t="shared" ca="1" si="629"/>
        <v>24.625592669446053</v>
      </c>
      <c r="CY398" s="207">
        <f t="shared" ca="1" si="629"/>
        <v>25.219503479397869</v>
      </c>
      <c r="CZ398" s="207">
        <f t="shared" ca="1" si="629"/>
        <v>29.633501002132761</v>
      </c>
      <c r="DA398" s="207">
        <f t="shared" ca="1" si="629"/>
        <v>38.106194748319034</v>
      </c>
      <c r="DB398" s="207">
        <f t="shared" ca="1" si="629"/>
        <v>48.88246297332752</v>
      </c>
      <c r="DC398" s="207">
        <f t="shared" ca="1" si="629"/>
        <v>54.60208692982593</v>
      </c>
      <c r="DE398" s="14">
        <f t="shared" si="630"/>
        <v>15</v>
      </c>
      <c r="DF398" s="207">
        <f t="shared" ca="1" si="643"/>
        <v>-53.655603827616943</v>
      </c>
      <c r="DG398" s="207">
        <f t="shared" ca="1" si="631"/>
        <v>-71.742220725182079</v>
      </c>
      <c r="DH398" s="207">
        <f t="shared" ca="1" si="631"/>
        <v>-113.64186319502483</v>
      </c>
      <c r="DI398" s="207">
        <f t="shared" ca="1" si="631"/>
        <v>-141.01341502446721</v>
      </c>
      <c r="DJ398" s="207">
        <f t="shared" ca="1" si="631"/>
        <v>-117.46536308652607</v>
      </c>
      <c r="DK398" s="207">
        <f t="shared" ca="1" si="631"/>
        <v>-62.784533257276387</v>
      </c>
      <c r="DL398" s="207">
        <f t="shared" ca="1" si="631"/>
        <v>-19.527473705316623</v>
      </c>
      <c r="DM398" s="207">
        <f t="shared" ca="1" si="631"/>
        <v>2.0010458840289456</v>
      </c>
      <c r="DN398" s="207">
        <f t="shared" ca="1" si="631"/>
        <v>10.76896165554901</v>
      </c>
      <c r="DO398" s="207">
        <f t="shared" ca="1" si="631"/>
        <v>15.322995000172579</v>
      </c>
      <c r="DP398" s="207">
        <f t="shared" ca="1" si="631"/>
        <v>20.377624503460332</v>
      </c>
      <c r="DQ398" s="207">
        <f t="shared" ca="1" si="631"/>
        <v>26.826419312210241</v>
      </c>
      <c r="DR398" s="207">
        <f t="shared" ca="1" si="631"/>
        <v>30.368156366038519</v>
      </c>
      <c r="DT398" s="14">
        <f t="shared" si="632"/>
        <v>15</v>
      </c>
      <c r="DU398" s="207">
        <f t="shared" ca="1" si="633"/>
        <v>0</v>
      </c>
      <c r="DV398" s="207">
        <f t="shared" ca="1" si="633"/>
        <v>0</v>
      </c>
      <c r="DW398" s="207">
        <f t="shared" ca="1" si="633"/>
        <v>0</v>
      </c>
      <c r="DX398" s="207">
        <f t="shared" ca="1" si="633"/>
        <v>0</v>
      </c>
      <c r="DY398" s="207">
        <f t="shared" ca="1" si="633"/>
        <v>0</v>
      </c>
      <c r="DZ398" s="207">
        <f t="shared" ca="1" si="633"/>
        <v>0</v>
      </c>
      <c r="EA398" s="207">
        <f t="shared" ca="1" si="633"/>
        <v>0</v>
      </c>
      <c r="EB398" s="207">
        <f t="shared" ca="1" si="633"/>
        <v>0</v>
      </c>
      <c r="EC398" s="207">
        <f t="shared" ca="1" si="633"/>
        <v>0</v>
      </c>
      <c r="ED398" s="207">
        <f t="shared" ca="1" si="633"/>
        <v>0</v>
      </c>
      <c r="EE398" s="207">
        <f t="shared" ca="1" si="633"/>
        <v>0</v>
      </c>
      <c r="EF398" s="207">
        <f t="shared" ca="1" si="633"/>
        <v>0</v>
      </c>
      <c r="EG398" s="207">
        <f t="shared" ca="1" si="633"/>
        <v>0</v>
      </c>
      <c r="EI398" s="14">
        <f t="shared" si="634"/>
        <v>15</v>
      </c>
      <c r="EJ398" s="207">
        <f t="shared" ca="1" si="635"/>
        <v>0</v>
      </c>
      <c r="EK398" s="207">
        <f t="shared" ca="1" si="635"/>
        <v>0</v>
      </c>
      <c r="EL398" s="207">
        <f t="shared" ca="1" si="635"/>
        <v>0</v>
      </c>
      <c r="EM398" s="207">
        <f t="shared" ca="1" si="635"/>
        <v>0</v>
      </c>
      <c r="EN398" s="207">
        <f t="shared" ca="1" si="635"/>
        <v>0</v>
      </c>
      <c r="EO398" s="207">
        <f t="shared" ca="1" si="635"/>
        <v>0</v>
      </c>
      <c r="EP398" s="207">
        <f t="shared" ca="1" si="635"/>
        <v>0</v>
      </c>
      <c r="EQ398" s="207">
        <f t="shared" ca="1" si="635"/>
        <v>0</v>
      </c>
      <c r="ER398" s="207">
        <f t="shared" ca="1" si="635"/>
        <v>0</v>
      </c>
      <c r="ES398" s="207">
        <f t="shared" ca="1" si="635"/>
        <v>0</v>
      </c>
      <c r="ET398" s="207">
        <f t="shared" ca="1" si="635"/>
        <v>0</v>
      </c>
      <c r="EU398" s="207">
        <f t="shared" ca="1" si="635"/>
        <v>0</v>
      </c>
      <c r="EV398" s="207">
        <f t="shared" ca="1" si="635"/>
        <v>0</v>
      </c>
      <c r="EX398" s="14"/>
      <c r="EY398" s="207"/>
      <c r="EZ398" s="207"/>
      <c r="FA398" s="207"/>
      <c r="FB398" s="207"/>
      <c r="FC398" s="207"/>
      <c r="FD398" s="207"/>
      <c r="FE398" s="207"/>
      <c r="FF398" s="207"/>
      <c r="FG398" s="207"/>
      <c r="FH398" s="207"/>
      <c r="FI398" s="207"/>
      <c r="FJ398" s="207"/>
      <c r="FK398" s="207"/>
      <c r="FM398" s="14"/>
      <c r="FN398" s="207"/>
      <c r="FO398" s="207"/>
      <c r="FP398" s="207"/>
      <c r="FQ398" s="207"/>
      <c r="FR398" s="207"/>
      <c r="FS398" s="207"/>
      <c r="FT398" s="207"/>
      <c r="FU398" s="207"/>
      <c r="FV398" s="207"/>
      <c r="FW398" s="207"/>
      <c r="FX398" s="207"/>
      <c r="FY398" s="207"/>
      <c r="FZ398" s="207"/>
    </row>
    <row r="399" spans="17:184">
      <c r="S399" s="14">
        <f t="shared" si="619"/>
        <v>22.5</v>
      </c>
      <c r="T399" s="325">
        <f t="shared" ca="1" si="636"/>
        <v>149.68809284499559</v>
      </c>
      <c r="U399" s="325">
        <f t="shared" ca="1" si="636"/>
        <v>140.81659084670738</v>
      </c>
      <c r="V399" s="325">
        <f t="shared" ca="1" si="636"/>
        <v>115.61791157785891</v>
      </c>
      <c r="W399" s="325">
        <f t="shared" ca="1" si="636"/>
        <v>84.382214326959868</v>
      </c>
      <c r="X399" s="325">
        <f t="shared" ca="1" si="636"/>
        <v>65.998296891923928</v>
      </c>
      <c r="Y399" s="325">
        <f t="shared" ca="1" si="636"/>
        <v>62.349562386393245</v>
      </c>
      <c r="Z399" s="325">
        <f t="shared" ca="1" si="636"/>
        <v>58.359589212537855</v>
      </c>
      <c r="AA399" s="325">
        <f t="shared" ca="1" si="636"/>
        <v>49.659736944038237</v>
      </c>
      <c r="AB399" s="325">
        <f t="shared" ca="1" si="636"/>
        <v>40.248487361492828</v>
      </c>
      <c r="AC399" s="325">
        <f t="shared" ca="1" si="636"/>
        <v>32.766503090186113</v>
      </c>
      <c r="AD399" s="325">
        <f t="shared" ca="1" si="636"/>
        <v>27.729992354871534</v>
      </c>
      <c r="AE399" s="325">
        <f t="shared" ca="1" si="636"/>
        <v>24.899487370021163</v>
      </c>
      <c r="AF399" s="325">
        <f t="shared" ca="1" si="636"/>
        <v>23.99114712146374</v>
      </c>
      <c r="AG399" s="52"/>
      <c r="AH399" s="14">
        <f t="shared" si="621"/>
        <v>22.5</v>
      </c>
      <c r="AI399" s="325">
        <f t="shared" ca="1" si="637"/>
        <v>104.78327662836924</v>
      </c>
      <c r="AJ399" s="325">
        <f t="shared" ca="1" si="622"/>
        <v>98.72791893797654</v>
      </c>
      <c r="AK399" s="325">
        <f t="shared" ca="1" si="622"/>
        <v>81.680281028969347</v>
      </c>
      <c r="AL399" s="325">
        <f t="shared" ca="1" si="622"/>
        <v>60.713214171638661</v>
      </c>
      <c r="AM399" s="325">
        <f t="shared" ca="1" si="622"/>
        <v>48.145570466301734</v>
      </c>
      <c r="AN399" s="325">
        <f t="shared" ca="1" si="622"/>
        <v>44.680957631971637</v>
      </c>
      <c r="AO399" s="325">
        <f t="shared" ca="1" si="622"/>
        <v>40.570596844323497</v>
      </c>
      <c r="AP399" s="325">
        <f t="shared" ca="1" si="622"/>
        <v>33.677909380083896</v>
      </c>
      <c r="AQ399" s="325">
        <f t="shared" ca="1" si="622"/>
        <v>27.11946482563328</v>
      </c>
      <c r="AR399" s="325">
        <f t="shared" ca="1" si="622"/>
        <v>23.126597607006229</v>
      </c>
      <c r="AS399" s="325">
        <f t="shared" ca="1" si="622"/>
        <v>22.333189649017047</v>
      </c>
      <c r="AT399" s="325">
        <f t="shared" ca="1" si="622"/>
        <v>23.400133554754383</v>
      </c>
      <c r="AU399" s="325">
        <f t="shared" ca="1" si="622"/>
        <v>24.137046905690283</v>
      </c>
      <c r="AW399" s="14">
        <f t="shared" si="623"/>
        <v>22.5</v>
      </c>
      <c r="AX399" s="207">
        <f t="shared" ca="1" si="638"/>
        <v>119.75139708451694</v>
      </c>
      <c r="AY399" s="207">
        <f t="shared" ca="1" si="624"/>
        <v>112.74724891103604</v>
      </c>
      <c r="AZ399" s="207">
        <f t="shared" ca="1" si="624"/>
        <v>92.970510233353281</v>
      </c>
      <c r="BA399" s="207">
        <f t="shared" ca="1" si="624"/>
        <v>68.580646230361282</v>
      </c>
      <c r="BB399" s="207">
        <f t="shared" ca="1" si="624"/>
        <v>54.080775105419647</v>
      </c>
      <c r="BC399" s="207">
        <f t="shared" ca="1" si="624"/>
        <v>50.562649814598501</v>
      </c>
      <c r="BD399" s="207">
        <f t="shared" ca="1" si="624"/>
        <v>46.503353881028723</v>
      </c>
      <c r="BE399" s="207">
        <f t="shared" ca="1" si="624"/>
        <v>39.028697654067969</v>
      </c>
      <c r="BF399" s="207">
        <f t="shared" ca="1" si="624"/>
        <v>31.557028292428623</v>
      </c>
      <c r="BG399" s="207">
        <f t="shared" ca="1" si="624"/>
        <v>26.477774564481102</v>
      </c>
      <c r="BH399" s="207">
        <f t="shared" ca="1" si="624"/>
        <v>24.578398972439647</v>
      </c>
      <c r="BI399" s="207">
        <f t="shared" ca="1" si="624"/>
        <v>24.989107545004455</v>
      </c>
      <c r="BJ399" s="207">
        <f t="shared" ca="1" si="624"/>
        <v>25.541813288377249</v>
      </c>
      <c r="BL399" s="14">
        <f t="shared" si="639"/>
        <v>22.5</v>
      </c>
      <c r="BM399" s="207">
        <f t="shared" ca="1" si="640"/>
        <v>134.71949174964527</v>
      </c>
      <c r="BN399" s="207">
        <f t="shared" ca="1" si="625"/>
        <v>126.76480386510157</v>
      </c>
      <c r="BO399" s="207">
        <f t="shared" ca="1" si="625"/>
        <v>104.25663201426062</v>
      </c>
      <c r="BP399" s="207">
        <f t="shared" ca="1" si="625"/>
        <v>76.443557002739524</v>
      </c>
      <c r="BQ399" s="207">
        <f t="shared" ca="1" si="625"/>
        <v>60.012269770013525</v>
      </c>
      <c r="BR399" s="207">
        <f t="shared" ca="1" si="625"/>
        <v>56.44203943371987</v>
      </c>
      <c r="BS399" s="207">
        <f t="shared" ca="1" si="625"/>
        <v>52.437350689740988</v>
      </c>
      <c r="BT399" s="207">
        <f t="shared" ca="1" si="625"/>
        <v>44.394174150944231</v>
      </c>
      <c r="BU399" s="207">
        <f t="shared" ca="1" si="625"/>
        <v>36.063720702211207</v>
      </c>
      <c r="BV399" s="207">
        <f t="shared" ca="1" si="625"/>
        <v>30.062350056419362</v>
      </c>
      <c r="BW399" s="207">
        <f t="shared" ca="1" si="625"/>
        <v>27.228332490173759</v>
      </c>
      <c r="BX399" s="207">
        <f t="shared" ca="1" si="625"/>
        <v>26.975778266830972</v>
      </c>
      <c r="BY399" s="207">
        <f t="shared" ca="1" si="625"/>
        <v>27.314630428702049</v>
      </c>
      <c r="CA399" s="14">
        <f t="shared" si="626"/>
        <v>22.5</v>
      </c>
      <c r="CB399" s="207">
        <f t="shared" ca="1" si="641"/>
        <v>59.869306564521892</v>
      </c>
      <c r="CC399" s="207">
        <f t="shared" ca="1" si="627"/>
        <v>55.831157201470297</v>
      </c>
      <c r="CD399" s="207">
        <f t="shared" ca="1" si="627"/>
        <v>44.35128226117493</v>
      </c>
      <c r="CE399" s="207">
        <f t="shared" ca="1" si="627"/>
        <v>30.059964069787437</v>
      </c>
      <c r="CF399" s="207">
        <f t="shared" ca="1" si="627"/>
        <v>22.218169202718975</v>
      </c>
      <c r="CG399" s="207">
        <f t="shared" ca="1" si="627"/>
        <v>22.719204000203749</v>
      </c>
      <c r="CH399" s="207">
        <f t="shared" ca="1" si="627"/>
        <v>23.968439177101505</v>
      </c>
      <c r="CI399" s="207">
        <f t="shared" ca="1" si="627"/>
        <v>22.576589167111898</v>
      </c>
      <c r="CJ399" s="207">
        <f t="shared" ca="1" si="627"/>
        <v>20.064822722480052</v>
      </c>
      <c r="CK399" s="207">
        <f t="shared" ca="1" si="627"/>
        <v>18.039301830954308</v>
      </c>
      <c r="CL399" s="207">
        <f t="shared" ca="1" si="627"/>
        <v>17.205985990472353</v>
      </c>
      <c r="CM399" s="207">
        <f t="shared" ca="1" si="627"/>
        <v>17.482506475499058</v>
      </c>
      <c r="CN399" s="207">
        <f t="shared" ca="1" si="627"/>
        <v>17.846948573894029</v>
      </c>
      <c r="CP399" s="14">
        <f t="shared" si="628"/>
        <v>22.5</v>
      </c>
      <c r="CQ399" s="207">
        <f t="shared" ca="1" si="642"/>
        <v>59.864230834189549</v>
      </c>
      <c r="CR399" s="207">
        <f t="shared" ca="1" si="629"/>
        <v>55.574101992413802</v>
      </c>
      <c r="CS399" s="207">
        <f t="shared" ca="1" si="629"/>
        <v>44.559489824615341</v>
      </c>
      <c r="CT399" s="207">
        <f t="shared" ca="1" si="629"/>
        <v>32.024983398387448</v>
      </c>
      <c r="CU399" s="207">
        <f t="shared" ca="1" si="629"/>
        <v>25.145430195581941</v>
      </c>
      <c r="CV399" s="207">
        <f t="shared" ca="1" si="629"/>
        <v>24.293104307023235</v>
      </c>
      <c r="CW399" s="207">
        <f t="shared" ca="1" si="629"/>
        <v>23.609307795596507</v>
      </c>
      <c r="CX399" s="207">
        <f t="shared" ca="1" si="629"/>
        <v>21.97020807448143</v>
      </c>
      <c r="CY399" s="207">
        <f t="shared" ca="1" si="629"/>
        <v>21.775174663461915</v>
      </c>
      <c r="CZ399" s="207">
        <f t="shared" ca="1" si="629"/>
        <v>24.379784981057846</v>
      </c>
      <c r="DA399" s="207">
        <f t="shared" ca="1" si="629"/>
        <v>29.507992077197436</v>
      </c>
      <c r="DB399" s="207">
        <f t="shared" ca="1" si="629"/>
        <v>35.411197484297467</v>
      </c>
      <c r="DC399" s="207">
        <f t="shared" ca="1" si="629"/>
        <v>38.26121226931668</v>
      </c>
      <c r="DE399" s="14">
        <f t="shared" si="630"/>
        <v>22.5</v>
      </c>
      <c r="DF399" s="207">
        <f t="shared" ca="1" si="643"/>
        <v>-90.062897738698439</v>
      </c>
      <c r="DG399" s="207">
        <f t="shared" ca="1" si="631"/>
        <v>-105.01888825509927</v>
      </c>
      <c r="DH399" s="207">
        <f t="shared" ca="1" si="631"/>
        <v>-141.01341502446721</v>
      </c>
      <c r="DI399" s="207">
        <f t="shared" ca="1" si="631"/>
        <v>-166.39230578014707</v>
      </c>
      <c r="DJ399" s="207">
        <f t="shared" ca="1" si="631"/>
        <v>-142.38007880222543</v>
      </c>
      <c r="DK399" s="207">
        <f t="shared" ca="1" si="631"/>
        <v>-79.429139041979738</v>
      </c>
      <c r="DL399" s="207">
        <f t="shared" ca="1" si="631"/>
        <v>-25.913674632287254</v>
      </c>
      <c r="DM399" s="207">
        <f t="shared" ca="1" si="631"/>
        <v>0.86682596487550612</v>
      </c>
      <c r="DN399" s="207">
        <f t="shared" ca="1" si="631"/>
        <v>10.866462224061378</v>
      </c>
      <c r="DO399" s="207">
        <f t="shared" ca="1" si="631"/>
        <v>14.556435696526085</v>
      </c>
      <c r="DP399" s="207">
        <f t="shared" ca="1" si="631"/>
        <v>17.205752983521325</v>
      </c>
      <c r="DQ399" s="207">
        <f t="shared" ca="1" si="631"/>
        <v>20.143304251101771</v>
      </c>
      <c r="DR399" s="207">
        <f t="shared" ca="1" si="631"/>
        <v>21.659804548955918</v>
      </c>
      <c r="DT399" s="14">
        <f t="shared" si="632"/>
        <v>22.5</v>
      </c>
      <c r="DU399" s="207">
        <f t="shared" ca="1" si="633"/>
        <v>0</v>
      </c>
      <c r="DV399" s="207">
        <f t="shared" ca="1" si="633"/>
        <v>0</v>
      </c>
      <c r="DW399" s="207">
        <f t="shared" ca="1" si="633"/>
        <v>0</v>
      </c>
      <c r="DX399" s="207">
        <f t="shared" ca="1" si="633"/>
        <v>0</v>
      </c>
      <c r="DY399" s="207">
        <f t="shared" ca="1" si="633"/>
        <v>0</v>
      </c>
      <c r="DZ399" s="207">
        <f t="shared" ca="1" si="633"/>
        <v>0</v>
      </c>
      <c r="EA399" s="207">
        <f t="shared" ca="1" si="633"/>
        <v>0</v>
      </c>
      <c r="EB399" s="207">
        <f t="shared" ca="1" si="633"/>
        <v>0</v>
      </c>
      <c r="EC399" s="207">
        <f t="shared" ca="1" si="633"/>
        <v>0</v>
      </c>
      <c r="ED399" s="207">
        <f t="shared" ca="1" si="633"/>
        <v>0</v>
      </c>
      <c r="EE399" s="207">
        <f t="shared" ca="1" si="633"/>
        <v>0</v>
      </c>
      <c r="EF399" s="207">
        <f t="shared" ca="1" si="633"/>
        <v>0</v>
      </c>
      <c r="EG399" s="207">
        <f t="shared" ca="1" si="633"/>
        <v>0</v>
      </c>
      <c r="EI399" s="14">
        <f t="shared" si="634"/>
        <v>22.5</v>
      </c>
      <c r="EJ399" s="207">
        <f t="shared" ca="1" si="635"/>
        <v>0</v>
      </c>
      <c r="EK399" s="207">
        <f t="shared" ca="1" si="635"/>
        <v>0</v>
      </c>
      <c r="EL399" s="207">
        <f t="shared" ca="1" si="635"/>
        <v>0</v>
      </c>
      <c r="EM399" s="207">
        <f t="shared" ca="1" si="635"/>
        <v>0</v>
      </c>
      <c r="EN399" s="207">
        <f t="shared" ca="1" si="635"/>
        <v>0</v>
      </c>
      <c r="EO399" s="207">
        <f t="shared" ca="1" si="635"/>
        <v>0</v>
      </c>
      <c r="EP399" s="207">
        <f t="shared" ca="1" si="635"/>
        <v>0</v>
      </c>
      <c r="EQ399" s="207">
        <f t="shared" ca="1" si="635"/>
        <v>0</v>
      </c>
      <c r="ER399" s="207">
        <f t="shared" ca="1" si="635"/>
        <v>0</v>
      </c>
      <c r="ES399" s="207">
        <f t="shared" ca="1" si="635"/>
        <v>0</v>
      </c>
      <c r="ET399" s="207">
        <f t="shared" ca="1" si="635"/>
        <v>0</v>
      </c>
      <c r="EU399" s="207">
        <f t="shared" ca="1" si="635"/>
        <v>0</v>
      </c>
      <c r="EV399" s="207">
        <f t="shared" ca="1" si="635"/>
        <v>0</v>
      </c>
      <c r="EX399" s="14"/>
      <c r="EY399" s="207"/>
      <c r="EZ399" s="207"/>
      <c r="FA399" s="207"/>
      <c r="FB399" s="207"/>
      <c r="FC399" s="207"/>
      <c r="FD399" s="207"/>
      <c r="FE399" s="207"/>
      <c r="FF399" s="207"/>
      <c r="FG399" s="207"/>
      <c r="FH399" s="207"/>
      <c r="FI399" s="207"/>
      <c r="FJ399" s="207"/>
      <c r="FK399" s="207"/>
      <c r="FM399" s="14"/>
      <c r="FN399" s="207"/>
      <c r="FO399" s="207"/>
      <c r="FP399" s="207"/>
      <c r="FQ399" s="207"/>
      <c r="FR399" s="207"/>
      <c r="FS399" s="207"/>
      <c r="FT399" s="207"/>
      <c r="FU399" s="207"/>
      <c r="FV399" s="207"/>
      <c r="FW399" s="207"/>
      <c r="FX399" s="207"/>
      <c r="FY399" s="207"/>
      <c r="FZ399" s="207"/>
    </row>
    <row r="400" spans="17:184">
      <c r="S400" s="14">
        <f t="shared" si="619"/>
        <v>30</v>
      </c>
      <c r="T400" s="325">
        <f t="shared" ca="1" si="636"/>
        <v>111.60026052242767</v>
      </c>
      <c r="U400" s="325">
        <f t="shared" ca="1" si="636"/>
        <v>105.79835026972135</v>
      </c>
      <c r="V400" s="325">
        <f t="shared" ca="1" si="636"/>
        <v>88.821926453627171</v>
      </c>
      <c r="W400" s="325">
        <f t="shared" ca="1" si="636"/>
        <v>65.998296891923928</v>
      </c>
      <c r="X400" s="325">
        <f t="shared" ca="1" si="636"/>
        <v>51.068700601815038</v>
      </c>
      <c r="Y400" s="325">
        <f t="shared" ca="1" si="636"/>
        <v>50.609562033496921</v>
      </c>
      <c r="Z400" s="325">
        <f t="shared" ca="1" si="636"/>
        <v>51.667188564436437</v>
      </c>
      <c r="AA400" s="325">
        <f t="shared" ca="1" si="636"/>
        <v>46.064064697100157</v>
      </c>
      <c r="AB400" s="325">
        <f t="shared" ca="1" si="636"/>
        <v>37.753124899881989</v>
      </c>
      <c r="AC400" s="325">
        <f t="shared" ca="1" si="636"/>
        <v>30.593254232353392</v>
      </c>
      <c r="AD400" s="325">
        <f t="shared" ca="1" si="636"/>
        <v>25.660832061400896</v>
      </c>
      <c r="AE400" s="325">
        <f t="shared" ca="1" si="636"/>
        <v>22.872347359794475</v>
      </c>
      <c r="AF400" s="325">
        <f t="shared" ca="1" si="636"/>
        <v>21.976553306946993</v>
      </c>
      <c r="AG400" s="52"/>
      <c r="AH400" s="14">
        <f t="shared" si="621"/>
        <v>30</v>
      </c>
      <c r="AI400" s="325">
        <f t="shared" ca="1" si="637"/>
        <v>78.263173968023693</v>
      </c>
      <c r="AJ400" s="325">
        <f t="shared" ca="1" si="622"/>
        <v>74.382692008365169</v>
      </c>
      <c r="AK400" s="325">
        <f t="shared" ca="1" si="622"/>
        <v>63.125898478863448</v>
      </c>
      <c r="AL400" s="325">
        <f t="shared" ca="1" si="622"/>
        <v>48.145570466301734</v>
      </c>
      <c r="AM400" s="325">
        <f t="shared" ca="1" si="622"/>
        <v>38.248821282534948</v>
      </c>
      <c r="AN400" s="325">
        <f t="shared" ca="1" si="622"/>
        <v>37.017643311821899</v>
      </c>
      <c r="AO400" s="325">
        <f t="shared" ca="1" si="622"/>
        <v>35.972296255546532</v>
      </c>
      <c r="AP400" s="325">
        <f t="shared" ca="1" si="622"/>
        <v>30.783558781536996</v>
      </c>
      <c r="AQ400" s="325">
        <f t="shared" ca="1" si="622"/>
        <v>24.737330518090143</v>
      </c>
      <c r="AR400" s="325">
        <f t="shared" ca="1" si="622"/>
        <v>21.028903821495476</v>
      </c>
      <c r="AS400" s="325">
        <f t="shared" ca="1" si="622"/>
        <v>20.677038226424809</v>
      </c>
      <c r="AT400" s="325">
        <f t="shared" ca="1" si="622"/>
        <v>21.691399626346438</v>
      </c>
      <c r="AU400" s="325">
        <f t="shared" ca="1" si="622"/>
        <v>22.239352698780277</v>
      </c>
      <c r="AW400" s="14">
        <f t="shared" si="623"/>
        <v>30</v>
      </c>
      <c r="AX400" s="207">
        <f t="shared" ca="1" si="638"/>
        <v>89.368990583896135</v>
      </c>
      <c r="AY400" s="207">
        <f t="shared" ca="1" si="624"/>
        <v>84.843338990109913</v>
      </c>
      <c r="AZ400" s="207">
        <f t="shared" ca="1" si="624"/>
        <v>71.674399878885581</v>
      </c>
      <c r="BA400" s="207">
        <f t="shared" ca="1" si="624"/>
        <v>54.080775105419647</v>
      </c>
      <c r="BB400" s="207">
        <f t="shared" ca="1" si="624"/>
        <v>42.511368308356545</v>
      </c>
      <c r="BC400" s="207">
        <f t="shared" ca="1" si="624"/>
        <v>41.54279574968561</v>
      </c>
      <c r="BD400" s="207">
        <f t="shared" ca="1" si="624"/>
        <v>41.204796969836799</v>
      </c>
      <c r="BE400" s="207">
        <f t="shared" ca="1" si="624"/>
        <v>35.887845885884701</v>
      </c>
      <c r="BF400" s="207">
        <f t="shared" ca="1" si="624"/>
        <v>29.085684727676231</v>
      </c>
      <c r="BG400" s="207">
        <f t="shared" ca="1" si="624"/>
        <v>24.120847251233165</v>
      </c>
      <c r="BH400" s="207">
        <f t="shared" ca="1" si="624"/>
        <v>22.271813002975925</v>
      </c>
      <c r="BI400" s="207">
        <f t="shared" ca="1" si="624"/>
        <v>22.554376151103725</v>
      </c>
      <c r="BJ400" s="207">
        <f t="shared" ca="1" si="624"/>
        <v>22.936317761602655</v>
      </c>
      <c r="BL400" s="14">
        <f t="shared" si="639"/>
        <v>30</v>
      </c>
      <c r="BM400" s="207">
        <f t="shared" ca="1" si="640"/>
        <v>100.47355567163186</v>
      </c>
      <c r="BN400" s="207">
        <f t="shared" ca="1" si="625"/>
        <v>95.301787303159529</v>
      </c>
      <c r="BO400" s="207">
        <f t="shared" ca="1" si="625"/>
        <v>80.219371912632568</v>
      </c>
      <c r="BP400" s="207">
        <f t="shared" ca="1" si="625"/>
        <v>60.012269770013525</v>
      </c>
      <c r="BQ400" s="207">
        <f t="shared" ca="1" si="625"/>
        <v>46.770858762185725</v>
      </c>
      <c r="BR400" s="207">
        <f t="shared" ca="1" si="625"/>
        <v>46.065881434749713</v>
      </c>
      <c r="BS400" s="207">
        <f t="shared" ca="1" si="625"/>
        <v>46.43780404552345</v>
      </c>
      <c r="BT400" s="207">
        <f t="shared" ca="1" si="625"/>
        <v>41.005320399136423</v>
      </c>
      <c r="BU400" s="207">
        <f t="shared" ca="1" si="625"/>
        <v>33.520348415012975</v>
      </c>
      <c r="BV400" s="207">
        <f t="shared" ca="1" si="625"/>
        <v>27.631415863460326</v>
      </c>
      <c r="BW400" s="207">
        <f t="shared" ca="1" si="625"/>
        <v>24.651386490142006</v>
      </c>
      <c r="BX400" s="207">
        <f t="shared" ca="1" si="625"/>
        <v>24.114874518550781</v>
      </c>
      <c r="BY400" s="207">
        <f t="shared" ca="1" si="625"/>
        <v>24.25458326097327</v>
      </c>
      <c r="CA400" s="14">
        <f t="shared" si="626"/>
        <v>30</v>
      </c>
      <c r="CB400" s="207">
        <f t="shared" ca="1" si="641"/>
        <v>44.236608951562978</v>
      </c>
      <c r="CC400" s="207">
        <f t="shared" ca="1" si="627"/>
        <v>41.469485962644512</v>
      </c>
      <c r="CD400" s="207">
        <f t="shared" ca="1" si="627"/>
        <v>33.322952924552169</v>
      </c>
      <c r="CE400" s="207">
        <f t="shared" ca="1" si="627"/>
        <v>22.218169202718975</v>
      </c>
      <c r="CF400" s="207">
        <f t="shared" ca="1" si="627"/>
        <v>15.224071657204554</v>
      </c>
      <c r="CG400" s="207">
        <f t="shared" ca="1" si="627"/>
        <v>16.952830480472848</v>
      </c>
      <c r="CH400" s="207">
        <f t="shared" ca="1" si="627"/>
        <v>21.07603936471963</v>
      </c>
      <c r="CI400" s="207">
        <f t="shared" ca="1" si="627"/>
        <v>21.691134918496928</v>
      </c>
      <c r="CJ400" s="207">
        <f t="shared" ca="1" si="627"/>
        <v>19.869017057970133</v>
      </c>
      <c r="CK400" s="207">
        <f t="shared" ca="1" si="627"/>
        <v>17.812198947298004</v>
      </c>
      <c r="CL400" s="207">
        <f t="shared" ca="1" si="627"/>
        <v>16.524332164281017</v>
      </c>
      <c r="CM400" s="207">
        <f t="shared" ca="1" si="627"/>
        <v>16.113327757865555</v>
      </c>
      <c r="CN400" s="207">
        <f t="shared" ca="1" si="627"/>
        <v>16.100480675976161</v>
      </c>
      <c r="CP400" s="14">
        <f t="shared" si="628"/>
        <v>30</v>
      </c>
      <c r="CQ400" s="207">
        <f t="shared" ca="1" si="642"/>
        <v>44.153098254966025</v>
      </c>
      <c r="CR400" s="207">
        <f t="shared" ca="1" si="629"/>
        <v>41.473101607877254</v>
      </c>
      <c r="CS400" s="207">
        <f t="shared" ca="1" si="629"/>
        <v>34.226056004745629</v>
      </c>
      <c r="CT400" s="207">
        <f t="shared" ca="1" si="629"/>
        <v>25.145430195581941</v>
      </c>
      <c r="CU400" s="207">
        <f t="shared" ca="1" si="629"/>
        <v>19.535794782592323</v>
      </c>
      <c r="CV400" s="207">
        <f t="shared" ca="1" si="629"/>
        <v>19.761589801533315</v>
      </c>
      <c r="CW400" s="207">
        <f t="shared" ca="1" si="629"/>
        <v>20.751614796999661</v>
      </c>
      <c r="CX400" s="207">
        <f t="shared" ca="1" si="629"/>
        <v>19.756166932364422</v>
      </c>
      <c r="CY400" s="207">
        <f t="shared" ca="1" si="629"/>
        <v>19.157492492190517</v>
      </c>
      <c r="CZ400" s="207">
        <f t="shared" ca="1" si="629"/>
        <v>20.780826213956104</v>
      </c>
      <c r="DA400" s="207">
        <f t="shared" ca="1" si="629"/>
        <v>24.268688713283627</v>
      </c>
      <c r="DB400" s="207">
        <f t="shared" ca="1" si="629"/>
        <v>28.057391153119024</v>
      </c>
      <c r="DC400" s="207">
        <f t="shared" ca="1" si="629"/>
        <v>29.785967938700171</v>
      </c>
      <c r="DE400" s="14">
        <f t="shared" si="630"/>
        <v>30</v>
      </c>
      <c r="DF400" s="207">
        <f t="shared" ca="1" si="643"/>
        <v>-80.180528282706334</v>
      </c>
      <c r="DG400" s="207">
        <f t="shared" ca="1" si="631"/>
        <v>-90.626661465652603</v>
      </c>
      <c r="DH400" s="207">
        <f t="shared" ca="1" si="631"/>
        <v>-117.46536308652607</v>
      </c>
      <c r="DI400" s="207">
        <f t="shared" ca="1" si="631"/>
        <v>-142.38007880222543</v>
      </c>
      <c r="DJ400" s="207">
        <f t="shared" ca="1" si="631"/>
        <v>-133.53538360456736</v>
      </c>
      <c r="DK400" s="207">
        <f t="shared" ca="1" si="631"/>
        <v>-81.637080784319352</v>
      </c>
      <c r="DL400" s="207">
        <f t="shared" ca="1" si="631"/>
        <v>-25.993583954122609</v>
      </c>
      <c r="DM400" s="207">
        <f t="shared" ca="1" si="631"/>
        <v>3.9526696504389953</v>
      </c>
      <c r="DN400" s="207">
        <f t="shared" ca="1" si="631"/>
        <v>14.262071944892208</v>
      </c>
      <c r="DO400" s="207">
        <f t="shared" ca="1" si="631"/>
        <v>16.799417978329576</v>
      </c>
      <c r="DP400" s="207">
        <f t="shared" ca="1" si="631"/>
        <v>17.673095126628304</v>
      </c>
      <c r="DQ400" s="207">
        <f t="shared" ca="1" si="631"/>
        <v>18.691544090399368</v>
      </c>
      <c r="DR400" s="207">
        <f t="shared" ca="1" si="631"/>
        <v>19.274000401468903</v>
      </c>
      <c r="DT400" s="14">
        <f t="shared" si="632"/>
        <v>30</v>
      </c>
      <c r="DU400" s="207">
        <f t="shared" ca="1" si="633"/>
        <v>0</v>
      </c>
      <c r="DV400" s="207">
        <f t="shared" ca="1" si="633"/>
        <v>0</v>
      </c>
      <c r="DW400" s="207">
        <f t="shared" ca="1" si="633"/>
        <v>0</v>
      </c>
      <c r="DX400" s="207">
        <f t="shared" ca="1" si="633"/>
        <v>0</v>
      </c>
      <c r="DY400" s="207">
        <f t="shared" ca="1" si="633"/>
        <v>0</v>
      </c>
      <c r="DZ400" s="207">
        <f t="shared" ca="1" si="633"/>
        <v>0</v>
      </c>
      <c r="EA400" s="207">
        <f t="shared" ca="1" si="633"/>
        <v>0</v>
      </c>
      <c r="EB400" s="207">
        <f t="shared" ca="1" si="633"/>
        <v>0</v>
      </c>
      <c r="EC400" s="207">
        <f t="shared" ca="1" si="633"/>
        <v>0</v>
      </c>
      <c r="ED400" s="207">
        <f t="shared" ca="1" si="633"/>
        <v>0</v>
      </c>
      <c r="EE400" s="207">
        <f t="shared" ca="1" si="633"/>
        <v>0</v>
      </c>
      <c r="EF400" s="207">
        <f t="shared" ca="1" si="633"/>
        <v>0</v>
      </c>
      <c r="EG400" s="207">
        <f t="shared" ca="1" si="633"/>
        <v>0</v>
      </c>
      <c r="EI400" s="14">
        <f t="shared" si="634"/>
        <v>30</v>
      </c>
      <c r="EJ400" s="207">
        <f t="shared" ca="1" si="635"/>
        <v>0</v>
      </c>
      <c r="EK400" s="207">
        <f t="shared" ca="1" si="635"/>
        <v>0</v>
      </c>
      <c r="EL400" s="207">
        <f t="shared" ca="1" si="635"/>
        <v>0</v>
      </c>
      <c r="EM400" s="207">
        <f t="shared" ca="1" si="635"/>
        <v>0</v>
      </c>
      <c r="EN400" s="207">
        <f t="shared" ca="1" si="635"/>
        <v>0</v>
      </c>
      <c r="EO400" s="207">
        <f t="shared" ca="1" si="635"/>
        <v>0</v>
      </c>
      <c r="EP400" s="207">
        <f t="shared" ca="1" si="635"/>
        <v>0</v>
      </c>
      <c r="EQ400" s="207">
        <f t="shared" ca="1" si="635"/>
        <v>0</v>
      </c>
      <c r="ER400" s="207">
        <f t="shared" ca="1" si="635"/>
        <v>0</v>
      </c>
      <c r="ES400" s="207">
        <f t="shared" ca="1" si="635"/>
        <v>0</v>
      </c>
      <c r="ET400" s="207">
        <f t="shared" ca="1" si="635"/>
        <v>0</v>
      </c>
      <c r="EU400" s="207">
        <f t="shared" ca="1" si="635"/>
        <v>0</v>
      </c>
      <c r="EV400" s="207">
        <f t="shared" ca="1" si="635"/>
        <v>0</v>
      </c>
      <c r="EX400" s="14"/>
      <c r="EY400" s="207"/>
      <c r="EZ400" s="207"/>
      <c r="FA400" s="207"/>
      <c r="FB400" s="207"/>
      <c r="FC400" s="207"/>
      <c r="FD400" s="207"/>
      <c r="FE400" s="207"/>
      <c r="FF400" s="207"/>
      <c r="FG400" s="207"/>
      <c r="FH400" s="207"/>
      <c r="FI400" s="207"/>
      <c r="FJ400" s="207"/>
      <c r="FK400" s="207"/>
      <c r="FM400" s="14"/>
      <c r="FN400" s="207"/>
      <c r="FO400" s="207"/>
      <c r="FP400" s="207"/>
      <c r="FQ400" s="207"/>
      <c r="FR400" s="207"/>
      <c r="FS400" s="207"/>
      <c r="FT400" s="207"/>
      <c r="FU400" s="207"/>
      <c r="FV400" s="207"/>
      <c r="FW400" s="207"/>
      <c r="FX400" s="207"/>
      <c r="FY400" s="207"/>
      <c r="FZ400" s="207"/>
    </row>
    <row r="401" spans="17:184">
      <c r="S401" s="14">
        <f t="shared" si="619"/>
        <v>37.5</v>
      </c>
      <c r="T401" s="325">
        <f t="shared" ca="1" si="636"/>
        <v>87.572594332941037</v>
      </c>
      <c r="U401" s="325">
        <f t="shared" ca="1" si="636"/>
        <v>84.634960194568208</v>
      </c>
      <c r="V401" s="325">
        <f t="shared" ca="1" si="636"/>
        <v>75.727851319525371</v>
      </c>
      <c r="W401" s="325">
        <f t="shared" ca="1" si="636"/>
        <v>62.349562386393245</v>
      </c>
      <c r="X401" s="325">
        <f t="shared" ca="1" si="636"/>
        <v>50.609562033496921</v>
      </c>
      <c r="Y401" s="325">
        <f t="shared" ca="1" si="636"/>
        <v>47.176073584612858</v>
      </c>
      <c r="Z401" s="325">
        <f t="shared" ca="1" si="636"/>
        <v>47.353478906606398</v>
      </c>
      <c r="AA401" s="325">
        <f t="shared" ca="1" si="636"/>
        <v>42.484800106460355</v>
      </c>
      <c r="AB401" s="325">
        <f t="shared" ca="1" si="636"/>
        <v>34.411113982051219</v>
      </c>
      <c r="AC401" s="325">
        <f t="shared" ca="1" si="636"/>
        <v>27.255710261649646</v>
      </c>
      <c r="AD401" s="325">
        <f t="shared" ca="1" si="636"/>
        <v>22.336659956620188</v>
      </c>
      <c r="AE401" s="325">
        <f t="shared" ca="1" si="636"/>
        <v>19.577395936529122</v>
      </c>
      <c r="AF401" s="325">
        <f t="shared" ca="1" si="636"/>
        <v>18.695540027344435</v>
      </c>
      <c r="AG401" s="52"/>
      <c r="AH401" s="14">
        <f t="shared" si="621"/>
        <v>37.5</v>
      </c>
      <c r="AI401" s="325">
        <f t="shared" ca="1" si="637"/>
        <v>61.149370459292221</v>
      </c>
      <c r="AJ401" s="325">
        <f t="shared" ca="1" si="622"/>
        <v>59.19855767794494</v>
      </c>
      <c r="AK401" s="325">
        <f t="shared" ca="1" si="622"/>
        <v>53.351905357146691</v>
      </c>
      <c r="AL401" s="325">
        <f t="shared" ca="1" si="622"/>
        <v>44.680957631971637</v>
      </c>
      <c r="AM401" s="325">
        <f t="shared" ca="1" si="622"/>
        <v>37.017643311821899</v>
      </c>
      <c r="AN401" s="325">
        <f t="shared" ca="1" si="622"/>
        <v>34.031949777566055</v>
      </c>
      <c r="AO401" s="325">
        <f t="shared" ca="1" si="622"/>
        <v>32.311851940552884</v>
      </c>
      <c r="AP401" s="325">
        <f t="shared" ca="1" si="622"/>
        <v>27.331589986937747</v>
      </c>
      <c r="AQ401" s="325">
        <f t="shared" ca="1" si="622"/>
        <v>21.595390176158698</v>
      </c>
      <c r="AR401" s="325">
        <f t="shared" ca="1" si="622"/>
        <v>20.514302602086584</v>
      </c>
      <c r="AS401" s="325">
        <f t="shared" ca="1" si="622"/>
        <v>22.68447958709951</v>
      </c>
      <c r="AT401" s="325">
        <f t="shared" ca="1" si="622"/>
        <v>24.356936654955781</v>
      </c>
      <c r="AU401" s="325">
        <f t="shared" ca="1" si="622"/>
        <v>24.965018609488219</v>
      </c>
      <c r="AW401" s="14">
        <f t="shared" si="623"/>
        <v>37.5</v>
      </c>
      <c r="AX401" s="207">
        <f t="shared" ca="1" si="638"/>
        <v>69.963455095677588</v>
      </c>
      <c r="AY401" s="207">
        <f t="shared" ca="1" si="624"/>
        <v>67.67885099277602</v>
      </c>
      <c r="AZ401" s="207">
        <f t="shared" ca="1" si="624"/>
        <v>60.804692362897519</v>
      </c>
      <c r="BA401" s="207">
        <f t="shared" ca="1" si="624"/>
        <v>50.562649814598501</v>
      </c>
      <c r="BB401" s="207">
        <f t="shared" ca="1" si="624"/>
        <v>41.54279574968561</v>
      </c>
      <c r="BC401" s="207">
        <f t="shared" ca="1" si="624"/>
        <v>38.411242945606915</v>
      </c>
      <c r="BD401" s="207">
        <f t="shared" ca="1" si="624"/>
        <v>37.327267631647942</v>
      </c>
      <c r="BE401" s="207">
        <f t="shared" ca="1" si="624"/>
        <v>32.383202719749022</v>
      </c>
      <c r="BF401" s="207">
        <f t="shared" ca="1" si="624"/>
        <v>25.73139572492596</v>
      </c>
      <c r="BG401" s="207">
        <f t="shared" ca="1" si="624"/>
        <v>21.534693124001873</v>
      </c>
      <c r="BH401" s="207">
        <f t="shared" ca="1" si="624"/>
        <v>21.955518572367783</v>
      </c>
      <c r="BI401" s="207">
        <f t="shared" ca="1" si="624"/>
        <v>23.468836549052707</v>
      </c>
      <c r="BJ401" s="207">
        <f t="shared" ca="1" si="624"/>
        <v>24.094236743175557</v>
      </c>
      <c r="BL401" s="14">
        <f t="shared" si="639"/>
        <v>37.5</v>
      </c>
      <c r="BM401" s="207">
        <f t="shared" ca="1" si="640"/>
        <v>78.778959731299182</v>
      </c>
      <c r="BN401" s="207">
        <f t="shared" ca="1" si="625"/>
        <v>76.159488152191457</v>
      </c>
      <c r="BO401" s="207">
        <f t="shared" ca="1" si="625"/>
        <v>68.256005623954721</v>
      </c>
      <c r="BP401" s="207">
        <f t="shared" ca="1" si="625"/>
        <v>56.44203943371987</v>
      </c>
      <c r="BQ401" s="207">
        <f t="shared" ca="1" si="625"/>
        <v>46.065881434749713</v>
      </c>
      <c r="BR401" s="207">
        <f t="shared" ca="1" si="625"/>
        <v>42.789361089533948</v>
      </c>
      <c r="BS401" s="207">
        <f t="shared" ca="1" si="625"/>
        <v>42.344505644912829</v>
      </c>
      <c r="BT401" s="207">
        <f t="shared" ca="1" si="625"/>
        <v>37.457590218567901</v>
      </c>
      <c r="BU401" s="207">
        <f t="shared" ca="1" si="625"/>
        <v>30.139837065978934</v>
      </c>
      <c r="BV401" s="207">
        <f t="shared" ca="1" si="625"/>
        <v>24.45486871933943</v>
      </c>
      <c r="BW401" s="207">
        <f t="shared" ca="1" si="625"/>
        <v>22.569679916317462</v>
      </c>
      <c r="BX401" s="207">
        <f t="shared" ca="1" si="625"/>
        <v>23.273229060719544</v>
      </c>
      <c r="BY401" s="207">
        <f t="shared" ca="1" si="625"/>
        <v>23.778382034629558</v>
      </c>
      <c r="CA401" s="14">
        <f t="shared" si="626"/>
        <v>37.5</v>
      </c>
      <c r="CB401" s="207">
        <f t="shared" ca="1" si="641"/>
        <v>35.447089621932342</v>
      </c>
      <c r="CC401" s="207">
        <f t="shared" ca="1" si="627"/>
        <v>33.973005689966605</v>
      </c>
      <c r="CD401" s="207">
        <f t="shared" ca="1" si="627"/>
        <v>29.498285684419027</v>
      </c>
      <c r="CE401" s="207">
        <f t="shared" ca="1" si="627"/>
        <v>22.719204000203749</v>
      </c>
      <c r="CF401" s="207">
        <f t="shared" ca="1" si="627"/>
        <v>16.952830480472848</v>
      </c>
      <c r="CG401" s="207">
        <f t="shared" ca="1" si="627"/>
        <v>16.806404891739803</v>
      </c>
      <c r="CH401" s="207">
        <f t="shared" ca="1" si="627"/>
        <v>20.660684433236479</v>
      </c>
      <c r="CI401" s="207">
        <f t="shared" ca="1" si="627"/>
        <v>22.145588550328338</v>
      </c>
      <c r="CJ401" s="207">
        <f t="shared" ca="1" si="627"/>
        <v>20.593832316893401</v>
      </c>
      <c r="CK401" s="207">
        <f t="shared" ca="1" si="627"/>
        <v>18.355052826868199</v>
      </c>
      <c r="CL401" s="207">
        <f t="shared" ca="1" si="627"/>
        <v>16.724009860584783</v>
      </c>
      <c r="CM401" s="207">
        <f t="shared" ca="1" si="627"/>
        <v>15.949194279584493</v>
      </c>
      <c r="CN401" s="207">
        <f t="shared" ca="1" si="627"/>
        <v>15.76405716099509</v>
      </c>
      <c r="CP401" s="14">
        <f t="shared" si="628"/>
        <v>37.5</v>
      </c>
      <c r="CQ401" s="207">
        <f t="shared" ca="1" si="642"/>
        <v>35.503053456066539</v>
      </c>
      <c r="CR401" s="207">
        <f t="shared" ca="1" si="629"/>
        <v>33.96720758128842</v>
      </c>
      <c r="CS401" s="207">
        <f t="shared" ca="1" si="629"/>
        <v>29.829981521901331</v>
      </c>
      <c r="CT401" s="207">
        <f t="shared" ca="1" si="629"/>
        <v>24.293104307023235</v>
      </c>
      <c r="CU401" s="207">
        <f t="shared" ca="1" si="629"/>
        <v>19.761589801533315</v>
      </c>
      <c r="CV401" s="207">
        <f t="shared" ca="1" si="629"/>
        <v>18.665744694946387</v>
      </c>
      <c r="CW401" s="207">
        <f t="shared" ca="1" si="629"/>
        <v>19.14212378661373</v>
      </c>
      <c r="CX401" s="207">
        <f t="shared" ca="1" si="629"/>
        <v>18.16491449306784</v>
      </c>
      <c r="CY401" s="207">
        <f t="shared" ca="1" si="629"/>
        <v>17.364122436307007</v>
      </c>
      <c r="CZ401" s="207">
        <f t="shared" ca="1" si="629"/>
        <v>18.760401203339924</v>
      </c>
      <c r="DA401" s="207">
        <f t="shared" ca="1" si="629"/>
        <v>21.774754663403904</v>
      </c>
      <c r="DB401" s="207">
        <f t="shared" ca="1" si="629"/>
        <v>24.833109098894628</v>
      </c>
      <c r="DC401" s="207">
        <f t="shared" ca="1" si="629"/>
        <v>26.167303701491615</v>
      </c>
      <c r="DE401" s="14">
        <f t="shared" si="630"/>
        <v>37.5</v>
      </c>
      <c r="DF401" s="207">
        <f t="shared" ca="1" si="643"/>
        <v>-42.430160354884997</v>
      </c>
      <c r="DG401" s="207">
        <f t="shared" ca="1" si="631"/>
        <v>-47.963125355951533</v>
      </c>
      <c r="DH401" s="207">
        <f t="shared" ca="1" si="631"/>
        <v>-62.784533257276387</v>
      </c>
      <c r="DI401" s="207">
        <f t="shared" ca="1" si="631"/>
        <v>-79.429139041979738</v>
      </c>
      <c r="DJ401" s="207">
        <f t="shared" ca="1" si="631"/>
        <v>-81.637080784319352</v>
      </c>
      <c r="DK401" s="207">
        <f t="shared" ca="1" si="631"/>
        <v>-54.112529286970442</v>
      </c>
      <c r="DL401" s="207">
        <f t="shared" ca="1" si="631"/>
        <v>-11.302286366549851</v>
      </c>
      <c r="DM401" s="207">
        <f t="shared" ca="1" si="631"/>
        <v>15.43970556543162</v>
      </c>
      <c r="DN401" s="207">
        <f t="shared" ca="1" si="631"/>
        <v>23.192729652599116</v>
      </c>
      <c r="DO401" s="207">
        <f t="shared" ca="1" si="631"/>
        <v>23.141764023812648</v>
      </c>
      <c r="DP401" s="207">
        <f t="shared" ca="1" si="631"/>
        <v>21.883878224306095</v>
      </c>
      <c r="DQ401" s="207">
        <f t="shared" ca="1" si="631"/>
        <v>21.367481923297277</v>
      </c>
      <c r="DR401" s="207">
        <f t="shared" ca="1" si="631"/>
        <v>21.346635833583179</v>
      </c>
      <c r="DT401" s="14">
        <f t="shared" si="632"/>
        <v>37.5</v>
      </c>
      <c r="DU401" s="207">
        <f t="shared" ca="1" si="633"/>
        <v>0</v>
      </c>
      <c r="DV401" s="207">
        <f t="shared" ca="1" si="633"/>
        <v>0</v>
      </c>
      <c r="DW401" s="207">
        <f t="shared" ca="1" si="633"/>
        <v>0</v>
      </c>
      <c r="DX401" s="207">
        <f t="shared" ca="1" si="633"/>
        <v>0</v>
      </c>
      <c r="DY401" s="207">
        <f t="shared" ca="1" si="633"/>
        <v>0</v>
      </c>
      <c r="DZ401" s="207">
        <f t="shared" ca="1" si="633"/>
        <v>0</v>
      </c>
      <c r="EA401" s="207">
        <f t="shared" ca="1" si="633"/>
        <v>0</v>
      </c>
      <c r="EB401" s="207">
        <f t="shared" ca="1" si="633"/>
        <v>0</v>
      </c>
      <c r="EC401" s="207">
        <f t="shared" ca="1" si="633"/>
        <v>0</v>
      </c>
      <c r="ED401" s="207">
        <f t="shared" ca="1" si="633"/>
        <v>0</v>
      </c>
      <c r="EE401" s="207">
        <f t="shared" ca="1" si="633"/>
        <v>0</v>
      </c>
      <c r="EF401" s="207">
        <f t="shared" ca="1" si="633"/>
        <v>0</v>
      </c>
      <c r="EG401" s="207">
        <f t="shared" ca="1" si="633"/>
        <v>0</v>
      </c>
      <c r="EI401" s="14">
        <f t="shared" si="634"/>
        <v>37.5</v>
      </c>
      <c r="EJ401" s="207">
        <f t="shared" ca="1" si="635"/>
        <v>0</v>
      </c>
      <c r="EK401" s="207">
        <f t="shared" ca="1" si="635"/>
        <v>0</v>
      </c>
      <c r="EL401" s="207">
        <f t="shared" ca="1" si="635"/>
        <v>0</v>
      </c>
      <c r="EM401" s="207">
        <f t="shared" ca="1" si="635"/>
        <v>0</v>
      </c>
      <c r="EN401" s="207">
        <f t="shared" ca="1" si="635"/>
        <v>0</v>
      </c>
      <c r="EO401" s="207">
        <f t="shared" ca="1" si="635"/>
        <v>0</v>
      </c>
      <c r="EP401" s="207">
        <f t="shared" ca="1" si="635"/>
        <v>0</v>
      </c>
      <c r="EQ401" s="207">
        <f t="shared" ca="1" si="635"/>
        <v>0</v>
      </c>
      <c r="ER401" s="207">
        <f t="shared" ca="1" si="635"/>
        <v>0</v>
      </c>
      <c r="ES401" s="207">
        <f t="shared" ca="1" si="635"/>
        <v>0</v>
      </c>
      <c r="ET401" s="207">
        <f t="shared" ca="1" si="635"/>
        <v>0</v>
      </c>
      <c r="EU401" s="207">
        <f t="shared" ca="1" si="635"/>
        <v>0</v>
      </c>
      <c r="EV401" s="207">
        <f t="shared" ca="1" si="635"/>
        <v>0</v>
      </c>
      <c r="EX401" s="14"/>
      <c r="EY401" s="207"/>
      <c r="EZ401" s="207"/>
      <c r="FA401" s="207"/>
      <c r="FB401" s="207"/>
      <c r="FC401" s="207"/>
      <c r="FD401" s="207"/>
      <c r="FE401" s="207"/>
      <c r="FF401" s="207"/>
      <c r="FG401" s="207"/>
      <c r="FH401" s="207"/>
      <c r="FI401" s="207"/>
      <c r="FJ401" s="207"/>
      <c r="FK401" s="207"/>
      <c r="FM401" s="14"/>
      <c r="FN401" s="207"/>
      <c r="FO401" s="207"/>
      <c r="FP401" s="207"/>
      <c r="FQ401" s="207"/>
      <c r="FR401" s="207"/>
      <c r="FS401" s="207"/>
      <c r="FT401" s="207"/>
      <c r="FU401" s="207"/>
      <c r="FV401" s="207"/>
      <c r="FW401" s="207"/>
      <c r="FX401" s="207"/>
      <c r="FY401" s="207"/>
      <c r="FZ401" s="207"/>
    </row>
    <row r="402" spans="17:184">
      <c r="S402" s="14">
        <f t="shared" si="619"/>
        <v>45</v>
      </c>
      <c r="T402" s="325">
        <f t="shared" ca="1" si="636"/>
        <v>69.620645982405762</v>
      </c>
      <c r="U402" s="325">
        <f t="shared" ca="1" si="636"/>
        <v>68.387078414490404</v>
      </c>
      <c r="V402" s="325">
        <f t="shared" ca="1" si="636"/>
        <v>64.555131067998033</v>
      </c>
      <c r="W402" s="325">
        <f t="shared" ca="1" si="636"/>
        <v>58.359589212537855</v>
      </c>
      <c r="X402" s="325">
        <f t="shared" ca="1" si="636"/>
        <v>51.667188564436437</v>
      </c>
      <c r="Y402" s="325">
        <f t="shared" ca="1" si="636"/>
        <v>47.353478906606398</v>
      </c>
      <c r="Z402" s="325">
        <f t="shared" ca="1" si="636"/>
        <v>44.52616981141712</v>
      </c>
      <c r="AA402" s="325">
        <f t="shared" ca="1" si="636"/>
        <v>38.303476440027964</v>
      </c>
      <c r="AB402" s="325">
        <f t="shared" ca="1" si="636"/>
        <v>29.496415835345161</v>
      </c>
      <c r="AC402" s="325">
        <f t="shared" ca="1" si="636"/>
        <v>21.987790724821707</v>
      </c>
      <c r="AD402" s="325">
        <f t="shared" ca="1" si="636"/>
        <v>22.806644837822692</v>
      </c>
      <c r="AE402" s="325">
        <f t="shared" ca="1" si="636"/>
        <v>25.862774398675516</v>
      </c>
      <c r="AF402" s="325">
        <f t="shared" ca="1" si="636"/>
        <v>26.791942961796646</v>
      </c>
      <c r="AG402" s="52"/>
      <c r="AH402" s="14">
        <f t="shared" si="621"/>
        <v>45</v>
      </c>
      <c r="AI402" s="325">
        <f t="shared" ca="1" si="637"/>
        <v>48.19289888890313</v>
      </c>
      <c r="AJ402" s="325">
        <f t="shared" ca="1" si="622"/>
        <v>47.331556078068886</v>
      </c>
      <c r="AK402" s="325">
        <f t="shared" ca="1" si="622"/>
        <v>44.719805832551479</v>
      </c>
      <c r="AL402" s="325">
        <f t="shared" ca="1" si="622"/>
        <v>40.570596844323497</v>
      </c>
      <c r="AM402" s="325">
        <f t="shared" ca="1" si="622"/>
        <v>35.972296255546532</v>
      </c>
      <c r="AN402" s="325">
        <f t="shared" ca="1" si="622"/>
        <v>32.311851940552884</v>
      </c>
      <c r="AO402" s="325">
        <f t="shared" ca="1" si="622"/>
        <v>28.562795610084663</v>
      </c>
      <c r="AP402" s="325">
        <f t="shared" ca="1" si="622"/>
        <v>22.623364342350595</v>
      </c>
      <c r="AQ402" s="325">
        <f t="shared" ca="1" si="622"/>
        <v>22.884127708889654</v>
      </c>
      <c r="AR402" s="325">
        <f t="shared" ca="1" si="622"/>
        <v>28.811256060723931</v>
      </c>
      <c r="AS402" s="325">
        <f t="shared" ca="1" si="622"/>
        <v>32.479682694837543</v>
      </c>
      <c r="AT402" s="325">
        <f t="shared" ca="1" si="622"/>
        <v>34.339305807551455</v>
      </c>
      <c r="AU402" s="325">
        <f t="shared" ca="1" si="622"/>
        <v>34.916566350309481</v>
      </c>
      <c r="AW402" s="14">
        <f t="shared" si="623"/>
        <v>45</v>
      </c>
      <c r="AX402" s="207">
        <f t="shared" ca="1" si="638"/>
        <v>55.369984427961782</v>
      </c>
      <c r="AY402" s="207">
        <f t="shared" ca="1" si="624"/>
        <v>54.376524570180955</v>
      </c>
      <c r="AZ402" s="207">
        <f t="shared" ca="1" si="624"/>
        <v>51.343555781857361</v>
      </c>
      <c r="BA402" s="207">
        <f t="shared" ca="1" si="624"/>
        <v>46.503353881028723</v>
      </c>
      <c r="BB402" s="207">
        <f t="shared" ca="1" si="624"/>
        <v>41.204796969836799</v>
      </c>
      <c r="BC402" s="207">
        <f t="shared" ca="1" si="624"/>
        <v>37.327267631647942</v>
      </c>
      <c r="BD402" s="207">
        <f t="shared" ca="1" si="624"/>
        <v>33.884033227869871</v>
      </c>
      <c r="BE402" s="207">
        <f t="shared" ca="1" si="624"/>
        <v>27.76831916468393</v>
      </c>
      <c r="BF402" s="207">
        <f t="shared" ca="1" si="624"/>
        <v>21.599936631044994</v>
      </c>
      <c r="BG402" s="207">
        <f t="shared" ca="1" si="624"/>
        <v>25.514327676962402</v>
      </c>
      <c r="BH402" s="207">
        <f t="shared" ca="1" si="624"/>
        <v>29.799985516028507</v>
      </c>
      <c r="BI402" s="207">
        <f t="shared" ca="1" si="624"/>
        <v>32.115917069890742</v>
      </c>
      <c r="BJ402" s="207">
        <f t="shared" ca="1" si="624"/>
        <v>32.849353677028169</v>
      </c>
      <c r="BL402" s="14">
        <f t="shared" si="639"/>
        <v>45</v>
      </c>
      <c r="BM402" s="207">
        <f t="shared" ca="1" si="640"/>
        <v>62.556536771104987</v>
      </c>
      <c r="BN402" s="207">
        <f t="shared" ca="1" si="625"/>
        <v>61.429046971455243</v>
      </c>
      <c r="BO402" s="207">
        <f t="shared" ca="1" si="625"/>
        <v>57.971163125382368</v>
      </c>
      <c r="BP402" s="207">
        <f t="shared" ca="1" si="625"/>
        <v>52.437350689740988</v>
      </c>
      <c r="BQ402" s="207">
        <f t="shared" ca="1" si="625"/>
        <v>46.43780404552345</v>
      </c>
      <c r="BR402" s="207">
        <f t="shared" ca="1" si="625"/>
        <v>42.344505644912829</v>
      </c>
      <c r="BS402" s="207">
        <f t="shared" ca="1" si="625"/>
        <v>39.215816485625147</v>
      </c>
      <c r="BT402" s="207">
        <f t="shared" ca="1" si="625"/>
        <v>33.059238692181275</v>
      </c>
      <c r="BU402" s="207">
        <f t="shared" ca="1" si="625"/>
        <v>25.283462149142583</v>
      </c>
      <c r="BV402" s="207">
        <f t="shared" ca="1" si="625"/>
        <v>23.148344396094334</v>
      </c>
      <c r="BW402" s="207">
        <f t="shared" ca="1" si="625"/>
        <v>27.333199560208733</v>
      </c>
      <c r="BX402" s="207">
        <f t="shared" ca="1" si="625"/>
        <v>30.018638204772305</v>
      </c>
      <c r="BY402" s="207">
        <f t="shared" ca="1" si="625"/>
        <v>30.892377471030414</v>
      </c>
      <c r="CA402" s="14">
        <f t="shared" si="626"/>
        <v>45</v>
      </c>
      <c r="CB402" s="207">
        <f t="shared" ca="1" si="641"/>
        <v>29.572070587362074</v>
      </c>
      <c r="CC402" s="207">
        <f t="shared" ca="1" si="627"/>
        <v>28.928633284177604</v>
      </c>
      <c r="CD402" s="207">
        <f t="shared" ca="1" si="627"/>
        <v>26.989058943734914</v>
      </c>
      <c r="CE402" s="207">
        <f t="shared" ca="1" si="627"/>
        <v>23.968439177101505</v>
      </c>
      <c r="CF402" s="207">
        <f t="shared" ca="1" si="627"/>
        <v>21.07603936471963</v>
      </c>
      <c r="CG402" s="207">
        <f t="shared" ca="1" si="627"/>
        <v>20.660684433236479</v>
      </c>
      <c r="CH402" s="207">
        <f t="shared" ca="1" si="627"/>
        <v>23.175072476896567</v>
      </c>
      <c r="CI402" s="207">
        <f t="shared" ca="1" si="627"/>
        <v>24.499548979764448</v>
      </c>
      <c r="CJ402" s="207">
        <f t="shared" ca="1" si="627"/>
        <v>22.688219372444046</v>
      </c>
      <c r="CK402" s="207">
        <f t="shared" ca="1" si="627"/>
        <v>19.913779417812624</v>
      </c>
      <c r="CL402" s="207">
        <f t="shared" ca="1" si="627"/>
        <v>17.798980421777575</v>
      </c>
      <c r="CM402" s="207">
        <f t="shared" ca="1" si="627"/>
        <v>16.695024106862366</v>
      </c>
      <c r="CN402" s="207">
        <f t="shared" ca="1" si="627"/>
        <v>16.387850930956507</v>
      </c>
      <c r="CP402" s="14">
        <f t="shared" si="628"/>
        <v>45</v>
      </c>
      <c r="CQ402" s="207">
        <f t="shared" ca="1" si="642"/>
        <v>30.353131104058789</v>
      </c>
      <c r="CR402" s="207">
        <f t="shared" ca="1" si="629"/>
        <v>29.322255135248746</v>
      </c>
      <c r="CS402" s="207">
        <f t="shared" ca="1" si="629"/>
        <v>26.767604808299033</v>
      </c>
      <c r="CT402" s="207">
        <f t="shared" ca="1" si="629"/>
        <v>23.609307795596507</v>
      </c>
      <c r="CU402" s="207">
        <f t="shared" ca="1" si="629"/>
        <v>20.751614796999661</v>
      </c>
      <c r="CV402" s="207">
        <f t="shared" ca="1" si="629"/>
        <v>19.14212378661373</v>
      </c>
      <c r="CW402" s="207">
        <f t="shared" ca="1" si="629"/>
        <v>18.366912921770467</v>
      </c>
      <c r="CX402" s="207">
        <f t="shared" ca="1" si="629"/>
        <v>16.912386438490397</v>
      </c>
      <c r="CY402" s="207">
        <f t="shared" ca="1" si="629"/>
        <v>16.338656690081937</v>
      </c>
      <c r="CZ402" s="207">
        <f t="shared" ca="1" si="629"/>
        <v>18.529044157473198</v>
      </c>
      <c r="DA402" s="207">
        <f t="shared" ca="1" si="629"/>
        <v>22.016456691413204</v>
      </c>
      <c r="DB402" s="207">
        <f t="shared" ca="1" si="629"/>
        <v>25.119481873218348</v>
      </c>
      <c r="DC402" s="207">
        <f t="shared" ca="1" si="629"/>
        <v>26.406313610064444</v>
      </c>
      <c r="DE402" s="14">
        <f t="shared" si="630"/>
        <v>45</v>
      </c>
      <c r="DF402" s="207">
        <f t="shared" ca="1" si="643"/>
        <v>-11.276221154254058</v>
      </c>
      <c r="DG402" s="207">
        <f t="shared" ca="1" si="631"/>
        <v>-13.568125564548177</v>
      </c>
      <c r="DH402" s="207">
        <f t="shared" ca="1" si="631"/>
        <v>-19.527473705316623</v>
      </c>
      <c r="DI402" s="207">
        <f t="shared" ca="1" si="631"/>
        <v>-25.913674632287254</v>
      </c>
      <c r="DJ402" s="207">
        <f t="shared" ca="1" si="631"/>
        <v>-25.993583954122609</v>
      </c>
      <c r="DK402" s="207">
        <f t="shared" ca="1" si="631"/>
        <v>-11.302286366549851</v>
      </c>
      <c r="DL402" s="207">
        <f t="shared" ca="1" si="631"/>
        <v>16.077464174573237</v>
      </c>
      <c r="DM402" s="207">
        <f t="shared" ca="1" si="631"/>
        <v>35.587535031121405</v>
      </c>
      <c r="DN402" s="207">
        <f t="shared" ca="1" si="631"/>
        <v>38.382649906703953</v>
      </c>
      <c r="DO402" s="207">
        <f t="shared" ca="1" si="631"/>
        <v>34.005932045299637</v>
      </c>
      <c r="DP402" s="207">
        <f t="shared" ca="1" si="631"/>
        <v>29.721241232746706</v>
      </c>
      <c r="DQ402" s="207">
        <f t="shared" ca="1" si="631"/>
        <v>27.457948060821767</v>
      </c>
      <c r="DR402" s="207">
        <f t="shared" ca="1" si="631"/>
        <v>26.857015774610709</v>
      </c>
      <c r="DT402" s="14">
        <f t="shared" si="632"/>
        <v>45</v>
      </c>
      <c r="DU402" s="207">
        <f t="shared" ca="1" si="633"/>
        <v>0</v>
      </c>
      <c r="DV402" s="207">
        <f t="shared" ca="1" si="633"/>
        <v>0</v>
      </c>
      <c r="DW402" s="207">
        <f t="shared" ca="1" si="633"/>
        <v>0</v>
      </c>
      <c r="DX402" s="207">
        <f t="shared" ca="1" si="633"/>
        <v>0</v>
      </c>
      <c r="DY402" s="207">
        <f t="shared" ca="1" si="633"/>
        <v>0</v>
      </c>
      <c r="DZ402" s="207">
        <f t="shared" ca="1" si="633"/>
        <v>0</v>
      </c>
      <c r="EA402" s="207">
        <f t="shared" ca="1" si="633"/>
        <v>0</v>
      </c>
      <c r="EB402" s="207">
        <f t="shared" ca="1" si="633"/>
        <v>0</v>
      </c>
      <c r="EC402" s="207">
        <f t="shared" ca="1" si="633"/>
        <v>0</v>
      </c>
      <c r="ED402" s="207">
        <f t="shared" ca="1" si="633"/>
        <v>0</v>
      </c>
      <c r="EE402" s="207">
        <f t="shared" ca="1" si="633"/>
        <v>0</v>
      </c>
      <c r="EF402" s="207">
        <f t="shared" ca="1" si="633"/>
        <v>0</v>
      </c>
      <c r="EG402" s="207">
        <f t="shared" ca="1" si="633"/>
        <v>0</v>
      </c>
      <c r="EI402" s="14">
        <f t="shared" si="634"/>
        <v>45</v>
      </c>
      <c r="EJ402" s="207">
        <f t="shared" ca="1" si="635"/>
        <v>0</v>
      </c>
      <c r="EK402" s="207">
        <f t="shared" ca="1" si="635"/>
        <v>0</v>
      </c>
      <c r="EL402" s="207">
        <f t="shared" ca="1" si="635"/>
        <v>0</v>
      </c>
      <c r="EM402" s="207">
        <f t="shared" ca="1" si="635"/>
        <v>0</v>
      </c>
      <c r="EN402" s="207">
        <f t="shared" ca="1" si="635"/>
        <v>0</v>
      </c>
      <c r="EO402" s="207">
        <f t="shared" ca="1" si="635"/>
        <v>0</v>
      </c>
      <c r="EP402" s="207">
        <f t="shared" ca="1" si="635"/>
        <v>0</v>
      </c>
      <c r="EQ402" s="207">
        <f t="shared" ca="1" si="635"/>
        <v>0</v>
      </c>
      <c r="ER402" s="207">
        <f t="shared" ca="1" si="635"/>
        <v>0</v>
      </c>
      <c r="ES402" s="207">
        <f t="shared" ca="1" si="635"/>
        <v>0</v>
      </c>
      <c r="ET402" s="207">
        <f t="shared" ca="1" si="635"/>
        <v>0</v>
      </c>
      <c r="EU402" s="207">
        <f t="shared" ca="1" si="635"/>
        <v>0</v>
      </c>
      <c r="EV402" s="207">
        <f t="shared" ca="1" si="635"/>
        <v>0</v>
      </c>
      <c r="EX402" s="14"/>
      <c r="EY402" s="207"/>
      <c r="EZ402" s="207"/>
      <c r="FA402" s="207"/>
      <c r="FB402" s="207"/>
      <c r="FC402" s="207"/>
      <c r="FD402" s="207"/>
      <c r="FE402" s="207"/>
      <c r="FF402" s="207"/>
      <c r="FG402" s="207"/>
      <c r="FH402" s="207"/>
      <c r="FI402" s="207"/>
      <c r="FJ402" s="207"/>
      <c r="FK402" s="207"/>
      <c r="FM402" s="14"/>
      <c r="FN402" s="207"/>
      <c r="FO402" s="207"/>
      <c r="FP402" s="207"/>
      <c r="FQ402" s="207"/>
      <c r="FR402" s="207"/>
      <c r="FS402" s="207"/>
      <c r="FT402" s="207"/>
      <c r="FU402" s="207"/>
      <c r="FV402" s="207"/>
      <c r="FW402" s="207"/>
      <c r="FX402" s="207"/>
      <c r="FY402" s="207"/>
      <c r="FZ402" s="207"/>
    </row>
    <row r="403" spans="17:184">
      <c r="S403" s="14">
        <f t="shared" si="619"/>
        <v>52.5</v>
      </c>
      <c r="T403" s="325">
        <f t="shared" ca="1" si="636"/>
        <v>54.681671867033657</v>
      </c>
      <c r="U403" s="325">
        <f t="shared" ca="1" si="636"/>
        <v>54.161303575846198</v>
      </c>
      <c r="V403" s="325">
        <f t="shared" ca="1" si="636"/>
        <v>52.506037181002178</v>
      </c>
      <c r="W403" s="325">
        <f t="shared" ca="1" si="636"/>
        <v>49.659736944038237</v>
      </c>
      <c r="X403" s="325">
        <f t="shared" ca="1" si="636"/>
        <v>46.064064697100157</v>
      </c>
      <c r="Y403" s="325">
        <f t="shared" ca="1" si="636"/>
        <v>42.484800106460355</v>
      </c>
      <c r="Z403" s="325">
        <f t="shared" ca="1" si="636"/>
        <v>38.303476440027964</v>
      </c>
      <c r="AA403" s="325">
        <f t="shared" ca="1" si="636"/>
        <v>31.045151022881278</v>
      </c>
      <c r="AB403" s="325">
        <f t="shared" ca="1" si="636"/>
        <v>21.55045912303946</v>
      </c>
      <c r="AC403" s="325">
        <f t="shared" ca="1" si="636"/>
        <v>32.377991558419417</v>
      </c>
      <c r="AD403" s="325">
        <f t="shared" ca="1" si="636"/>
        <v>39.904438655201822</v>
      </c>
      <c r="AE403" s="325">
        <f t="shared" ca="1" si="636"/>
        <v>43.40038963450661</v>
      </c>
      <c r="AF403" s="325">
        <f t="shared" ca="1" si="636"/>
        <v>44.38953132335255</v>
      </c>
      <c r="AG403" s="52"/>
      <c r="AH403" s="14">
        <f t="shared" si="621"/>
        <v>52.5</v>
      </c>
      <c r="AI403" s="325">
        <f t="shared" ca="1" si="637"/>
        <v>37.734730823884597</v>
      </c>
      <c r="AJ403" s="325">
        <f t="shared" ca="1" si="622"/>
        <v>37.267591111082446</v>
      </c>
      <c r="AK403" s="325">
        <f t="shared" ca="1" si="622"/>
        <v>35.896703429607719</v>
      </c>
      <c r="AL403" s="325">
        <f t="shared" ca="1" si="622"/>
        <v>33.677909380083896</v>
      </c>
      <c r="AM403" s="325">
        <f t="shared" ca="1" si="622"/>
        <v>30.783558781536996</v>
      </c>
      <c r="AN403" s="325">
        <f t="shared" ca="1" si="622"/>
        <v>27.331589986937747</v>
      </c>
      <c r="AO403" s="325">
        <f t="shared" ca="1" si="622"/>
        <v>22.623364342350595</v>
      </c>
      <c r="AP403" s="325">
        <f t="shared" ca="1" si="622"/>
        <v>25.316881209524929</v>
      </c>
      <c r="AQ403" s="325">
        <f t="shared" ca="1" si="622"/>
        <v>38.559741481027444</v>
      </c>
      <c r="AR403" s="325">
        <f t="shared" ca="1" si="622"/>
        <v>47.528351960611268</v>
      </c>
      <c r="AS403" s="325">
        <f t="shared" ca="1" si="622"/>
        <v>51.648617582121979</v>
      </c>
      <c r="AT403" s="325">
        <f t="shared" ca="1" si="622"/>
        <v>53.205241349987311</v>
      </c>
      <c r="AU403" s="325">
        <f t="shared" ca="1" si="622"/>
        <v>53.600322444083986</v>
      </c>
      <c r="AW403" s="14">
        <f t="shared" si="623"/>
        <v>52.5</v>
      </c>
      <c r="AX403" s="207">
        <f t="shared" ca="1" si="638"/>
        <v>43.480498653282723</v>
      </c>
      <c r="AY403" s="207">
        <f t="shared" ca="1" si="624"/>
        <v>42.9788091932082</v>
      </c>
      <c r="AZ403" s="207">
        <f t="shared" ca="1" si="624"/>
        <v>41.480903022845851</v>
      </c>
      <c r="BA403" s="207">
        <f t="shared" ca="1" si="624"/>
        <v>39.028697654067969</v>
      </c>
      <c r="BB403" s="207">
        <f t="shared" ca="1" si="624"/>
        <v>35.887845885884701</v>
      </c>
      <c r="BC403" s="207">
        <f t="shared" ca="1" si="624"/>
        <v>32.383202719749022</v>
      </c>
      <c r="BD403" s="207">
        <f t="shared" ca="1" si="624"/>
        <v>27.76831916468393</v>
      </c>
      <c r="BE403" s="207">
        <f t="shared" ca="1" si="624"/>
        <v>21.733368754722168</v>
      </c>
      <c r="BF403" s="207">
        <f t="shared" ca="1" si="624"/>
        <v>32.477766893136341</v>
      </c>
      <c r="BG403" s="207">
        <f t="shared" ca="1" si="624"/>
        <v>42.676914517118114</v>
      </c>
      <c r="BH403" s="207">
        <f t="shared" ca="1" si="624"/>
        <v>47.975055252248623</v>
      </c>
      <c r="BI403" s="207">
        <f t="shared" ca="1" si="624"/>
        <v>50.243709216330181</v>
      </c>
      <c r="BJ403" s="207">
        <f t="shared" ca="1" si="624"/>
        <v>50.870233950635594</v>
      </c>
      <c r="BL403" s="14">
        <f t="shared" si="639"/>
        <v>52.5</v>
      </c>
      <c r="BM403" s="207">
        <f t="shared" ca="1" si="640"/>
        <v>49.259705999014272</v>
      </c>
      <c r="BN403" s="207">
        <f t="shared" ca="1" si="625"/>
        <v>48.719412882236043</v>
      </c>
      <c r="BO403" s="207">
        <f t="shared" ca="1" si="625"/>
        <v>47.086231375159059</v>
      </c>
      <c r="BP403" s="207">
        <f t="shared" ca="1" si="625"/>
        <v>44.394174150944231</v>
      </c>
      <c r="BQ403" s="207">
        <f t="shared" ca="1" si="625"/>
        <v>41.005320399136423</v>
      </c>
      <c r="BR403" s="207">
        <f t="shared" ca="1" si="625"/>
        <v>37.457590218567901</v>
      </c>
      <c r="BS403" s="207">
        <f t="shared" ca="1" si="625"/>
        <v>33.059238692181275</v>
      </c>
      <c r="BT403" s="207">
        <f t="shared" ca="1" si="625"/>
        <v>25.983624970622195</v>
      </c>
      <c r="BU403" s="207">
        <f t="shared" ca="1" si="625"/>
        <v>26.710053032611665</v>
      </c>
      <c r="BV403" s="207">
        <f t="shared" ca="1" si="625"/>
        <v>37.877251056378306</v>
      </c>
      <c r="BW403" s="207">
        <f t="shared" ca="1" si="625"/>
        <v>44.328996512386581</v>
      </c>
      <c r="BX403" s="207">
        <f t="shared" ca="1" si="625"/>
        <v>47.304091361199063</v>
      </c>
      <c r="BY403" s="207">
        <f t="shared" ca="1" si="625"/>
        <v>48.16092810326515</v>
      </c>
      <c r="CA403" s="14">
        <f t="shared" si="626"/>
        <v>52.5</v>
      </c>
      <c r="CB403" s="207">
        <f t="shared" ca="1" si="641"/>
        <v>24.819193478655293</v>
      </c>
      <c r="CC403" s="207">
        <f t="shared" ca="1" si="627"/>
        <v>24.518497814067196</v>
      </c>
      <c r="CD403" s="207">
        <f t="shared" ca="1" si="627"/>
        <v>23.701216030144131</v>
      </c>
      <c r="CE403" s="207">
        <f t="shared" ca="1" si="627"/>
        <v>22.576589167111898</v>
      </c>
      <c r="CF403" s="207">
        <f t="shared" ca="1" si="627"/>
        <v>21.691134918496928</v>
      </c>
      <c r="CG403" s="207">
        <f t="shared" ca="1" si="627"/>
        <v>22.145588550328338</v>
      </c>
      <c r="CH403" s="207">
        <f t="shared" ca="1" si="627"/>
        <v>24.499548979764448</v>
      </c>
      <c r="CI403" s="207">
        <f t="shared" ca="1" si="627"/>
        <v>26.415932609225599</v>
      </c>
      <c r="CJ403" s="207">
        <f t="shared" ca="1" si="627"/>
        <v>25.13977777824396</v>
      </c>
      <c r="CK403" s="207">
        <f t="shared" ca="1" si="627"/>
        <v>22.098329975600421</v>
      </c>
      <c r="CL403" s="207">
        <f t="shared" ca="1" si="627"/>
        <v>19.521771766782976</v>
      </c>
      <c r="CM403" s="207">
        <f t="shared" ca="1" si="627"/>
        <v>18.111068634165981</v>
      </c>
      <c r="CN403" s="207">
        <f t="shared" ca="1" si="627"/>
        <v>17.704730858182081</v>
      </c>
      <c r="CP403" s="14">
        <f t="shared" si="628"/>
        <v>52.5</v>
      </c>
      <c r="CQ403" s="207">
        <f t="shared" ca="1" si="642"/>
        <v>28.199424514956593</v>
      </c>
      <c r="CR403" s="207">
        <f t="shared" ca="1" si="629"/>
        <v>27.110860267370334</v>
      </c>
      <c r="CS403" s="207">
        <f t="shared" ca="1" si="629"/>
        <v>24.625592669446053</v>
      </c>
      <c r="CT403" s="207">
        <f t="shared" ca="1" si="629"/>
        <v>21.97020807448143</v>
      </c>
      <c r="CU403" s="207">
        <f t="shared" ca="1" si="629"/>
        <v>19.756166932364422</v>
      </c>
      <c r="CV403" s="207">
        <f t="shared" ca="1" si="629"/>
        <v>18.16491449306784</v>
      </c>
      <c r="CW403" s="207">
        <f t="shared" ca="1" si="629"/>
        <v>16.912386438490397</v>
      </c>
      <c r="CX403" s="207">
        <f t="shared" ca="1" si="629"/>
        <v>15.78609702085453</v>
      </c>
      <c r="CY403" s="207">
        <f t="shared" ca="1" si="629"/>
        <v>17.286272854960046</v>
      </c>
      <c r="CZ403" s="207">
        <f t="shared" ca="1" si="629"/>
        <v>21.769270549746938</v>
      </c>
      <c r="DA403" s="207">
        <f t="shared" ca="1" si="629"/>
        <v>26.336618968101774</v>
      </c>
      <c r="DB403" s="207">
        <f t="shared" ca="1" si="629"/>
        <v>29.857833393684817</v>
      </c>
      <c r="DC403" s="207">
        <f t="shared" ca="1" si="629"/>
        <v>31.267982482119884</v>
      </c>
      <c r="DE403" s="14">
        <f t="shared" si="630"/>
        <v>52.5</v>
      </c>
      <c r="DF403" s="207">
        <f t="shared" ca="1" si="643"/>
        <v>4.9513381573763962</v>
      </c>
      <c r="DG403" s="207">
        <f t="shared" ca="1" si="631"/>
        <v>4.0289614857828688</v>
      </c>
      <c r="DH403" s="207">
        <f t="shared" ca="1" si="631"/>
        <v>2.0010458840289456</v>
      </c>
      <c r="DI403" s="207">
        <f t="shared" ca="1" si="631"/>
        <v>0.86682596487550612</v>
      </c>
      <c r="DJ403" s="207">
        <f t="shared" ca="1" si="631"/>
        <v>3.9526696504389953</v>
      </c>
      <c r="DK403" s="207">
        <f t="shared" ca="1" si="631"/>
        <v>15.43970556543162</v>
      </c>
      <c r="DL403" s="207">
        <f t="shared" ca="1" si="631"/>
        <v>35.587535031121405</v>
      </c>
      <c r="DM403" s="207">
        <f t="shared" ca="1" si="631"/>
        <v>52.51980046716092</v>
      </c>
      <c r="DN403" s="207">
        <f t="shared" ca="1" si="631"/>
        <v>54.19828517058918</v>
      </c>
      <c r="DO403" s="207">
        <f t="shared" ca="1" si="631"/>
        <v>46.784884576704719</v>
      </c>
      <c r="DP403" s="207">
        <f t="shared" ca="1" si="631"/>
        <v>39.587526471436263</v>
      </c>
      <c r="DQ403" s="207">
        <f t="shared" ca="1" si="631"/>
        <v>35.597926778450514</v>
      </c>
      <c r="DR403" s="207">
        <f t="shared" ca="1" si="631"/>
        <v>34.456926761461531</v>
      </c>
      <c r="DT403" s="14">
        <f t="shared" si="632"/>
        <v>52.5</v>
      </c>
      <c r="DU403" s="207">
        <f t="shared" ca="1" si="633"/>
        <v>0</v>
      </c>
      <c r="DV403" s="207">
        <f t="shared" ca="1" si="633"/>
        <v>0</v>
      </c>
      <c r="DW403" s="207">
        <f t="shared" ca="1" si="633"/>
        <v>0</v>
      </c>
      <c r="DX403" s="207">
        <f t="shared" ca="1" si="633"/>
        <v>0</v>
      </c>
      <c r="DY403" s="207">
        <f t="shared" ca="1" si="633"/>
        <v>0</v>
      </c>
      <c r="DZ403" s="207">
        <f t="shared" ca="1" si="633"/>
        <v>0</v>
      </c>
      <c r="EA403" s="207">
        <f t="shared" ca="1" si="633"/>
        <v>0</v>
      </c>
      <c r="EB403" s="207">
        <f t="shared" ca="1" si="633"/>
        <v>0</v>
      </c>
      <c r="EC403" s="207">
        <f t="shared" ca="1" si="633"/>
        <v>0</v>
      </c>
      <c r="ED403" s="207">
        <f t="shared" ca="1" si="633"/>
        <v>0</v>
      </c>
      <c r="EE403" s="207">
        <f t="shared" ca="1" si="633"/>
        <v>0</v>
      </c>
      <c r="EF403" s="207">
        <f t="shared" ca="1" si="633"/>
        <v>0</v>
      </c>
      <c r="EG403" s="207">
        <f t="shared" ca="1" si="633"/>
        <v>0</v>
      </c>
      <c r="EI403" s="14">
        <f t="shared" si="634"/>
        <v>52.5</v>
      </c>
      <c r="EJ403" s="207">
        <f t="shared" ca="1" si="635"/>
        <v>0</v>
      </c>
      <c r="EK403" s="207">
        <f t="shared" ca="1" si="635"/>
        <v>0</v>
      </c>
      <c r="EL403" s="207">
        <f t="shared" ca="1" si="635"/>
        <v>0</v>
      </c>
      <c r="EM403" s="207">
        <f t="shared" ca="1" si="635"/>
        <v>0</v>
      </c>
      <c r="EN403" s="207">
        <f t="shared" ca="1" si="635"/>
        <v>0</v>
      </c>
      <c r="EO403" s="207">
        <f t="shared" ca="1" si="635"/>
        <v>0</v>
      </c>
      <c r="EP403" s="207">
        <f t="shared" ca="1" si="635"/>
        <v>0</v>
      </c>
      <c r="EQ403" s="207">
        <f t="shared" ca="1" si="635"/>
        <v>0</v>
      </c>
      <c r="ER403" s="207">
        <f t="shared" ca="1" si="635"/>
        <v>0</v>
      </c>
      <c r="ES403" s="207">
        <f t="shared" ca="1" si="635"/>
        <v>0</v>
      </c>
      <c r="ET403" s="207">
        <f t="shared" ca="1" si="635"/>
        <v>0</v>
      </c>
      <c r="EU403" s="207">
        <f t="shared" ca="1" si="635"/>
        <v>0</v>
      </c>
      <c r="EV403" s="207">
        <f t="shared" ca="1" si="635"/>
        <v>0</v>
      </c>
      <c r="EX403" s="14"/>
      <c r="EY403" s="207"/>
      <c r="EZ403" s="207"/>
      <c r="FA403" s="207"/>
      <c r="FB403" s="207"/>
      <c r="FC403" s="207"/>
      <c r="FD403" s="207"/>
      <c r="FE403" s="207"/>
      <c r="FF403" s="207"/>
      <c r="FG403" s="207"/>
      <c r="FH403" s="207"/>
      <c r="FI403" s="207"/>
      <c r="FJ403" s="207"/>
      <c r="FK403" s="207"/>
      <c r="FM403" s="14"/>
      <c r="FN403" s="207"/>
      <c r="FO403" s="207"/>
      <c r="FP403" s="207"/>
      <c r="FQ403" s="207"/>
      <c r="FR403" s="207"/>
      <c r="FS403" s="207"/>
      <c r="FT403" s="207"/>
      <c r="FU403" s="207"/>
      <c r="FV403" s="207"/>
      <c r="FW403" s="207"/>
      <c r="FX403" s="207"/>
      <c r="FY403" s="207"/>
      <c r="FZ403" s="207"/>
    </row>
    <row r="404" spans="17:184">
      <c r="R404" s="17"/>
      <c r="S404" s="14">
        <f t="shared" si="619"/>
        <v>60</v>
      </c>
      <c r="T404" s="325">
        <f t="shared" ca="1" si="636"/>
        <v>43.12108903844549</v>
      </c>
      <c r="U404" s="325">
        <f t="shared" ca="1" si="636"/>
        <v>42.843231912691358</v>
      </c>
      <c r="V404" s="325">
        <f t="shared" ca="1" si="636"/>
        <v>41.932901595850502</v>
      </c>
      <c r="W404" s="325">
        <f t="shared" ca="1" si="636"/>
        <v>40.248487361492828</v>
      </c>
      <c r="X404" s="325">
        <f t="shared" ca="1" si="636"/>
        <v>37.753124899881989</v>
      </c>
      <c r="Y404" s="325">
        <f t="shared" ca="1" si="636"/>
        <v>34.411113982051219</v>
      </c>
      <c r="Z404" s="325">
        <f t="shared" ca="1" si="636"/>
        <v>29.496415835345161</v>
      </c>
      <c r="AA404" s="325">
        <f t="shared" ca="1" si="636"/>
        <v>21.55045912303946</v>
      </c>
      <c r="AB404" s="325">
        <f t="shared" ca="1" si="636"/>
        <v>39.059349878719829</v>
      </c>
      <c r="AC404" s="325">
        <f t="shared" ca="1" si="636"/>
        <v>55.9637544927999</v>
      </c>
      <c r="AD404" s="325">
        <f t="shared" ca="1" si="636"/>
        <v>65.220040703362343</v>
      </c>
      <c r="AE404" s="325">
        <f t="shared" ca="1" si="636"/>
        <v>69.020922258124585</v>
      </c>
      <c r="AF404" s="325">
        <f t="shared" ca="1" si="636"/>
        <v>69.987751316301029</v>
      </c>
      <c r="AG404" s="52"/>
      <c r="AH404" s="14">
        <f t="shared" si="621"/>
        <v>60</v>
      </c>
      <c r="AI404" s="325">
        <f t="shared" ca="1" si="637"/>
        <v>30.554152157566008</v>
      </c>
      <c r="AJ404" s="325">
        <f t="shared" ca="1" si="622"/>
        <v>30.090592202254747</v>
      </c>
      <c r="AK404" s="325">
        <f t="shared" ca="1" si="622"/>
        <v>28.883813194280105</v>
      </c>
      <c r="AL404" s="325">
        <f t="shared" ca="1" si="622"/>
        <v>27.11946482563328</v>
      </c>
      <c r="AM404" s="325">
        <f t="shared" ca="1" si="622"/>
        <v>24.737330518090143</v>
      </c>
      <c r="AN404" s="325">
        <f t="shared" ca="1" si="622"/>
        <v>21.595390176158698</v>
      </c>
      <c r="AO404" s="325">
        <f t="shared" ca="1" si="622"/>
        <v>22.884127708889654</v>
      </c>
      <c r="AP404" s="325">
        <f t="shared" ca="1" si="622"/>
        <v>38.559741481027444</v>
      </c>
      <c r="AQ404" s="325">
        <f t="shared" ca="1" si="622"/>
        <v>58.586358450118524</v>
      </c>
      <c r="AR404" s="325">
        <f t="shared" ca="1" si="622"/>
        <v>72.15854463744158</v>
      </c>
      <c r="AS404" s="325">
        <f t="shared" ca="1" si="622"/>
        <v>77.73439210871345</v>
      </c>
      <c r="AT404" s="325">
        <f t="shared" ca="1" si="622"/>
        <v>79.268907401797549</v>
      </c>
      <c r="AU404" s="325">
        <f t="shared" ca="1" si="622"/>
        <v>79.523879943958832</v>
      </c>
      <c r="AW404" s="14">
        <f t="shared" si="623"/>
        <v>60</v>
      </c>
      <c r="AX404" s="207">
        <f t="shared" ca="1" si="638"/>
        <v>35.0003328356837</v>
      </c>
      <c r="AY404" s="207">
        <f t="shared" ca="1" si="624"/>
        <v>34.554601876624638</v>
      </c>
      <c r="AZ404" s="207">
        <f t="shared" ca="1" si="624"/>
        <v>33.362298240258397</v>
      </c>
      <c r="BA404" s="207">
        <f t="shared" ca="1" si="624"/>
        <v>31.557028292428623</v>
      </c>
      <c r="BB404" s="207">
        <f t="shared" ca="1" si="624"/>
        <v>29.085684727676231</v>
      </c>
      <c r="BC404" s="207">
        <f t="shared" ca="1" si="624"/>
        <v>25.73139572492596</v>
      </c>
      <c r="BD404" s="207">
        <f t="shared" ca="1" si="624"/>
        <v>21.599936631044994</v>
      </c>
      <c r="BE404" s="207">
        <f t="shared" ca="1" si="624"/>
        <v>32.477766893136341</v>
      </c>
      <c r="BF404" s="207">
        <f t="shared" ca="1" si="624"/>
        <v>52.207185372005981</v>
      </c>
      <c r="BG404" s="207">
        <f t="shared" ca="1" si="624"/>
        <v>66.895289145763257</v>
      </c>
      <c r="BH404" s="207">
        <f t="shared" ca="1" si="624"/>
        <v>73.745362201877441</v>
      </c>
      <c r="BI404" s="207">
        <f t="shared" ca="1" si="624"/>
        <v>76.101583311602056</v>
      </c>
      <c r="BJ404" s="207">
        <f t="shared" ca="1" si="624"/>
        <v>76.628443454994098</v>
      </c>
      <c r="BL404" s="14">
        <f t="shared" si="639"/>
        <v>60</v>
      </c>
      <c r="BM404" s="207">
        <f t="shared" ca="1" si="640"/>
        <v>39.548099045489622</v>
      </c>
      <c r="BN404" s="207">
        <f t="shared" ca="1" si="625"/>
        <v>39.112483248591452</v>
      </c>
      <c r="BO404" s="207">
        <f t="shared" ca="1" si="625"/>
        <v>37.918976370821248</v>
      </c>
      <c r="BP404" s="207">
        <f t="shared" ca="1" si="625"/>
        <v>36.063720702211207</v>
      </c>
      <c r="BQ404" s="207">
        <f t="shared" ca="1" si="625"/>
        <v>33.520348415012975</v>
      </c>
      <c r="BR404" s="207">
        <f t="shared" ca="1" si="625"/>
        <v>30.139837065978934</v>
      </c>
      <c r="BS404" s="207">
        <f t="shared" ca="1" si="625"/>
        <v>25.283462149142583</v>
      </c>
      <c r="BT404" s="207">
        <f t="shared" ca="1" si="625"/>
        <v>26.710053032611665</v>
      </c>
      <c r="BU404" s="207">
        <f t="shared" ca="1" si="625"/>
        <v>45.856771702665455</v>
      </c>
      <c r="BV404" s="207">
        <f t="shared" ca="1" si="625"/>
        <v>61.643007636885841</v>
      </c>
      <c r="BW404" s="207">
        <f t="shared" ca="1" si="625"/>
        <v>69.763759098997497</v>
      </c>
      <c r="BX404" s="207">
        <f t="shared" ca="1" si="625"/>
        <v>72.940832361911134</v>
      </c>
      <c r="BY404" s="207">
        <f t="shared" ca="1" si="625"/>
        <v>73.739449893769105</v>
      </c>
      <c r="CA404" s="14">
        <f t="shared" si="626"/>
        <v>60</v>
      </c>
      <c r="CB404" s="207">
        <f t="shared" ca="1" si="641"/>
        <v>21.51658764087426</v>
      </c>
      <c r="CC404" s="207">
        <f t="shared" ca="1" si="627"/>
        <v>21.234749477563902</v>
      </c>
      <c r="CD404" s="207">
        <f t="shared" ca="1" si="627"/>
        <v>20.630202457508812</v>
      </c>
      <c r="CE404" s="207">
        <f t="shared" ca="1" si="627"/>
        <v>20.064822722480052</v>
      </c>
      <c r="CF404" s="207">
        <f t="shared" ca="1" si="627"/>
        <v>19.869017057970133</v>
      </c>
      <c r="CG404" s="207">
        <f t="shared" ca="1" si="627"/>
        <v>20.593832316893401</v>
      </c>
      <c r="CH404" s="207">
        <f t="shared" ca="1" si="627"/>
        <v>22.688219372444046</v>
      </c>
      <c r="CI404" s="207">
        <f t="shared" ca="1" si="627"/>
        <v>25.13977777824396</v>
      </c>
      <c r="CJ404" s="207">
        <f t="shared" ca="1" si="627"/>
        <v>25.450906989248637</v>
      </c>
      <c r="CK404" s="207">
        <f t="shared" ca="1" si="627"/>
        <v>23.368675428992972</v>
      </c>
      <c r="CL404" s="207">
        <f t="shared" ca="1" si="627"/>
        <v>20.98541382389126</v>
      </c>
      <c r="CM404" s="207">
        <f t="shared" ca="1" si="627"/>
        <v>19.578175991173591</v>
      </c>
      <c r="CN404" s="207">
        <f t="shared" ca="1" si="627"/>
        <v>19.17946466392263</v>
      </c>
      <c r="CP404" s="14">
        <f t="shared" si="628"/>
        <v>60</v>
      </c>
      <c r="CQ404" s="207">
        <f t="shared" ca="1" si="642"/>
        <v>30.297139964747878</v>
      </c>
      <c r="CR404" s="207">
        <f t="shared" ca="1" si="629"/>
        <v>28.707433473586114</v>
      </c>
      <c r="CS404" s="207">
        <f t="shared" ca="1" si="629"/>
        <v>25.219503479397869</v>
      </c>
      <c r="CT404" s="207">
        <f t="shared" ca="1" si="629"/>
        <v>21.775174663461915</v>
      </c>
      <c r="CU404" s="207">
        <f t="shared" ca="1" si="629"/>
        <v>19.157492492190517</v>
      </c>
      <c r="CV404" s="207">
        <f t="shared" ca="1" si="629"/>
        <v>17.364122436307007</v>
      </c>
      <c r="CW404" s="207">
        <f t="shared" ca="1" si="629"/>
        <v>16.338656690081937</v>
      </c>
      <c r="CX404" s="207">
        <f t="shared" ca="1" si="629"/>
        <v>17.286272854960046</v>
      </c>
      <c r="CY404" s="207">
        <f t="shared" ca="1" si="629"/>
        <v>22.718817538802391</v>
      </c>
      <c r="CZ404" s="207">
        <f t="shared" ca="1" si="629"/>
        <v>29.830359633688758</v>
      </c>
      <c r="DA404" s="207">
        <f t="shared" ca="1" si="629"/>
        <v>35.657266860322757</v>
      </c>
      <c r="DB404" s="207">
        <f t="shared" ca="1" si="629"/>
        <v>39.902032896161842</v>
      </c>
      <c r="DC404" s="207">
        <f t="shared" ca="1" si="629"/>
        <v>41.620869553528777</v>
      </c>
      <c r="DE404" s="14">
        <f t="shared" si="630"/>
        <v>60</v>
      </c>
      <c r="DF404" s="207">
        <f t="shared" ca="1" si="643"/>
        <v>12.67433710841034</v>
      </c>
      <c r="DG404" s="207">
        <f t="shared" ca="1" si="631"/>
        <v>11.970216244644018</v>
      </c>
      <c r="DH404" s="207">
        <f t="shared" ca="1" si="631"/>
        <v>10.76896165554901</v>
      </c>
      <c r="DI404" s="207">
        <f t="shared" ca="1" si="631"/>
        <v>10.866462224061378</v>
      </c>
      <c r="DJ404" s="207">
        <f t="shared" ca="1" si="631"/>
        <v>14.262071944892208</v>
      </c>
      <c r="DK404" s="207">
        <f t="shared" ca="1" si="631"/>
        <v>23.192729652599116</v>
      </c>
      <c r="DL404" s="207">
        <f t="shared" ca="1" si="631"/>
        <v>38.382649906703953</v>
      </c>
      <c r="DM404" s="207">
        <f t="shared" ca="1" si="631"/>
        <v>54.19828517058918</v>
      </c>
      <c r="DN404" s="207">
        <f t="shared" ca="1" si="631"/>
        <v>59.864434292377389</v>
      </c>
      <c r="DO404" s="207">
        <f t="shared" ca="1" si="631"/>
        <v>54.705047471357496</v>
      </c>
      <c r="DP404" s="207">
        <f t="shared" ca="1" si="631"/>
        <v>47.3485404384585</v>
      </c>
      <c r="DQ404" s="207">
        <f t="shared" ca="1" si="631"/>
        <v>42.873441371084006</v>
      </c>
      <c r="DR404" s="207">
        <f t="shared" ca="1" si="631"/>
        <v>41.590927440318595</v>
      </c>
      <c r="DT404" s="14">
        <f t="shared" si="632"/>
        <v>60</v>
      </c>
      <c r="DU404" s="207">
        <f t="shared" ca="1" si="633"/>
        <v>0</v>
      </c>
      <c r="DV404" s="207">
        <f t="shared" ca="1" si="633"/>
        <v>0</v>
      </c>
      <c r="DW404" s="207">
        <f t="shared" ca="1" si="633"/>
        <v>0</v>
      </c>
      <c r="DX404" s="207">
        <f t="shared" ca="1" si="633"/>
        <v>0</v>
      </c>
      <c r="DY404" s="207">
        <f t="shared" ca="1" si="633"/>
        <v>0</v>
      </c>
      <c r="DZ404" s="207">
        <f t="shared" ca="1" si="633"/>
        <v>0</v>
      </c>
      <c r="EA404" s="207">
        <f t="shared" ca="1" si="633"/>
        <v>0</v>
      </c>
      <c r="EB404" s="207">
        <f t="shared" ca="1" si="633"/>
        <v>0</v>
      </c>
      <c r="EC404" s="207">
        <f t="shared" ca="1" si="633"/>
        <v>0</v>
      </c>
      <c r="ED404" s="207">
        <f t="shared" ca="1" si="633"/>
        <v>0</v>
      </c>
      <c r="EE404" s="207">
        <f t="shared" ca="1" si="633"/>
        <v>0</v>
      </c>
      <c r="EF404" s="207">
        <f t="shared" ca="1" si="633"/>
        <v>0</v>
      </c>
      <c r="EG404" s="207">
        <f t="shared" ca="1" si="633"/>
        <v>0</v>
      </c>
      <c r="EI404" s="14">
        <f t="shared" si="634"/>
        <v>60</v>
      </c>
      <c r="EJ404" s="207">
        <f t="shared" ca="1" si="635"/>
        <v>0</v>
      </c>
      <c r="EK404" s="207">
        <f t="shared" ca="1" si="635"/>
        <v>0</v>
      </c>
      <c r="EL404" s="207">
        <f t="shared" ca="1" si="635"/>
        <v>0</v>
      </c>
      <c r="EM404" s="207">
        <f t="shared" ca="1" si="635"/>
        <v>0</v>
      </c>
      <c r="EN404" s="207">
        <f t="shared" ca="1" si="635"/>
        <v>0</v>
      </c>
      <c r="EO404" s="207">
        <f t="shared" ca="1" si="635"/>
        <v>0</v>
      </c>
      <c r="EP404" s="207">
        <f t="shared" ca="1" si="635"/>
        <v>0</v>
      </c>
      <c r="EQ404" s="207">
        <f t="shared" ca="1" si="635"/>
        <v>0</v>
      </c>
      <c r="ER404" s="207">
        <f t="shared" ca="1" si="635"/>
        <v>0</v>
      </c>
      <c r="ES404" s="207">
        <f t="shared" ca="1" si="635"/>
        <v>0</v>
      </c>
      <c r="ET404" s="207">
        <f t="shared" ca="1" si="635"/>
        <v>0</v>
      </c>
      <c r="EU404" s="207">
        <f t="shared" ca="1" si="635"/>
        <v>0</v>
      </c>
      <c r="EV404" s="207">
        <f t="shared" ca="1" si="635"/>
        <v>0</v>
      </c>
      <c r="EX404" s="14"/>
      <c r="EY404" s="207"/>
      <c r="EZ404" s="207"/>
      <c r="FA404" s="207"/>
      <c r="FB404" s="207"/>
      <c r="FC404" s="207"/>
      <c r="FD404" s="207"/>
      <c r="FE404" s="207"/>
      <c r="FF404" s="207"/>
      <c r="FG404" s="207"/>
      <c r="FH404" s="207"/>
      <c r="FI404" s="207"/>
      <c r="FJ404" s="207"/>
      <c r="FK404" s="207"/>
      <c r="FM404" s="14"/>
      <c r="FN404" s="207"/>
      <c r="FO404" s="207"/>
      <c r="FP404" s="207"/>
      <c r="FQ404" s="207"/>
      <c r="FR404" s="207"/>
      <c r="FS404" s="207"/>
      <c r="FT404" s="207"/>
      <c r="FU404" s="207"/>
      <c r="FV404" s="207"/>
      <c r="FW404" s="207"/>
      <c r="FX404" s="207"/>
      <c r="FY404" s="207"/>
      <c r="FZ404" s="207"/>
    </row>
    <row r="405" spans="17:184">
      <c r="S405" s="14">
        <f t="shared" si="619"/>
        <v>67.5</v>
      </c>
      <c r="T405" s="325">
        <f t="shared" ca="1" si="636"/>
        <v>34.975757799104983</v>
      </c>
      <c r="U405" s="325">
        <f t="shared" ca="1" si="636"/>
        <v>34.772052274057856</v>
      </c>
      <c r="V405" s="325">
        <f t="shared" ca="1" si="636"/>
        <v>34.091842483653501</v>
      </c>
      <c r="W405" s="325">
        <f t="shared" ca="1" si="636"/>
        <v>32.766503090186113</v>
      </c>
      <c r="X405" s="325">
        <f t="shared" ca="1" si="636"/>
        <v>30.593254232353392</v>
      </c>
      <c r="Y405" s="325">
        <f t="shared" ca="1" si="636"/>
        <v>27.255710261649646</v>
      </c>
      <c r="Z405" s="325">
        <f t="shared" ca="1" si="636"/>
        <v>21.987790724821707</v>
      </c>
      <c r="AA405" s="325">
        <f t="shared" ca="1" si="636"/>
        <v>32.377991558419417</v>
      </c>
      <c r="AB405" s="325">
        <f t="shared" ca="1" si="636"/>
        <v>55.9637544927999</v>
      </c>
      <c r="AC405" s="325">
        <f t="shared" ca="1" si="636"/>
        <v>77.608842039340203</v>
      </c>
      <c r="AD405" s="325">
        <f t="shared" ca="1" si="636"/>
        <v>90.191353162335091</v>
      </c>
      <c r="AE405" s="325">
        <f t="shared" ca="1" si="636"/>
        <v>95.360141383381233</v>
      </c>
      <c r="AF405" s="325">
        <f t="shared" ca="1" si="636"/>
        <v>96.63257744409708</v>
      </c>
      <c r="AG405" s="52"/>
      <c r="AH405" s="14">
        <f t="shared" si="621"/>
        <v>67.5</v>
      </c>
      <c r="AI405" s="325">
        <f t="shared" ca="1" si="637"/>
        <v>27.731985914748901</v>
      </c>
      <c r="AJ405" s="325">
        <f t="shared" ca="1" si="622"/>
        <v>26.925352083624475</v>
      </c>
      <c r="AK405" s="325">
        <f t="shared" ca="1" si="622"/>
        <v>25.144259814729523</v>
      </c>
      <c r="AL405" s="325">
        <f t="shared" ca="1" si="622"/>
        <v>23.126597607006229</v>
      </c>
      <c r="AM405" s="325">
        <f t="shared" ca="1" si="622"/>
        <v>21.028903821495476</v>
      </c>
      <c r="AN405" s="325">
        <f t="shared" ca="1" si="622"/>
        <v>20.514302602086584</v>
      </c>
      <c r="AO405" s="325">
        <f t="shared" ca="1" si="622"/>
        <v>28.811256060723931</v>
      </c>
      <c r="AP405" s="325">
        <f t="shared" ca="1" si="622"/>
        <v>47.528351960611268</v>
      </c>
      <c r="AQ405" s="325">
        <f t="shared" ca="1" si="622"/>
        <v>72.15854463744158</v>
      </c>
      <c r="AR405" s="325">
        <f t="shared" ca="1" si="622"/>
        <v>91.739780509372608</v>
      </c>
      <c r="AS405" s="325">
        <f t="shared" ca="1" si="622"/>
        <v>101.33354305664334</v>
      </c>
      <c r="AT405" s="325">
        <f t="shared" ca="1" si="622"/>
        <v>104.49439166943331</v>
      </c>
      <c r="AU405" s="325">
        <f t="shared" ca="1" si="622"/>
        <v>105.13634601169508</v>
      </c>
      <c r="AW405" s="14">
        <f t="shared" si="623"/>
        <v>67.5</v>
      </c>
      <c r="AX405" s="207">
        <f t="shared" ca="1" si="638"/>
        <v>30.911193891794436</v>
      </c>
      <c r="AY405" s="207">
        <f t="shared" ca="1" si="624"/>
        <v>30.160754830784121</v>
      </c>
      <c r="AZ405" s="207">
        <f t="shared" ca="1" si="624"/>
        <v>28.479705940166429</v>
      </c>
      <c r="BA405" s="207">
        <f t="shared" ca="1" si="624"/>
        <v>26.477774564481102</v>
      </c>
      <c r="BB405" s="207">
        <f t="shared" ca="1" si="624"/>
        <v>24.120847251233165</v>
      </c>
      <c r="BC405" s="207">
        <f t="shared" ca="1" si="624"/>
        <v>21.534693124001873</v>
      </c>
      <c r="BD405" s="207">
        <f t="shared" ca="1" si="624"/>
        <v>25.514327676962402</v>
      </c>
      <c r="BE405" s="207">
        <f t="shared" ca="1" si="624"/>
        <v>42.676914517118114</v>
      </c>
      <c r="BF405" s="207">
        <f t="shared" ca="1" si="624"/>
        <v>66.895289145763257</v>
      </c>
      <c r="BG405" s="207">
        <f t="shared" ca="1" si="624"/>
        <v>87.177905538719514</v>
      </c>
      <c r="BH405" s="207">
        <f t="shared" ca="1" si="624"/>
        <v>97.83071108116043</v>
      </c>
      <c r="BI405" s="207">
        <f t="shared" ca="1" si="624"/>
        <v>101.75687270012384</v>
      </c>
      <c r="BJ405" s="207">
        <f t="shared" ca="1" si="624"/>
        <v>102.66326117848533</v>
      </c>
      <c r="BL405" s="14">
        <f t="shared" si="639"/>
        <v>67.5</v>
      </c>
      <c r="BM405" s="207">
        <f t="shared" ca="1" si="640"/>
        <v>34.307039302955793</v>
      </c>
      <c r="BN405" s="207">
        <f t="shared" ca="1" si="625"/>
        <v>33.609439934221932</v>
      </c>
      <c r="BO405" s="207">
        <f t="shared" ca="1" si="625"/>
        <v>32.023869071298797</v>
      </c>
      <c r="BP405" s="207">
        <f t="shared" ca="1" si="625"/>
        <v>30.062350056419362</v>
      </c>
      <c r="BQ405" s="207">
        <f t="shared" ca="1" si="625"/>
        <v>27.631415863460326</v>
      </c>
      <c r="BR405" s="207">
        <f t="shared" ca="1" si="625"/>
        <v>24.45486871933943</v>
      </c>
      <c r="BS405" s="207">
        <f t="shared" ca="1" si="625"/>
        <v>23.148344396094334</v>
      </c>
      <c r="BT405" s="207">
        <f t="shared" ca="1" si="625"/>
        <v>37.877251056378306</v>
      </c>
      <c r="BU405" s="207">
        <f t="shared" ca="1" si="625"/>
        <v>61.643007636885841</v>
      </c>
      <c r="BV405" s="207">
        <f t="shared" ca="1" si="625"/>
        <v>82.621004968013978</v>
      </c>
      <c r="BW405" s="207">
        <f t="shared" ca="1" si="625"/>
        <v>94.331447513228497</v>
      </c>
      <c r="BX405" s="207">
        <f t="shared" ca="1" si="625"/>
        <v>99.022634727290267</v>
      </c>
      <c r="BY405" s="207">
        <f t="shared" ca="1" si="625"/>
        <v>100.19344723483549</v>
      </c>
      <c r="CA405" s="14">
        <f t="shared" si="626"/>
        <v>67.5</v>
      </c>
      <c r="CB405" s="207">
        <f t="shared" ca="1" si="641"/>
        <v>20.512593912354863</v>
      </c>
      <c r="CC405" s="207">
        <f t="shared" ca="1" si="627"/>
        <v>19.926102705189383</v>
      </c>
      <c r="CD405" s="207">
        <f t="shared" ca="1" si="627"/>
        <v>18.829587919458149</v>
      </c>
      <c r="CE405" s="207">
        <f t="shared" ca="1" si="627"/>
        <v>18.039301830954308</v>
      </c>
      <c r="CF405" s="207">
        <f t="shared" ca="1" si="627"/>
        <v>17.812198947298004</v>
      </c>
      <c r="CG405" s="207">
        <f t="shared" ca="1" si="627"/>
        <v>18.355052826868199</v>
      </c>
      <c r="CH405" s="207">
        <f t="shared" ca="1" si="627"/>
        <v>19.913779417812624</v>
      </c>
      <c r="CI405" s="207">
        <f t="shared" ca="1" si="627"/>
        <v>22.098329975600421</v>
      </c>
      <c r="CJ405" s="207">
        <f t="shared" ca="1" si="627"/>
        <v>23.368675428992972</v>
      </c>
      <c r="CK405" s="207">
        <f t="shared" ca="1" si="627"/>
        <v>22.745165866264845</v>
      </c>
      <c r="CL405" s="207">
        <f t="shared" ca="1" si="627"/>
        <v>21.351763047432968</v>
      </c>
      <c r="CM405" s="207">
        <f t="shared" ca="1" si="627"/>
        <v>20.555017593970287</v>
      </c>
      <c r="CN405" s="207">
        <f t="shared" ca="1" si="627"/>
        <v>20.418762270318446</v>
      </c>
      <c r="CP405" s="14">
        <f t="shared" si="628"/>
        <v>67.5</v>
      </c>
      <c r="CQ405" s="207">
        <f t="shared" ca="1" si="642"/>
        <v>38.191042559301721</v>
      </c>
      <c r="CR405" s="207">
        <f t="shared" ca="1" si="629"/>
        <v>35.410331432675456</v>
      </c>
      <c r="CS405" s="207">
        <f t="shared" ca="1" si="629"/>
        <v>29.633501002132761</v>
      </c>
      <c r="CT405" s="207">
        <f t="shared" ca="1" si="629"/>
        <v>24.379784981057846</v>
      </c>
      <c r="CU405" s="207">
        <f t="shared" ca="1" si="629"/>
        <v>20.780826213956104</v>
      </c>
      <c r="CV405" s="207">
        <f t="shared" ca="1" si="629"/>
        <v>18.760401203339924</v>
      </c>
      <c r="CW405" s="207">
        <f t="shared" ca="1" si="629"/>
        <v>18.529044157473198</v>
      </c>
      <c r="CX405" s="207">
        <f t="shared" ca="1" si="629"/>
        <v>21.769270549746938</v>
      </c>
      <c r="CY405" s="207">
        <f t="shared" ca="1" si="629"/>
        <v>29.830359633688758</v>
      </c>
      <c r="CZ405" s="207">
        <f t="shared" ca="1" si="629"/>
        <v>39.405962717379644</v>
      </c>
      <c r="DA405" s="207">
        <f t="shared" ca="1" si="629"/>
        <v>47.49575659342603</v>
      </c>
      <c r="DB405" s="207">
        <f t="shared" ca="1" si="629"/>
        <v>53.757285512019095</v>
      </c>
      <c r="DC405" s="207">
        <f t="shared" ca="1" si="629"/>
        <v>56.45712846981985</v>
      </c>
      <c r="DE405" s="14">
        <f t="shared" si="630"/>
        <v>67.5</v>
      </c>
      <c r="DF405" s="207">
        <f t="shared" ca="1" si="643"/>
        <v>18.990929855868977</v>
      </c>
      <c r="DG405" s="207">
        <f t="shared" ca="1" si="631"/>
        <v>17.644663656720546</v>
      </c>
      <c r="DH405" s="207">
        <f t="shared" ca="1" si="631"/>
        <v>15.322995000172579</v>
      </c>
      <c r="DI405" s="207">
        <f t="shared" ca="1" si="631"/>
        <v>14.556435696526085</v>
      </c>
      <c r="DJ405" s="207">
        <f t="shared" ca="1" si="631"/>
        <v>16.799417978329576</v>
      </c>
      <c r="DK405" s="207">
        <f t="shared" ca="1" si="631"/>
        <v>23.141764023812648</v>
      </c>
      <c r="DL405" s="207">
        <f t="shared" ca="1" si="631"/>
        <v>34.005932045299637</v>
      </c>
      <c r="DM405" s="207">
        <f t="shared" ca="1" si="631"/>
        <v>46.784884576704719</v>
      </c>
      <c r="DN405" s="207">
        <f t="shared" ca="1" si="631"/>
        <v>54.705047471357496</v>
      </c>
      <c r="DO405" s="207">
        <f t="shared" ca="1" si="631"/>
        <v>54.120120662699868</v>
      </c>
      <c r="DP405" s="207">
        <f t="shared" ca="1" si="631"/>
        <v>49.799092637550082</v>
      </c>
      <c r="DQ405" s="207">
        <f t="shared" ca="1" si="631"/>
        <v>47.08548104071869</v>
      </c>
      <c r="DR405" s="207">
        <f t="shared" ca="1" si="631"/>
        <v>46.535402863970241</v>
      </c>
      <c r="DT405" s="14">
        <f t="shared" si="632"/>
        <v>67.5</v>
      </c>
      <c r="DU405" s="207">
        <f t="shared" ca="1" si="633"/>
        <v>0</v>
      </c>
      <c r="DV405" s="207">
        <f t="shared" ca="1" si="633"/>
        <v>0</v>
      </c>
      <c r="DW405" s="207">
        <f t="shared" ca="1" si="633"/>
        <v>0</v>
      </c>
      <c r="DX405" s="207">
        <f t="shared" ca="1" si="633"/>
        <v>0</v>
      </c>
      <c r="DY405" s="207">
        <f t="shared" ca="1" si="633"/>
        <v>0</v>
      </c>
      <c r="DZ405" s="207">
        <f t="shared" ca="1" si="633"/>
        <v>0</v>
      </c>
      <c r="EA405" s="207">
        <f t="shared" ca="1" si="633"/>
        <v>0</v>
      </c>
      <c r="EB405" s="207">
        <f t="shared" ca="1" si="633"/>
        <v>0</v>
      </c>
      <c r="EC405" s="207">
        <f t="shared" ca="1" si="633"/>
        <v>0</v>
      </c>
      <c r="ED405" s="207">
        <f t="shared" ca="1" si="633"/>
        <v>0</v>
      </c>
      <c r="EE405" s="207">
        <f t="shared" ca="1" si="633"/>
        <v>0</v>
      </c>
      <c r="EF405" s="207">
        <f t="shared" ca="1" si="633"/>
        <v>0</v>
      </c>
      <c r="EG405" s="207">
        <f t="shared" ca="1" si="633"/>
        <v>0</v>
      </c>
      <c r="EI405" s="14">
        <f t="shared" si="634"/>
        <v>67.5</v>
      </c>
      <c r="EJ405" s="207">
        <f t="shared" ca="1" si="635"/>
        <v>0</v>
      </c>
      <c r="EK405" s="207">
        <f t="shared" ca="1" si="635"/>
        <v>0</v>
      </c>
      <c r="EL405" s="207">
        <f t="shared" ca="1" si="635"/>
        <v>0</v>
      </c>
      <c r="EM405" s="207">
        <f t="shared" ca="1" si="635"/>
        <v>0</v>
      </c>
      <c r="EN405" s="207">
        <f t="shared" ca="1" si="635"/>
        <v>0</v>
      </c>
      <c r="EO405" s="207">
        <f t="shared" ca="1" si="635"/>
        <v>0</v>
      </c>
      <c r="EP405" s="207">
        <f t="shared" ca="1" si="635"/>
        <v>0</v>
      </c>
      <c r="EQ405" s="207">
        <f t="shared" ca="1" si="635"/>
        <v>0</v>
      </c>
      <c r="ER405" s="207">
        <f t="shared" ca="1" si="635"/>
        <v>0</v>
      </c>
      <c r="ES405" s="207">
        <f t="shared" ca="1" si="635"/>
        <v>0</v>
      </c>
      <c r="ET405" s="207">
        <f t="shared" ca="1" si="635"/>
        <v>0</v>
      </c>
      <c r="EU405" s="207">
        <f t="shared" ca="1" si="635"/>
        <v>0</v>
      </c>
      <c r="EV405" s="207">
        <f t="shared" ca="1" si="635"/>
        <v>0</v>
      </c>
      <c r="EX405" s="14"/>
      <c r="EY405" s="207"/>
      <c r="EZ405" s="207"/>
      <c r="FA405" s="207"/>
      <c r="FB405" s="207"/>
      <c r="FC405" s="207"/>
      <c r="FD405" s="207"/>
      <c r="FE405" s="207"/>
      <c r="FF405" s="207"/>
      <c r="FG405" s="207"/>
      <c r="FH405" s="207"/>
      <c r="FI405" s="207"/>
      <c r="FJ405" s="207"/>
      <c r="FK405" s="207"/>
      <c r="FM405" s="14"/>
      <c r="FN405" s="207"/>
      <c r="FO405" s="207"/>
      <c r="FP405" s="207"/>
      <c r="FQ405" s="207"/>
      <c r="FR405" s="207"/>
      <c r="FS405" s="207"/>
      <c r="FT405" s="207"/>
      <c r="FU405" s="207"/>
      <c r="FV405" s="207"/>
      <c r="FW405" s="207"/>
      <c r="FX405" s="207"/>
      <c r="FY405" s="207"/>
      <c r="FZ405" s="207"/>
    </row>
    <row r="406" spans="17:184">
      <c r="S406" s="14">
        <f t="shared" si="619"/>
        <v>75</v>
      </c>
      <c r="T406" s="325">
        <f t="shared" ca="1" si="636"/>
        <v>29.735789193244607</v>
      </c>
      <c r="U406" s="325">
        <f t="shared" ca="1" si="636"/>
        <v>29.553619653211555</v>
      </c>
      <c r="V406" s="325">
        <f t="shared" ca="1" si="636"/>
        <v>28.94278285713537</v>
      </c>
      <c r="W406" s="325">
        <f t="shared" ca="1" si="636"/>
        <v>27.729992354871534</v>
      </c>
      <c r="X406" s="325">
        <f t="shared" ca="1" si="636"/>
        <v>25.660832061400896</v>
      </c>
      <c r="Y406" s="325">
        <f t="shared" ca="1" si="636"/>
        <v>22.336659956620188</v>
      </c>
      <c r="Z406" s="325">
        <f t="shared" ca="1" si="636"/>
        <v>22.806644837822692</v>
      </c>
      <c r="AA406" s="325">
        <f t="shared" ca="1" si="636"/>
        <v>39.904438655201822</v>
      </c>
      <c r="AB406" s="325">
        <f t="shared" ca="1" si="636"/>
        <v>65.220040703362343</v>
      </c>
      <c r="AC406" s="325">
        <f t="shared" ca="1" si="636"/>
        <v>90.191353162335091</v>
      </c>
      <c r="AD406" s="325">
        <f t="shared" ca="1" si="636"/>
        <v>106.42407577202883</v>
      </c>
      <c r="AE406" s="325">
        <f t="shared" ca="1" si="636"/>
        <v>113.80286621055764</v>
      </c>
      <c r="AF406" s="325">
        <f t="shared" ca="1" si="636"/>
        <v>115.74103180300212</v>
      </c>
      <c r="AG406" s="52"/>
      <c r="AH406" s="14">
        <f t="shared" si="621"/>
        <v>75</v>
      </c>
      <c r="AI406" s="325">
        <f t="shared" ca="1" si="637"/>
        <v>30.269990761905401</v>
      </c>
      <c r="AJ406" s="325">
        <f t="shared" ca="1" si="622"/>
        <v>28.504233181174769</v>
      </c>
      <c r="AK406" s="325">
        <f t="shared" ca="1" si="622"/>
        <v>25.159220443185138</v>
      </c>
      <c r="AL406" s="325">
        <f t="shared" ca="1" si="622"/>
        <v>22.333189649017047</v>
      </c>
      <c r="AM406" s="325">
        <f t="shared" ca="1" si="622"/>
        <v>20.677038226424809</v>
      </c>
      <c r="AN406" s="325">
        <f t="shared" ca="1" si="622"/>
        <v>22.68447958709951</v>
      </c>
      <c r="AO406" s="325">
        <f t="shared" ca="1" si="622"/>
        <v>32.479682694837543</v>
      </c>
      <c r="AP406" s="325">
        <f t="shared" ca="1" si="622"/>
        <v>51.648617582121979</v>
      </c>
      <c r="AQ406" s="325">
        <f t="shared" ca="1" si="622"/>
        <v>77.73439210871345</v>
      </c>
      <c r="AR406" s="325">
        <f t="shared" ca="1" si="622"/>
        <v>101.33354305664334</v>
      </c>
      <c r="AS406" s="325">
        <f t="shared" ca="1" si="622"/>
        <v>115.36804076838189</v>
      </c>
      <c r="AT406" s="325">
        <f t="shared" ca="1" si="622"/>
        <v>121.35498284209581</v>
      </c>
      <c r="AU406" s="325">
        <f t="shared" ca="1" si="622"/>
        <v>122.96344923106584</v>
      </c>
      <c r="AW406" s="14">
        <f t="shared" si="623"/>
        <v>75</v>
      </c>
      <c r="AX406" s="207">
        <f t="shared" ca="1" si="638"/>
        <v>32.385208339806226</v>
      </c>
      <c r="AY406" s="207">
        <f t="shared" ca="1" si="624"/>
        <v>30.683594203285292</v>
      </c>
      <c r="AZ406" s="207">
        <f t="shared" ca="1" si="624"/>
        <v>27.449678925474593</v>
      </c>
      <c r="BA406" s="207">
        <f t="shared" ca="1" si="624"/>
        <v>24.578398972439647</v>
      </c>
      <c r="BB406" s="207">
        <f t="shared" ca="1" si="624"/>
        <v>22.271813002975925</v>
      </c>
      <c r="BC406" s="207">
        <f t="shared" ca="1" si="624"/>
        <v>21.955518572367783</v>
      </c>
      <c r="BD406" s="207">
        <f t="shared" ca="1" si="624"/>
        <v>29.799985516028507</v>
      </c>
      <c r="BE406" s="207">
        <f t="shared" ca="1" si="624"/>
        <v>47.975055252248623</v>
      </c>
      <c r="BF406" s="207">
        <f t="shared" ca="1" si="624"/>
        <v>73.745362201877441</v>
      </c>
      <c r="BG406" s="207">
        <f t="shared" ca="1" si="624"/>
        <v>97.83071108116043</v>
      </c>
      <c r="BH406" s="207">
        <f t="shared" ca="1" si="624"/>
        <v>112.71142916703147</v>
      </c>
      <c r="BI406" s="207">
        <f t="shared" ca="1" si="624"/>
        <v>119.36319292624933</v>
      </c>
      <c r="BJ406" s="207">
        <f t="shared" ca="1" si="624"/>
        <v>121.21102243667104</v>
      </c>
      <c r="BL406" s="14">
        <f t="shared" si="639"/>
        <v>75</v>
      </c>
      <c r="BM406" s="207">
        <f t="shared" ca="1" si="640"/>
        <v>34.736408706001015</v>
      </c>
      <c r="BN406" s="207">
        <f t="shared" ca="1" si="625"/>
        <v>33.115567750474348</v>
      </c>
      <c r="BO406" s="207">
        <f t="shared" ca="1" si="625"/>
        <v>30.038172578842467</v>
      </c>
      <c r="BP406" s="207">
        <f t="shared" ca="1" si="625"/>
        <v>27.228332490173759</v>
      </c>
      <c r="BQ406" s="207">
        <f t="shared" ca="1" si="625"/>
        <v>24.651386490142006</v>
      </c>
      <c r="BR406" s="207">
        <f t="shared" ca="1" si="625"/>
        <v>22.569679916317462</v>
      </c>
      <c r="BS406" s="207">
        <f t="shared" ca="1" si="625"/>
        <v>27.333199560208733</v>
      </c>
      <c r="BT406" s="207">
        <f t="shared" ca="1" si="625"/>
        <v>44.328996512386581</v>
      </c>
      <c r="BU406" s="207">
        <f t="shared" ca="1" si="625"/>
        <v>69.763759098997497</v>
      </c>
      <c r="BV406" s="207">
        <f t="shared" ca="1" si="625"/>
        <v>94.331447513228497</v>
      </c>
      <c r="BW406" s="207">
        <f t="shared" ca="1" si="625"/>
        <v>110.05744445534654</v>
      </c>
      <c r="BX406" s="207">
        <f t="shared" ca="1" si="625"/>
        <v>117.37391091634549</v>
      </c>
      <c r="BY406" s="207">
        <f t="shared" ca="1" si="625"/>
        <v>119.46115371359249</v>
      </c>
      <c r="CA406" s="14">
        <f t="shared" si="626"/>
        <v>75</v>
      </c>
      <c r="CB406" s="207">
        <f t="shared" ca="1" si="641"/>
        <v>23.119588928549351</v>
      </c>
      <c r="CC406" s="207">
        <f t="shared" ca="1" si="627"/>
        <v>21.590700994457059</v>
      </c>
      <c r="CD406" s="207">
        <f t="shared" ca="1" si="627"/>
        <v>18.949614195712208</v>
      </c>
      <c r="CE406" s="207">
        <f t="shared" ca="1" si="627"/>
        <v>17.205985990472353</v>
      </c>
      <c r="CF406" s="207">
        <f t="shared" ca="1" si="627"/>
        <v>16.524332164281017</v>
      </c>
      <c r="CG406" s="207">
        <f t="shared" ca="1" si="627"/>
        <v>16.724009860584783</v>
      </c>
      <c r="CH406" s="207">
        <f t="shared" ca="1" si="627"/>
        <v>17.798980421777575</v>
      </c>
      <c r="CI406" s="207">
        <f t="shared" ca="1" si="627"/>
        <v>19.521771766782976</v>
      </c>
      <c r="CJ406" s="207">
        <f t="shared" ca="1" si="627"/>
        <v>20.98541382389126</v>
      </c>
      <c r="CK406" s="207">
        <f t="shared" ca="1" si="627"/>
        <v>21.351763047432968</v>
      </c>
      <c r="CL406" s="207">
        <f t="shared" ca="1" si="627"/>
        <v>21.236330396449063</v>
      </c>
      <c r="CM406" s="207">
        <f t="shared" ca="1" si="627"/>
        <v>21.823835916089394</v>
      </c>
      <c r="CN406" s="207">
        <f t="shared" ca="1" si="627"/>
        <v>22.466850167459146</v>
      </c>
      <c r="CP406" s="14">
        <f t="shared" si="628"/>
        <v>75</v>
      </c>
      <c r="CQ406" s="207">
        <f t="shared" ca="1" si="642"/>
        <v>54.488527501772616</v>
      </c>
      <c r="CR406" s="207">
        <f t="shared" ca="1" si="629"/>
        <v>48.81187896105051</v>
      </c>
      <c r="CS406" s="207">
        <f t="shared" ca="1" si="629"/>
        <v>38.106194748319034</v>
      </c>
      <c r="CT406" s="207">
        <f t="shared" ca="1" si="629"/>
        <v>29.507992077197436</v>
      </c>
      <c r="CU406" s="207">
        <f t="shared" ca="1" si="629"/>
        <v>24.268688713283627</v>
      </c>
      <c r="CV406" s="207">
        <f t="shared" ca="1" si="629"/>
        <v>21.774754663403904</v>
      </c>
      <c r="CW406" s="207">
        <f t="shared" ca="1" si="629"/>
        <v>22.016456691413204</v>
      </c>
      <c r="CX406" s="207">
        <f t="shared" ca="1" si="629"/>
        <v>26.336618968101774</v>
      </c>
      <c r="CY406" s="207">
        <f t="shared" ca="1" si="629"/>
        <v>35.657266860322757</v>
      </c>
      <c r="CZ406" s="207">
        <f t="shared" ca="1" si="629"/>
        <v>47.49575659342603</v>
      </c>
      <c r="DA406" s="207">
        <f t="shared" ca="1" si="629"/>
        <v>59.275917356194128</v>
      </c>
      <c r="DB406" s="207">
        <f t="shared" ca="1" si="629"/>
        <v>70.296619094034341</v>
      </c>
      <c r="DC406" s="207">
        <f t="shared" ca="1" si="629"/>
        <v>75.720728733744522</v>
      </c>
      <c r="DE406" s="14">
        <f t="shared" si="630"/>
        <v>75</v>
      </c>
      <c r="DF406" s="207">
        <f t="shared" ca="1" si="643"/>
        <v>29.339655571419328</v>
      </c>
      <c r="DG406" s="207">
        <f t="shared" ca="1" si="631"/>
        <v>26.039914375256661</v>
      </c>
      <c r="DH406" s="207">
        <f t="shared" ca="1" si="631"/>
        <v>20.377624503460332</v>
      </c>
      <c r="DI406" s="207">
        <f t="shared" ca="1" si="631"/>
        <v>17.205752983521325</v>
      </c>
      <c r="DJ406" s="207">
        <f t="shared" ca="1" si="631"/>
        <v>17.673095126628304</v>
      </c>
      <c r="DK406" s="207">
        <f t="shared" ca="1" si="631"/>
        <v>21.883878224306095</v>
      </c>
      <c r="DL406" s="207">
        <f t="shared" ca="1" si="631"/>
        <v>29.721241232746706</v>
      </c>
      <c r="DM406" s="207">
        <f t="shared" ca="1" si="631"/>
        <v>39.587526471436263</v>
      </c>
      <c r="DN406" s="207">
        <f t="shared" ca="1" si="631"/>
        <v>47.3485404384585</v>
      </c>
      <c r="DO406" s="207">
        <f t="shared" ca="1" si="631"/>
        <v>49.799092637550082</v>
      </c>
      <c r="DP406" s="207">
        <f t="shared" ca="1" si="631"/>
        <v>49.529980448554056</v>
      </c>
      <c r="DQ406" s="207">
        <f t="shared" ca="1" si="631"/>
        <v>50.902824066974119</v>
      </c>
      <c r="DR406" s="207">
        <f t="shared" ca="1" si="631"/>
        <v>52.488745844310607</v>
      </c>
      <c r="DT406" s="14">
        <f t="shared" si="632"/>
        <v>75</v>
      </c>
      <c r="DU406" s="207">
        <f t="shared" ca="1" si="633"/>
        <v>0</v>
      </c>
      <c r="DV406" s="207">
        <f t="shared" ca="1" si="633"/>
        <v>0</v>
      </c>
      <c r="DW406" s="207">
        <f t="shared" ca="1" si="633"/>
        <v>0</v>
      </c>
      <c r="DX406" s="207">
        <f t="shared" ca="1" si="633"/>
        <v>0</v>
      </c>
      <c r="DY406" s="207">
        <f t="shared" ca="1" si="633"/>
        <v>0</v>
      </c>
      <c r="DZ406" s="207">
        <f t="shared" ca="1" si="633"/>
        <v>0</v>
      </c>
      <c r="EA406" s="207">
        <f t="shared" ca="1" si="633"/>
        <v>0</v>
      </c>
      <c r="EB406" s="207">
        <f t="shared" ca="1" si="633"/>
        <v>0</v>
      </c>
      <c r="EC406" s="207">
        <f t="shared" ca="1" si="633"/>
        <v>0</v>
      </c>
      <c r="ED406" s="207">
        <f t="shared" ca="1" si="633"/>
        <v>0</v>
      </c>
      <c r="EE406" s="207">
        <f t="shared" ca="1" si="633"/>
        <v>0</v>
      </c>
      <c r="EF406" s="207">
        <f t="shared" ca="1" si="633"/>
        <v>0</v>
      </c>
      <c r="EG406" s="207">
        <f t="shared" ca="1" si="633"/>
        <v>0</v>
      </c>
      <c r="EI406" s="14">
        <f t="shared" si="634"/>
        <v>75</v>
      </c>
      <c r="EJ406" s="207">
        <f t="shared" ca="1" si="635"/>
        <v>0</v>
      </c>
      <c r="EK406" s="207">
        <f t="shared" ca="1" si="635"/>
        <v>0</v>
      </c>
      <c r="EL406" s="207">
        <f t="shared" ca="1" si="635"/>
        <v>0</v>
      </c>
      <c r="EM406" s="207">
        <f t="shared" ca="1" si="635"/>
        <v>0</v>
      </c>
      <c r="EN406" s="207">
        <f t="shared" ca="1" si="635"/>
        <v>0</v>
      </c>
      <c r="EO406" s="207">
        <f t="shared" ca="1" si="635"/>
        <v>0</v>
      </c>
      <c r="EP406" s="207">
        <f t="shared" ca="1" si="635"/>
        <v>0</v>
      </c>
      <c r="EQ406" s="207">
        <f t="shared" ca="1" si="635"/>
        <v>0</v>
      </c>
      <c r="ER406" s="207">
        <f t="shared" ca="1" si="635"/>
        <v>0</v>
      </c>
      <c r="ES406" s="207">
        <f t="shared" ca="1" si="635"/>
        <v>0</v>
      </c>
      <c r="ET406" s="207">
        <f t="shared" ca="1" si="635"/>
        <v>0</v>
      </c>
      <c r="EU406" s="207">
        <f t="shared" ca="1" si="635"/>
        <v>0</v>
      </c>
      <c r="EV406" s="207">
        <f t="shared" ca="1" si="635"/>
        <v>0</v>
      </c>
      <c r="EX406" s="14"/>
      <c r="EY406" s="207"/>
      <c r="EZ406" s="207"/>
      <c r="FA406" s="207"/>
      <c r="FB406" s="207"/>
      <c r="FC406" s="207"/>
      <c r="FD406" s="207"/>
      <c r="FE406" s="207"/>
      <c r="FF406" s="207"/>
      <c r="FG406" s="207"/>
      <c r="FH406" s="207"/>
      <c r="FI406" s="207"/>
      <c r="FJ406" s="207"/>
      <c r="FK406" s="207"/>
      <c r="FM406" s="14"/>
      <c r="FN406" s="207"/>
      <c r="FO406" s="207"/>
      <c r="FP406" s="207"/>
      <c r="FQ406" s="207"/>
      <c r="FR406" s="207"/>
      <c r="FS406" s="207"/>
      <c r="FT406" s="207"/>
      <c r="FU406" s="207"/>
      <c r="FV406" s="207"/>
      <c r="FW406" s="207"/>
      <c r="FX406" s="207"/>
      <c r="FY406" s="207"/>
      <c r="FZ406" s="207"/>
    </row>
    <row r="407" spans="17:184">
      <c r="S407" s="14">
        <f t="shared" si="619"/>
        <v>82.5</v>
      </c>
      <c r="T407" s="325">
        <f t="shared" ca="1" si="636"/>
        <v>26.840271389893992</v>
      </c>
      <c r="U407" s="325">
        <f t="shared" ca="1" si="636"/>
        <v>26.6641450151476</v>
      </c>
      <c r="V407" s="325">
        <f t="shared" ca="1" si="636"/>
        <v>26.074396981538428</v>
      </c>
      <c r="W407" s="325">
        <f t="shared" ca="1" si="636"/>
        <v>24.899487370021163</v>
      </c>
      <c r="X407" s="325">
        <f t="shared" ca="1" si="636"/>
        <v>22.872347359794475</v>
      </c>
      <c r="Y407" s="325">
        <f t="shared" ca="1" si="636"/>
        <v>19.577395936529122</v>
      </c>
      <c r="Z407" s="325">
        <f t="shared" ca="1" si="636"/>
        <v>25.862774398675516</v>
      </c>
      <c r="AA407" s="325">
        <f t="shared" ca="1" si="636"/>
        <v>43.40038963450661</v>
      </c>
      <c r="AB407" s="325">
        <f t="shared" ca="1" si="636"/>
        <v>69.020922258124585</v>
      </c>
      <c r="AC407" s="325">
        <f t="shared" ca="1" si="636"/>
        <v>95.360141383381233</v>
      </c>
      <c r="AD407" s="325">
        <f t="shared" ca="1" si="636"/>
        <v>113.80286621055764</v>
      </c>
      <c r="AE407" s="325">
        <f t="shared" ca="1" si="636"/>
        <v>122.87101390554666</v>
      </c>
      <c r="AF407" s="325">
        <f t="shared" ca="1" si="636"/>
        <v>125.38715872229291</v>
      </c>
      <c r="AG407" s="52"/>
      <c r="AH407" s="14">
        <f t="shared" si="621"/>
        <v>82.5</v>
      </c>
      <c r="AI407" s="325">
        <f t="shared" ca="1" si="637"/>
        <v>37.679268159321666</v>
      </c>
      <c r="AJ407" s="325">
        <f t="shared" ca="1" si="622"/>
        <v>33.85685237980362</v>
      </c>
      <c r="AK407" s="325">
        <f t="shared" ca="1" si="622"/>
        <v>27.622128862817373</v>
      </c>
      <c r="AL407" s="325">
        <f t="shared" ca="1" si="622"/>
        <v>23.400133554754383</v>
      </c>
      <c r="AM407" s="325">
        <f t="shared" ca="1" si="622"/>
        <v>21.691399626346438</v>
      </c>
      <c r="AN407" s="325">
        <f t="shared" ca="1" si="622"/>
        <v>24.356936654955781</v>
      </c>
      <c r="AO407" s="325">
        <f t="shared" ca="1" si="622"/>
        <v>34.339305807551455</v>
      </c>
      <c r="AP407" s="325">
        <f t="shared" ca="1" si="622"/>
        <v>53.205241349987311</v>
      </c>
      <c r="AQ407" s="325">
        <f t="shared" ca="1" si="622"/>
        <v>79.268907401797549</v>
      </c>
      <c r="AR407" s="325">
        <f t="shared" ca="1" si="622"/>
        <v>104.49439166943331</v>
      </c>
      <c r="AS407" s="325">
        <f t="shared" ca="1" si="622"/>
        <v>121.35498284209581</v>
      </c>
      <c r="AT407" s="325">
        <f t="shared" ca="1" si="622"/>
        <v>129.99550028093307</v>
      </c>
      <c r="AU407" s="325">
        <f t="shared" ca="1" si="622"/>
        <v>132.91010943410384</v>
      </c>
      <c r="AW407" s="14">
        <f t="shared" si="623"/>
        <v>82.5</v>
      </c>
      <c r="AX407" s="207">
        <f t="shared" ca="1" si="638"/>
        <v>39.224733696769647</v>
      </c>
      <c r="AY407" s="207">
        <f t="shared" ca="1" si="624"/>
        <v>35.456888658408147</v>
      </c>
      <c r="AZ407" s="207">
        <f t="shared" ca="1" si="624"/>
        <v>29.308892090087529</v>
      </c>
      <c r="BA407" s="207">
        <f t="shared" ca="1" si="624"/>
        <v>24.989107545004455</v>
      </c>
      <c r="BB407" s="207">
        <f t="shared" ca="1" si="624"/>
        <v>22.554376151103725</v>
      </c>
      <c r="BC407" s="207">
        <f t="shared" ca="1" si="624"/>
        <v>23.468836549052707</v>
      </c>
      <c r="BD407" s="207">
        <f t="shared" ca="1" si="624"/>
        <v>32.115917069890742</v>
      </c>
      <c r="BE407" s="207">
        <f t="shared" ca="1" si="624"/>
        <v>50.243709216330181</v>
      </c>
      <c r="BF407" s="207">
        <f t="shared" ca="1" si="624"/>
        <v>76.101583311602056</v>
      </c>
      <c r="BG407" s="207">
        <f t="shared" ca="1" si="624"/>
        <v>101.75687270012384</v>
      </c>
      <c r="BH407" s="207">
        <f t="shared" ca="1" si="624"/>
        <v>119.36319292624933</v>
      </c>
      <c r="BI407" s="207">
        <f t="shared" ca="1" si="624"/>
        <v>128.61272563924422</v>
      </c>
      <c r="BJ407" s="207">
        <f t="shared" ca="1" si="624"/>
        <v>131.75427689505204</v>
      </c>
      <c r="BL407" s="14">
        <f t="shared" si="639"/>
        <v>82.5</v>
      </c>
      <c r="BM407" s="207">
        <f t="shared" ca="1" si="640"/>
        <v>40.93603418087342</v>
      </c>
      <c r="BN407" s="207">
        <f t="shared" ca="1" si="625"/>
        <v>37.248881194964909</v>
      </c>
      <c r="BO407" s="207">
        <f t="shared" ca="1" si="625"/>
        <v>31.259359930923669</v>
      </c>
      <c r="BP407" s="207">
        <f t="shared" ca="1" si="625"/>
        <v>26.975778266830972</v>
      </c>
      <c r="BQ407" s="207">
        <f t="shared" ca="1" si="625"/>
        <v>24.114874518550781</v>
      </c>
      <c r="BR407" s="207">
        <f t="shared" ca="1" si="625"/>
        <v>23.273229060719544</v>
      </c>
      <c r="BS407" s="207">
        <f t="shared" ca="1" si="625"/>
        <v>30.018638204772305</v>
      </c>
      <c r="BT407" s="207">
        <f t="shared" ca="1" si="625"/>
        <v>47.304091361199063</v>
      </c>
      <c r="BU407" s="207">
        <f t="shared" ca="1" si="625"/>
        <v>72.940832361911134</v>
      </c>
      <c r="BV407" s="207">
        <f t="shared" ca="1" si="625"/>
        <v>99.022634727290267</v>
      </c>
      <c r="BW407" s="207">
        <f t="shared" ca="1" si="625"/>
        <v>117.37391091634549</v>
      </c>
      <c r="BX407" s="207">
        <f t="shared" ca="1" si="625"/>
        <v>127.23249740678453</v>
      </c>
      <c r="BY407" s="207">
        <f t="shared" ca="1" si="625"/>
        <v>130.60114043401501</v>
      </c>
      <c r="CA407" s="14">
        <f t="shared" si="626"/>
        <v>82.5</v>
      </c>
      <c r="CB407" s="207">
        <f t="shared" ca="1" si="641"/>
        <v>30.024289056962168</v>
      </c>
      <c r="CC407" s="207">
        <f t="shared" ca="1" si="627"/>
        <v>26.416202954568195</v>
      </c>
      <c r="CD407" s="207">
        <f t="shared" ca="1" si="627"/>
        <v>20.818076774380543</v>
      </c>
      <c r="CE407" s="207">
        <f t="shared" ca="1" si="627"/>
        <v>17.482506475499058</v>
      </c>
      <c r="CF407" s="207">
        <f t="shared" ca="1" si="627"/>
        <v>16.113327757865555</v>
      </c>
      <c r="CG407" s="207">
        <f t="shared" ca="1" si="627"/>
        <v>15.949194279584493</v>
      </c>
      <c r="CH407" s="207">
        <f t="shared" ca="1" si="627"/>
        <v>16.695024106862366</v>
      </c>
      <c r="CI407" s="207">
        <f t="shared" ca="1" si="627"/>
        <v>18.111068634165981</v>
      </c>
      <c r="CJ407" s="207">
        <f t="shared" ca="1" si="627"/>
        <v>19.578175991173591</v>
      </c>
      <c r="CK407" s="207">
        <f t="shared" ca="1" si="627"/>
        <v>20.555017593970287</v>
      </c>
      <c r="CL407" s="207">
        <f t="shared" ca="1" si="627"/>
        <v>21.823835916089394</v>
      </c>
      <c r="CM407" s="207">
        <f t="shared" ca="1" si="627"/>
        <v>24.908822092467567</v>
      </c>
      <c r="CN407" s="207">
        <f t="shared" ca="1" si="627"/>
        <v>27.387071821917161</v>
      </c>
      <c r="CP407" s="14">
        <f t="shared" si="628"/>
        <v>82.5</v>
      </c>
      <c r="CQ407" s="207">
        <f t="shared" ca="1" si="642"/>
        <v>80.264050612122276</v>
      </c>
      <c r="CR407" s="207">
        <f t="shared" ca="1" si="629"/>
        <v>68.411174889597973</v>
      </c>
      <c r="CS407" s="207">
        <f t="shared" ca="1" si="629"/>
        <v>48.88246297332752</v>
      </c>
      <c r="CT407" s="207">
        <f t="shared" ca="1" si="629"/>
        <v>35.411197484297467</v>
      </c>
      <c r="CU407" s="207">
        <f t="shared" ca="1" si="629"/>
        <v>28.057391153119024</v>
      </c>
      <c r="CV407" s="207">
        <f t="shared" ca="1" si="629"/>
        <v>24.833109098894628</v>
      </c>
      <c r="CW407" s="207">
        <f t="shared" ca="1" si="629"/>
        <v>25.119481873218348</v>
      </c>
      <c r="CX407" s="207">
        <f t="shared" ca="1" si="629"/>
        <v>29.857833393684817</v>
      </c>
      <c r="CY407" s="207">
        <f t="shared" ca="1" si="629"/>
        <v>39.902032896161842</v>
      </c>
      <c r="CZ407" s="207">
        <f t="shared" ca="1" si="629"/>
        <v>53.757285512019095</v>
      </c>
      <c r="DA407" s="207">
        <f t="shared" ca="1" si="629"/>
        <v>70.296619094034341</v>
      </c>
      <c r="DB407" s="207">
        <f t="shared" ca="1" si="629"/>
        <v>89.822627890528778</v>
      </c>
      <c r="DC407" s="207">
        <f t="shared" ca="1" si="629"/>
        <v>101.22147291454874</v>
      </c>
      <c r="DE407" s="14">
        <f t="shared" si="630"/>
        <v>82.5</v>
      </c>
      <c r="DF407" s="207">
        <f t="shared" ca="1" si="643"/>
        <v>46.006308881825916</v>
      </c>
      <c r="DG407" s="207">
        <f t="shared" ca="1" si="631"/>
        <v>38.530177157605848</v>
      </c>
      <c r="DH407" s="207">
        <f t="shared" ca="1" si="631"/>
        <v>26.826419312210241</v>
      </c>
      <c r="DI407" s="207">
        <f t="shared" ca="1" si="631"/>
        <v>20.143304251101771</v>
      </c>
      <c r="DJ407" s="207">
        <f t="shared" ca="1" si="631"/>
        <v>18.691544090399368</v>
      </c>
      <c r="DK407" s="207">
        <f t="shared" ca="1" si="631"/>
        <v>21.367481923297277</v>
      </c>
      <c r="DL407" s="207">
        <f t="shared" ca="1" si="631"/>
        <v>27.457948060821767</v>
      </c>
      <c r="DM407" s="207">
        <f t="shared" ca="1" si="631"/>
        <v>35.597926778450514</v>
      </c>
      <c r="DN407" s="207">
        <f t="shared" ca="1" si="631"/>
        <v>42.873441371084006</v>
      </c>
      <c r="DO407" s="207">
        <f t="shared" ca="1" si="631"/>
        <v>47.08548104071869</v>
      </c>
      <c r="DP407" s="207">
        <f t="shared" ca="1" si="631"/>
        <v>50.902824066974119</v>
      </c>
      <c r="DQ407" s="207">
        <f t="shared" ca="1" si="631"/>
        <v>58.77810904367999</v>
      </c>
      <c r="DR407" s="207">
        <f t="shared" ca="1" si="631"/>
        <v>64.708872227608708</v>
      </c>
      <c r="DT407" s="14">
        <f t="shared" si="632"/>
        <v>82.5</v>
      </c>
      <c r="DU407" s="207">
        <f t="shared" ca="1" si="633"/>
        <v>0</v>
      </c>
      <c r="DV407" s="207">
        <f t="shared" ca="1" si="633"/>
        <v>0</v>
      </c>
      <c r="DW407" s="207">
        <f t="shared" ca="1" si="633"/>
        <v>0</v>
      </c>
      <c r="DX407" s="207">
        <f t="shared" ca="1" si="633"/>
        <v>0</v>
      </c>
      <c r="DY407" s="207">
        <f t="shared" ca="1" si="633"/>
        <v>0</v>
      </c>
      <c r="DZ407" s="207">
        <f t="shared" ca="1" si="633"/>
        <v>0</v>
      </c>
      <c r="EA407" s="207">
        <f t="shared" ca="1" si="633"/>
        <v>0</v>
      </c>
      <c r="EB407" s="207">
        <f t="shared" ca="1" si="633"/>
        <v>0</v>
      </c>
      <c r="EC407" s="207">
        <f t="shared" ca="1" si="633"/>
        <v>0</v>
      </c>
      <c r="ED407" s="207">
        <f t="shared" ca="1" si="633"/>
        <v>0</v>
      </c>
      <c r="EE407" s="207">
        <f t="shared" ca="1" si="633"/>
        <v>0</v>
      </c>
      <c r="EF407" s="207">
        <f t="shared" ca="1" si="633"/>
        <v>0</v>
      </c>
      <c r="EG407" s="207">
        <f t="shared" ca="1" si="633"/>
        <v>0</v>
      </c>
      <c r="EI407" s="14">
        <f t="shared" si="634"/>
        <v>82.5</v>
      </c>
      <c r="EJ407" s="207">
        <f t="shared" ca="1" si="635"/>
        <v>0</v>
      </c>
      <c r="EK407" s="207">
        <f t="shared" ca="1" si="635"/>
        <v>0</v>
      </c>
      <c r="EL407" s="207">
        <f t="shared" ca="1" si="635"/>
        <v>0</v>
      </c>
      <c r="EM407" s="207">
        <f t="shared" ca="1" si="635"/>
        <v>0</v>
      </c>
      <c r="EN407" s="207">
        <f t="shared" ca="1" si="635"/>
        <v>0</v>
      </c>
      <c r="EO407" s="207">
        <f t="shared" ca="1" si="635"/>
        <v>0</v>
      </c>
      <c r="EP407" s="207">
        <f t="shared" ca="1" si="635"/>
        <v>0</v>
      </c>
      <c r="EQ407" s="207">
        <f t="shared" ca="1" si="635"/>
        <v>0</v>
      </c>
      <c r="ER407" s="207">
        <f t="shared" ca="1" si="635"/>
        <v>0</v>
      </c>
      <c r="ES407" s="207">
        <f t="shared" ca="1" si="635"/>
        <v>0</v>
      </c>
      <c r="ET407" s="207">
        <f t="shared" ca="1" si="635"/>
        <v>0</v>
      </c>
      <c r="EU407" s="207">
        <f t="shared" ca="1" si="635"/>
        <v>0</v>
      </c>
      <c r="EV407" s="207">
        <f t="shared" ca="1" si="635"/>
        <v>0</v>
      </c>
      <c r="EX407" s="14"/>
      <c r="EY407" s="207"/>
      <c r="EZ407" s="207"/>
      <c r="FA407" s="207"/>
      <c r="FB407" s="207"/>
      <c r="FC407" s="207"/>
      <c r="FD407" s="207"/>
      <c r="FE407" s="207"/>
      <c r="FF407" s="207"/>
      <c r="FG407" s="207"/>
      <c r="FH407" s="207"/>
      <c r="FI407" s="207"/>
      <c r="FJ407" s="207"/>
      <c r="FK407" s="207"/>
      <c r="FM407" s="14"/>
      <c r="FN407" s="207"/>
      <c r="FO407" s="207"/>
      <c r="FP407" s="207"/>
      <c r="FQ407" s="207"/>
      <c r="FR407" s="207"/>
      <c r="FS407" s="207"/>
      <c r="FT407" s="207"/>
      <c r="FU407" s="207"/>
      <c r="FV407" s="207"/>
      <c r="FW407" s="207"/>
      <c r="FX407" s="207"/>
      <c r="FY407" s="207"/>
      <c r="FZ407" s="207"/>
    </row>
    <row r="408" spans="17:184">
      <c r="S408" s="14">
        <f t="shared" si="619"/>
        <v>90</v>
      </c>
      <c r="T408" s="325">
        <f t="shared" ca="1" si="636"/>
        <v>25.916197157265593</v>
      </c>
      <c r="U408" s="325">
        <f t="shared" ca="1" si="636"/>
        <v>25.741344356499674</v>
      </c>
      <c r="V408" s="325">
        <f t="shared" ca="1" si="636"/>
        <v>25.156437561659121</v>
      </c>
      <c r="W408" s="325">
        <f t="shared" ca="1" si="636"/>
        <v>23.99114712146374</v>
      </c>
      <c r="X408" s="325">
        <f t="shared" ca="1" si="636"/>
        <v>21.976553306946993</v>
      </c>
      <c r="Y408" s="325">
        <f t="shared" ca="1" si="636"/>
        <v>18.695540027344435</v>
      </c>
      <c r="Z408" s="325">
        <f t="shared" ca="1" si="636"/>
        <v>26.791942961796646</v>
      </c>
      <c r="AA408" s="325">
        <f t="shared" ca="1" si="636"/>
        <v>44.38953132335255</v>
      </c>
      <c r="AB408" s="325">
        <f t="shared" ca="1" si="636"/>
        <v>69.987751316301029</v>
      </c>
      <c r="AC408" s="325">
        <f t="shared" ca="1" si="636"/>
        <v>96.63257744409708</v>
      </c>
      <c r="AD408" s="325">
        <f t="shared" ca="1" si="636"/>
        <v>115.74103180300212</v>
      </c>
      <c r="AE408" s="325">
        <f t="shared" ca="1" si="636"/>
        <v>125.38715872229291</v>
      </c>
      <c r="AF408" s="325">
        <f t="shared" ca="1" si="636"/>
        <v>128.11349413675339</v>
      </c>
      <c r="AG408" s="52"/>
      <c r="AH408" s="14">
        <f t="shared" si="621"/>
        <v>90</v>
      </c>
      <c r="AI408" s="325">
        <f t="shared" ca="1" si="637"/>
        <v>43.019084467271668</v>
      </c>
      <c r="AJ408" s="325">
        <f t="shared" ca="1" si="622"/>
        <v>37.516062988768205</v>
      </c>
      <c r="AK408" s="325">
        <f t="shared" ca="1" si="622"/>
        <v>29.240678067472338</v>
      </c>
      <c r="AL408" s="325">
        <f t="shared" ca="1" si="622"/>
        <v>24.137046905690283</v>
      </c>
      <c r="AM408" s="325">
        <f t="shared" ca="1" si="622"/>
        <v>22.239352698780277</v>
      </c>
      <c r="AN408" s="325">
        <f t="shared" ca="1" si="622"/>
        <v>24.965018609488219</v>
      </c>
      <c r="AO408" s="325">
        <f t="shared" ca="1" si="622"/>
        <v>34.916566350309481</v>
      </c>
      <c r="AP408" s="325">
        <f t="shared" ca="1" si="622"/>
        <v>53.600322444083986</v>
      </c>
      <c r="AQ408" s="325">
        <f t="shared" ca="1" si="622"/>
        <v>79.523879943958832</v>
      </c>
      <c r="AR408" s="325">
        <f t="shared" ca="1" si="622"/>
        <v>105.13634601169508</v>
      </c>
      <c r="AS408" s="325">
        <f t="shared" ca="1" si="622"/>
        <v>122.96344923106584</v>
      </c>
      <c r="AT408" s="325">
        <f t="shared" ca="1" si="622"/>
        <v>132.91010943410384</v>
      </c>
      <c r="AU408" s="325">
        <f t="shared" ca="1" si="622"/>
        <v>136.74565173415326</v>
      </c>
      <c r="AW408" s="14">
        <f t="shared" si="623"/>
        <v>90</v>
      </c>
      <c r="AX408" s="207">
        <f t="shared" ca="1" si="638"/>
        <v>44.405162667481413</v>
      </c>
      <c r="AY408" s="207">
        <f t="shared" ca="1" si="624"/>
        <v>38.952411741532941</v>
      </c>
      <c r="AZ408" s="207">
        <f t="shared" ca="1" si="624"/>
        <v>30.754041414242504</v>
      </c>
      <c r="BA408" s="207">
        <f t="shared" ca="1" si="624"/>
        <v>25.541813288377249</v>
      </c>
      <c r="BB408" s="207">
        <f t="shared" ca="1" si="624"/>
        <v>22.936317761602655</v>
      </c>
      <c r="BC408" s="207">
        <f t="shared" ca="1" si="624"/>
        <v>24.094236743175557</v>
      </c>
      <c r="BD408" s="207">
        <f t="shared" ca="1" si="624"/>
        <v>32.849353677028169</v>
      </c>
      <c r="BE408" s="207">
        <f t="shared" ca="1" si="624"/>
        <v>50.870233950635594</v>
      </c>
      <c r="BF408" s="207">
        <f t="shared" ca="1" si="624"/>
        <v>76.628443454994098</v>
      </c>
      <c r="BG408" s="207">
        <f t="shared" ca="1" si="624"/>
        <v>102.66326117848533</v>
      </c>
      <c r="BH408" s="207">
        <f t="shared" ca="1" si="624"/>
        <v>121.21102243667104</v>
      </c>
      <c r="BI408" s="207">
        <f t="shared" ca="1" si="624"/>
        <v>131.75427689505204</v>
      </c>
      <c r="BJ408" s="207">
        <f t="shared" ca="1" si="624"/>
        <v>135.81694069721738</v>
      </c>
      <c r="BL408" s="14">
        <f t="shared" si="639"/>
        <v>90</v>
      </c>
      <c r="BM408" s="207">
        <f t="shared" ca="1" si="640"/>
        <v>45.924483219187344</v>
      </c>
      <c r="BN408" s="207">
        <f t="shared" ca="1" si="625"/>
        <v>40.549071105582655</v>
      </c>
      <c r="BO408" s="207">
        <f t="shared" ca="1" si="625"/>
        <v>32.502622590138401</v>
      </c>
      <c r="BP408" s="207">
        <f t="shared" ca="1" si="625"/>
        <v>27.314630428702049</v>
      </c>
      <c r="BQ408" s="207">
        <f t="shared" ca="1" si="625"/>
        <v>24.25458326097327</v>
      </c>
      <c r="BR408" s="207">
        <f t="shared" ca="1" si="625"/>
        <v>23.778382034629558</v>
      </c>
      <c r="BS408" s="207">
        <f t="shared" ca="1" si="625"/>
        <v>30.892377471030414</v>
      </c>
      <c r="BT408" s="207">
        <f t="shared" ca="1" si="625"/>
        <v>48.16092810326515</v>
      </c>
      <c r="BU408" s="207">
        <f t="shared" ca="1" si="625"/>
        <v>73.739449893769105</v>
      </c>
      <c r="BV408" s="207">
        <f t="shared" ca="1" si="625"/>
        <v>100.19344723483549</v>
      </c>
      <c r="BW408" s="207">
        <f t="shared" ca="1" si="625"/>
        <v>119.46115371359249</v>
      </c>
      <c r="BX408" s="207">
        <f t="shared" ca="1" si="625"/>
        <v>130.60114043401501</v>
      </c>
      <c r="BY408" s="207">
        <f t="shared" ca="1" si="625"/>
        <v>134.89114631975141</v>
      </c>
      <c r="CA408" s="14">
        <f t="shared" si="626"/>
        <v>90</v>
      </c>
      <c r="CB408" s="207">
        <f t="shared" ca="1" si="641"/>
        <v>35.131246878946342</v>
      </c>
      <c r="CC408" s="207">
        <f t="shared" ca="1" si="627"/>
        <v>29.827124931473016</v>
      </c>
      <c r="CD408" s="207">
        <f t="shared" ca="1" si="627"/>
        <v>22.146259342543999</v>
      </c>
      <c r="CE408" s="207">
        <f t="shared" ca="1" si="627"/>
        <v>17.846948573894029</v>
      </c>
      <c r="CF408" s="207">
        <f t="shared" ca="1" si="627"/>
        <v>16.100480675976161</v>
      </c>
      <c r="CG408" s="207">
        <f t="shared" ca="1" si="627"/>
        <v>15.76405716099509</v>
      </c>
      <c r="CH408" s="207">
        <f t="shared" ca="1" si="627"/>
        <v>16.387850930956507</v>
      </c>
      <c r="CI408" s="207">
        <f t="shared" ca="1" si="627"/>
        <v>17.704730858182081</v>
      </c>
      <c r="CJ408" s="207">
        <f t="shared" ca="1" si="627"/>
        <v>19.17946466392263</v>
      </c>
      <c r="CK408" s="207">
        <f t="shared" ca="1" si="627"/>
        <v>20.418762270318446</v>
      </c>
      <c r="CL408" s="207">
        <f t="shared" ca="1" si="627"/>
        <v>22.466850167459146</v>
      </c>
      <c r="CM408" s="207">
        <f t="shared" ca="1" si="627"/>
        <v>27.387071821917161</v>
      </c>
      <c r="CN408" s="207">
        <f t="shared" ca="1" si="627"/>
        <v>31.451881569675912</v>
      </c>
      <c r="CP408" s="14">
        <f t="shared" si="628"/>
        <v>90</v>
      </c>
      <c r="CQ408" s="207">
        <f t="shared" ca="1" si="642"/>
        <v>97.205017985189315</v>
      </c>
      <c r="CR408" s="207">
        <f t="shared" ca="1" si="629"/>
        <v>80.306769480745587</v>
      </c>
      <c r="CS408" s="207">
        <f t="shared" ca="1" si="629"/>
        <v>54.60208692982593</v>
      </c>
      <c r="CT408" s="207">
        <f t="shared" ca="1" si="629"/>
        <v>38.26121226931668</v>
      </c>
      <c r="CU408" s="207">
        <f t="shared" ca="1" si="629"/>
        <v>29.785967938700171</v>
      </c>
      <c r="CV408" s="207">
        <f t="shared" ca="1" si="629"/>
        <v>26.167303701491615</v>
      </c>
      <c r="CW408" s="207">
        <f t="shared" ca="1" si="629"/>
        <v>26.406313610064444</v>
      </c>
      <c r="CX408" s="207">
        <f t="shared" ca="1" si="629"/>
        <v>31.267982482119884</v>
      </c>
      <c r="CY408" s="207">
        <f t="shared" ca="1" si="629"/>
        <v>41.620869553528777</v>
      </c>
      <c r="CZ408" s="207">
        <f t="shared" ca="1" si="629"/>
        <v>56.45712846981985</v>
      </c>
      <c r="DA408" s="207">
        <f t="shared" ca="1" si="629"/>
        <v>75.720728733744522</v>
      </c>
      <c r="DB408" s="207">
        <f t="shared" ca="1" si="629"/>
        <v>101.22147291454874</v>
      </c>
      <c r="DC408" s="207">
        <f t="shared" ca="1" si="629"/>
        <v>117.54750160941052</v>
      </c>
      <c r="DE408" s="14">
        <f t="shared" si="630"/>
        <v>90</v>
      </c>
      <c r="DF408" s="487">
        <f t="shared" ca="1" si="643"/>
        <v>57.124297164355497</v>
      </c>
      <c r="DG408" s="487">
        <f t="shared" ca="1" si="631"/>
        <v>46.25955224313573</v>
      </c>
      <c r="DH408" s="487">
        <f t="shared" ca="1" si="631"/>
        <v>30.368156366038519</v>
      </c>
      <c r="DI408" s="487">
        <f t="shared" ca="1" si="631"/>
        <v>21.659804548955918</v>
      </c>
      <c r="DJ408" s="487">
        <f t="shared" ca="1" si="631"/>
        <v>19.274000401468903</v>
      </c>
      <c r="DK408" s="487">
        <f t="shared" ca="1" si="631"/>
        <v>21.346635833583179</v>
      </c>
      <c r="DL408" s="487">
        <f t="shared" ca="1" si="631"/>
        <v>26.857015774610709</v>
      </c>
      <c r="DM408" s="487">
        <f t="shared" ca="1" si="631"/>
        <v>34.456926761461531</v>
      </c>
      <c r="DN408" s="487">
        <f t="shared" ca="1" si="631"/>
        <v>41.590927440318595</v>
      </c>
      <c r="DO408" s="487">
        <f t="shared" ca="1" si="631"/>
        <v>46.535402863970241</v>
      </c>
      <c r="DP408" s="487">
        <f t="shared" ca="1" si="631"/>
        <v>52.488745844310607</v>
      </c>
      <c r="DQ408" s="487">
        <f t="shared" ca="1" si="631"/>
        <v>64.708872227608708</v>
      </c>
      <c r="DR408" s="487">
        <f t="shared" ca="1" si="631"/>
        <v>74.088185884989102</v>
      </c>
      <c r="DT408" s="14">
        <f t="shared" si="632"/>
        <v>90</v>
      </c>
      <c r="DU408" s="207">
        <f t="shared" ca="1" si="633"/>
        <v>0</v>
      </c>
      <c r="DV408" s="207">
        <f t="shared" ca="1" si="633"/>
        <v>0</v>
      </c>
      <c r="DW408" s="207">
        <f t="shared" ca="1" si="633"/>
        <v>0</v>
      </c>
      <c r="DX408" s="207">
        <f t="shared" ca="1" si="633"/>
        <v>0</v>
      </c>
      <c r="DY408" s="207">
        <f t="shared" ca="1" si="633"/>
        <v>0</v>
      </c>
      <c r="DZ408" s="207">
        <f t="shared" ca="1" si="633"/>
        <v>0</v>
      </c>
      <c r="EA408" s="207">
        <f t="shared" ca="1" si="633"/>
        <v>0</v>
      </c>
      <c r="EB408" s="207">
        <f t="shared" ca="1" si="633"/>
        <v>0</v>
      </c>
      <c r="EC408" s="207">
        <f t="shared" ca="1" si="633"/>
        <v>0</v>
      </c>
      <c r="ED408" s="207">
        <f t="shared" ca="1" si="633"/>
        <v>0</v>
      </c>
      <c r="EE408" s="207">
        <f t="shared" ca="1" si="633"/>
        <v>0</v>
      </c>
      <c r="EF408" s="207">
        <f t="shared" ca="1" si="633"/>
        <v>0</v>
      </c>
      <c r="EG408" s="207">
        <f t="shared" ca="1" si="633"/>
        <v>0</v>
      </c>
      <c r="EI408" s="14">
        <f t="shared" si="634"/>
        <v>90</v>
      </c>
      <c r="EJ408" s="207">
        <f t="shared" ca="1" si="635"/>
        <v>0</v>
      </c>
      <c r="EK408" s="207">
        <f t="shared" ca="1" si="635"/>
        <v>0</v>
      </c>
      <c r="EL408" s="207">
        <f t="shared" ca="1" si="635"/>
        <v>0</v>
      </c>
      <c r="EM408" s="207">
        <f t="shared" ca="1" si="635"/>
        <v>0</v>
      </c>
      <c r="EN408" s="207">
        <f t="shared" ca="1" si="635"/>
        <v>0</v>
      </c>
      <c r="EO408" s="207">
        <f t="shared" ca="1" si="635"/>
        <v>0</v>
      </c>
      <c r="EP408" s="207">
        <f t="shared" ca="1" si="635"/>
        <v>0</v>
      </c>
      <c r="EQ408" s="207">
        <f t="shared" ca="1" si="635"/>
        <v>0</v>
      </c>
      <c r="ER408" s="207">
        <f t="shared" ca="1" si="635"/>
        <v>0</v>
      </c>
      <c r="ES408" s="207">
        <f t="shared" ca="1" si="635"/>
        <v>0</v>
      </c>
      <c r="ET408" s="207">
        <f t="shared" ca="1" si="635"/>
        <v>0</v>
      </c>
      <c r="EU408" s="207">
        <f t="shared" ca="1" si="635"/>
        <v>0</v>
      </c>
      <c r="EV408" s="207">
        <f t="shared" ca="1" si="635"/>
        <v>0</v>
      </c>
      <c r="EX408" s="14"/>
      <c r="EY408" s="207"/>
      <c r="EZ408" s="207"/>
      <c r="FA408" s="207"/>
      <c r="FB408" s="207"/>
      <c r="FC408" s="207"/>
      <c r="FD408" s="207"/>
      <c r="FE408" s="207"/>
      <c r="FF408" s="207"/>
      <c r="FG408" s="207"/>
      <c r="FH408" s="207"/>
      <c r="FI408" s="207"/>
      <c r="FJ408" s="207"/>
      <c r="FK408" s="207"/>
      <c r="FM408" s="14"/>
      <c r="FN408" s="207"/>
      <c r="FO408" s="207"/>
      <c r="FP408" s="207"/>
      <c r="FQ408" s="207"/>
      <c r="FR408" s="207"/>
      <c r="FS408" s="207"/>
      <c r="FT408" s="207"/>
      <c r="FU408" s="207"/>
      <c r="FV408" s="207"/>
      <c r="FW408" s="207"/>
      <c r="FX408" s="207"/>
      <c r="FY408" s="207"/>
      <c r="FZ408" s="207"/>
    </row>
    <row r="409" spans="17:184">
      <c r="Q409" s="1" t="s">
        <v>110</v>
      </c>
      <c r="S409" s="1" t="s">
        <v>111</v>
      </c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 t="s">
        <v>112</v>
      </c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 t="s">
        <v>113</v>
      </c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 t="s">
        <v>114</v>
      </c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 t="s">
        <v>115</v>
      </c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 t="s">
        <v>116</v>
      </c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 t="s">
        <v>117</v>
      </c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 t="s">
        <v>116</v>
      </c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 t="s">
        <v>117</v>
      </c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</row>
    <row r="410" spans="17:184">
      <c r="S410" s="115" t="s">
        <v>391</v>
      </c>
      <c r="T410" s="219">
        <f>T395</f>
        <v>0</v>
      </c>
      <c r="U410" s="219">
        <f t="shared" ref="U410:AF410" si="644">U395</f>
        <v>7.5</v>
      </c>
      <c r="V410" s="219">
        <f t="shared" si="644"/>
        <v>15</v>
      </c>
      <c r="W410" s="219">
        <f t="shared" si="644"/>
        <v>22.5</v>
      </c>
      <c r="X410" s="219">
        <f t="shared" si="644"/>
        <v>30</v>
      </c>
      <c r="Y410" s="219">
        <f t="shared" si="644"/>
        <v>37.5</v>
      </c>
      <c r="Z410" s="219">
        <f t="shared" si="644"/>
        <v>45</v>
      </c>
      <c r="AA410" s="219">
        <f t="shared" si="644"/>
        <v>52.5</v>
      </c>
      <c r="AB410" s="219">
        <f t="shared" si="644"/>
        <v>60</v>
      </c>
      <c r="AC410" s="219">
        <f t="shared" si="644"/>
        <v>67.5</v>
      </c>
      <c r="AD410" s="219">
        <f t="shared" si="644"/>
        <v>75</v>
      </c>
      <c r="AE410" s="219">
        <f t="shared" si="644"/>
        <v>82.5</v>
      </c>
      <c r="AF410" s="219">
        <f t="shared" si="644"/>
        <v>90</v>
      </c>
      <c r="AG410" s="9"/>
      <c r="AH410" s="115" t="s">
        <v>391</v>
      </c>
      <c r="AI410" s="14">
        <f>AI395</f>
        <v>0</v>
      </c>
      <c r="AJ410" s="14">
        <f t="shared" ref="AJ410:AU410" si="645">AJ395</f>
        <v>7.5</v>
      </c>
      <c r="AK410" s="14">
        <f t="shared" si="645"/>
        <v>15</v>
      </c>
      <c r="AL410" s="14">
        <f t="shared" si="645"/>
        <v>22.5</v>
      </c>
      <c r="AM410" s="14">
        <f t="shared" si="645"/>
        <v>30</v>
      </c>
      <c r="AN410" s="14">
        <f t="shared" si="645"/>
        <v>37.5</v>
      </c>
      <c r="AO410" s="14">
        <f t="shared" si="645"/>
        <v>45</v>
      </c>
      <c r="AP410" s="14">
        <f t="shared" si="645"/>
        <v>52.5</v>
      </c>
      <c r="AQ410" s="14">
        <f t="shared" si="645"/>
        <v>60</v>
      </c>
      <c r="AR410" s="14">
        <f t="shared" si="645"/>
        <v>67.5</v>
      </c>
      <c r="AS410" s="14">
        <f t="shared" si="645"/>
        <v>75</v>
      </c>
      <c r="AT410" s="14">
        <f t="shared" si="645"/>
        <v>82.5</v>
      </c>
      <c r="AU410" s="14">
        <f t="shared" si="645"/>
        <v>90</v>
      </c>
      <c r="AW410" s="115" t="s">
        <v>391</v>
      </c>
      <c r="AX410" s="14">
        <f>AX395</f>
        <v>0</v>
      </c>
      <c r="AY410" s="14">
        <f t="shared" ref="AY410:BJ410" si="646">AY395</f>
        <v>7.5</v>
      </c>
      <c r="AZ410" s="14">
        <f t="shared" si="646"/>
        <v>15</v>
      </c>
      <c r="BA410" s="14">
        <f t="shared" si="646"/>
        <v>22.5</v>
      </c>
      <c r="BB410" s="14">
        <f t="shared" si="646"/>
        <v>30</v>
      </c>
      <c r="BC410" s="14">
        <f t="shared" si="646"/>
        <v>37.5</v>
      </c>
      <c r="BD410" s="14">
        <f t="shared" si="646"/>
        <v>45</v>
      </c>
      <c r="BE410" s="14">
        <f t="shared" si="646"/>
        <v>52.5</v>
      </c>
      <c r="BF410" s="14">
        <f t="shared" si="646"/>
        <v>60</v>
      </c>
      <c r="BG410" s="14">
        <f t="shared" si="646"/>
        <v>67.5</v>
      </c>
      <c r="BH410" s="14">
        <f t="shared" si="646"/>
        <v>75</v>
      </c>
      <c r="BI410" s="14">
        <f t="shared" si="646"/>
        <v>82.5</v>
      </c>
      <c r="BJ410" s="14">
        <f t="shared" si="646"/>
        <v>90</v>
      </c>
      <c r="BL410" s="115" t="s">
        <v>391</v>
      </c>
      <c r="BM410" s="14">
        <f>BM395</f>
        <v>0</v>
      </c>
      <c r="BN410" s="14">
        <f t="shared" ref="BN410:BY410" si="647">BN395</f>
        <v>7.5</v>
      </c>
      <c r="BO410" s="14">
        <f t="shared" si="647"/>
        <v>15</v>
      </c>
      <c r="BP410" s="14">
        <f t="shared" si="647"/>
        <v>22.5</v>
      </c>
      <c r="BQ410" s="14">
        <f t="shared" si="647"/>
        <v>30</v>
      </c>
      <c r="BR410" s="14">
        <f t="shared" si="647"/>
        <v>37.5</v>
      </c>
      <c r="BS410" s="14">
        <f t="shared" si="647"/>
        <v>45</v>
      </c>
      <c r="BT410" s="14">
        <f t="shared" si="647"/>
        <v>52.5</v>
      </c>
      <c r="BU410" s="14">
        <f t="shared" si="647"/>
        <v>60</v>
      </c>
      <c r="BV410" s="14">
        <f t="shared" si="647"/>
        <v>67.5</v>
      </c>
      <c r="BW410" s="14">
        <f t="shared" si="647"/>
        <v>75</v>
      </c>
      <c r="BX410" s="14">
        <f t="shared" si="647"/>
        <v>82.5</v>
      </c>
      <c r="BY410" s="14">
        <f t="shared" si="647"/>
        <v>90</v>
      </c>
      <c r="CA410" s="115" t="s">
        <v>391</v>
      </c>
      <c r="CB410" s="14">
        <f>CB395</f>
        <v>0</v>
      </c>
      <c r="CC410" s="14">
        <f t="shared" ref="CC410:CN410" si="648">CC395</f>
        <v>7.5</v>
      </c>
      <c r="CD410" s="14">
        <f t="shared" si="648"/>
        <v>15</v>
      </c>
      <c r="CE410" s="14">
        <f t="shared" si="648"/>
        <v>22.5</v>
      </c>
      <c r="CF410" s="14">
        <f t="shared" si="648"/>
        <v>30</v>
      </c>
      <c r="CG410" s="14">
        <f t="shared" si="648"/>
        <v>37.5</v>
      </c>
      <c r="CH410" s="14">
        <f t="shared" si="648"/>
        <v>45</v>
      </c>
      <c r="CI410" s="14">
        <f t="shared" si="648"/>
        <v>52.5</v>
      </c>
      <c r="CJ410" s="14">
        <f t="shared" si="648"/>
        <v>60</v>
      </c>
      <c r="CK410" s="14">
        <f t="shared" si="648"/>
        <v>67.5</v>
      </c>
      <c r="CL410" s="14">
        <f t="shared" si="648"/>
        <v>75</v>
      </c>
      <c r="CM410" s="14">
        <f t="shared" si="648"/>
        <v>82.5</v>
      </c>
      <c r="CN410" s="14">
        <f t="shared" si="648"/>
        <v>90</v>
      </c>
      <c r="CP410" s="115" t="s">
        <v>391</v>
      </c>
      <c r="CQ410" s="14">
        <f>CQ395</f>
        <v>0</v>
      </c>
      <c r="CR410" s="14">
        <f t="shared" ref="CR410:DC410" si="649">CR395</f>
        <v>7.5</v>
      </c>
      <c r="CS410" s="14">
        <f t="shared" ref="CS410" si="650">CD410</f>
        <v>15</v>
      </c>
      <c r="CT410" s="14">
        <f t="shared" ref="CT410" si="651">CE410</f>
        <v>22.5</v>
      </c>
      <c r="CU410" s="14">
        <f t="shared" ref="CU410" si="652">CF410</f>
        <v>30</v>
      </c>
      <c r="CV410" s="14">
        <f t="shared" ref="CV410" si="653">CG410</f>
        <v>37.5</v>
      </c>
      <c r="CW410" s="14">
        <f t="shared" ref="CW410" si="654">CH410</f>
        <v>45</v>
      </c>
      <c r="CX410" s="14">
        <f t="shared" ref="CX410" si="655">CI410</f>
        <v>52.5</v>
      </c>
      <c r="CY410" s="14">
        <f t="shared" ref="CY410" si="656">CJ410</f>
        <v>60</v>
      </c>
      <c r="CZ410" s="14">
        <f t="shared" si="649"/>
        <v>67.5</v>
      </c>
      <c r="DA410" s="14">
        <f t="shared" si="649"/>
        <v>75</v>
      </c>
      <c r="DB410" s="14">
        <f t="shared" si="649"/>
        <v>82.5</v>
      </c>
      <c r="DC410" s="14">
        <f t="shared" si="649"/>
        <v>90</v>
      </c>
      <c r="DE410" s="115" t="s">
        <v>391</v>
      </c>
      <c r="DF410" s="14">
        <f>DF395</f>
        <v>0</v>
      </c>
      <c r="DG410" s="14">
        <f t="shared" ref="DG410:DR410" si="657">DG395</f>
        <v>7.5</v>
      </c>
      <c r="DH410" s="14">
        <f t="shared" si="657"/>
        <v>15</v>
      </c>
      <c r="DI410" s="14">
        <f t="shared" si="657"/>
        <v>22.5</v>
      </c>
      <c r="DJ410" s="14">
        <f t="shared" si="657"/>
        <v>30</v>
      </c>
      <c r="DK410" s="14">
        <f t="shared" si="657"/>
        <v>37.5</v>
      </c>
      <c r="DL410" s="14">
        <f t="shared" si="657"/>
        <v>45</v>
      </c>
      <c r="DM410" s="14">
        <f t="shared" si="657"/>
        <v>52.5</v>
      </c>
      <c r="DN410" s="14">
        <f t="shared" si="657"/>
        <v>60</v>
      </c>
      <c r="DO410" s="14">
        <f t="shared" si="657"/>
        <v>67.5</v>
      </c>
      <c r="DP410" s="14">
        <f t="shared" si="657"/>
        <v>75</v>
      </c>
      <c r="DQ410" s="14">
        <f t="shared" si="657"/>
        <v>82.5</v>
      </c>
      <c r="DR410" s="14">
        <f t="shared" si="657"/>
        <v>90</v>
      </c>
      <c r="DT410" s="115" t="s">
        <v>391</v>
      </c>
      <c r="DU410" s="14">
        <f>DU395</f>
        <v>0</v>
      </c>
      <c r="DV410" s="14">
        <f t="shared" ref="DV410:EG410" si="658">DV395</f>
        <v>7.5</v>
      </c>
      <c r="DW410" s="14">
        <f t="shared" si="658"/>
        <v>15</v>
      </c>
      <c r="DX410" s="14">
        <f t="shared" si="658"/>
        <v>22.5</v>
      </c>
      <c r="DY410" s="14">
        <f t="shared" si="658"/>
        <v>30</v>
      </c>
      <c r="DZ410" s="14">
        <f t="shared" si="658"/>
        <v>37.5</v>
      </c>
      <c r="EA410" s="14">
        <f t="shared" si="658"/>
        <v>45</v>
      </c>
      <c r="EB410" s="14">
        <f t="shared" si="658"/>
        <v>52.5</v>
      </c>
      <c r="EC410" s="14">
        <f t="shared" si="658"/>
        <v>60</v>
      </c>
      <c r="ED410" s="14">
        <f t="shared" si="658"/>
        <v>67.5</v>
      </c>
      <c r="EE410" s="14">
        <f t="shared" si="658"/>
        <v>75</v>
      </c>
      <c r="EF410" s="14">
        <f t="shared" si="658"/>
        <v>82.5</v>
      </c>
      <c r="EG410" s="14">
        <f t="shared" si="658"/>
        <v>90</v>
      </c>
      <c r="EI410" s="115" t="s">
        <v>391</v>
      </c>
      <c r="EJ410" s="14">
        <f>EJ395</f>
        <v>0</v>
      </c>
      <c r="EK410" s="14">
        <f t="shared" ref="EK410:EV410" si="659">EK395</f>
        <v>7.5</v>
      </c>
      <c r="EL410" s="14">
        <f t="shared" si="659"/>
        <v>15</v>
      </c>
      <c r="EM410" s="14">
        <f t="shared" si="659"/>
        <v>22.5</v>
      </c>
      <c r="EN410" s="14">
        <f t="shared" si="659"/>
        <v>30</v>
      </c>
      <c r="EO410" s="14">
        <f t="shared" si="659"/>
        <v>37.5</v>
      </c>
      <c r="EP410" s="14">
        <f t="shared" si="659"/>
        <v>45</v>
      </c>
      <c r="EQ410" s="14">
        <f t="shared" si="659"/>
        <v>52.5</v>
      </c>
      <c r="ER410" s="14">
        <f t="shared" si="659"/>
        <v>60</v>
      </c>
      <c r="ES410" s="14">
        <f t="shared" si="659"/>
        <v>67.5</v>
      </c>
      <c r="ET410" s="14">
        <f t="shared" si="659"/>
        <v>75</v>
      </c>
      <c r="EU410" s="14">
        <f t="shared" si="659"/>
        <v>82.5</v>
      </c>
      <c r="EV410" s="14">
        <f t="shared" si="659"/>
        <v>90</v>
      </c>
      <c r="EX410" s="68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M410" s="68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</row>
    <row r="411" spans="17:184">
      <c r="S411" s="14">
        <f t="shared" ref="S411:S423" si="660">S396</f>
        <v>0</v>
      </c>
      <c r="T411" s="323">
        <f ca="1">1/(MAX(IF(T381&gt;0,T381/$F$2,-T381/$G$2),IF(T396&gt;0,T396/$F$2,-T396/$G$2),IF(T365&gt;0,T365/$F$2,-T365/$G$2)))</f>
        <v>1.5753718846264187E-2</v>
      </c>
      <c r="U411" s="323">
        <f t="shared" ref="U411:AF423" ca="1" si="661">1/MAX(IF(U381&gt;0,U381/$F$2,-U381/$G$2),IF(U396&gt;0,U396/$F$2,-U396/$G$2),IF(U365&gt;0,U365/$F$2,-U365/$G$2))</f>
        <v>1.660643315841601E-2</v>
      </c>
      <c r="V411" s="323">
        <f t="shared" ca="1" si="661"/>
        <v>1.9669744676438262E-2</v>
      </c>
      <c r="W411" s="323">
        <f t="shared" ca="1" si="661"/>
        <v>2.5878265871501105E-2</v>
      </c>
      <c r="X411" s="323">
        <f t="shared" ca="1" si="661"/>
        <v>2.9633934071900084E-2</v>
      </c>
      <c r="Y411" s="323">
        <f t="shared" ca="1" si="661"/>
        <v>4.4346010018459212E-2</v>
      </c>
      <c r="Z411" s="323">
        <f t="shared" ca="1" si="661"/>
        <v>5.5780797360203874E-2</v>
      </c>
      <c r="AA411" s="323">
        <f t="shared" ca="1" si="661"/>
        <v>7.1020051381646562E-2</v>
      </c>
      <c r="AB411" s="323">
        <f t="shared" ca="1" si="661"/>
        <v>9.0060228816778221E-2</v>
      </c>
      <c r="AC411" s="323">
        <f t="shared" ca="1" si="661"/>
        <v>0.11103391005670918</v>
      </c>
      <c r="AD411" s="323">
        <f t="shared" ca="1" si="661"/>
        <v>0.13060003621875696</v>
      </c>
      <c r="AE411" s="323">
        <f t="shared" ca="1" si="661"/>
        <v>0.14468911618730118</v>
      </c>
      <c r="AF411" s="323">
        <f t="shared" ca="1" si="661"/>
        <v>0.14984818652463183</v>
      </c>
      <c r="AG411" s="26"/>
      <c r="AH411" s="14">
        <f t="shared" ref="AH411:AH423" si="662">AH396</f>
        <v>0</v>
      </c>
      <c r="AI411" s="116">
        <f t="shared" ref="AI411:AU423" ca="1" si="663">1/MAX(IF(AI381&gt;0,AI381/$F$2,-AI381/$G$2),IF(AI396&gt;0,AI396/$F$2,-AI396/$G$2),IF(AI365&gt;0,AI365/$F$2,-AI365/$G$2))</f>
        <v>2.2251568706337769E-2</v>
      </c>
      <c r="AJ411" s="116">
        <f t="shared" ca="1" si="663"/>
        <v>2.3600672210429569E-2</v>
      </c>
      <c r="AK411" s="116">
        <f t="shared" ca="1" si="663"/>
        <v>2.8116575785393876E-2</v>
      </c>
      <c r="AL411" s="116">
        <f t="shared" ca="1" si="663"/>
        <v>3.6971198415466554E-2</v>
      </c>
      <c r="AM411" s="116">
        <f t="shared" ca="1" si="663"/>
        <v>4.2565322647005133E-2</v>
      </c>
      <c r="AN411" s="116">
        <f t="shared" ca="1" si="663"/>
        <v>6.3508342219424016E-2</v>
      </c>
      <c r="AO411" s="116">
        <f t="shared" ca="1" si="663"/>
        <v>8.0582310572009999E-2</v>
      </c>
      <c r="AP411" s="116">
        <f t="shared" ca="1" si="663"/>
        <v>0.10291567107649721</v>
      </c>
      <c r="AQ411" s="116">
        <f t="shared" ca="1" si="663"/>
        <v>0.12710204248522775</v>
      </c>
      <c r="AR411" s="116">
        <f t="shared" ca="1" si="663"/>
        <v>0.14003667669417361</v>
      </c>
      <c r="AS411" s="116">
        <f t="shared" ca="1" si="663"/>
        <v>0.12829522070810878</v>
      </c>
      <c r="AT411" s="116">
        <f t="shared" ca="1" si="663"/>
        <v>0.10306715961706676</v>
      </c>
      <c r="AU411" s="116">
        <f t="shared" ca="1" si="663"/>
        <v>9.0273774854171471E-2</v>
      </c>
      <c r="AV411" s="26"/>
      <c r="AW411" s="14">
        <f t="shared" ref="AW411:AW423" si="664">AW396</f>
        <v>0</v>
      </c>
      <c r="AX411" s="116">
        <f t="shared" ref="AX411:BJ423" ca="1" si="665">1/MAX(IF(AX381&gt;0,AX381/$F$2,-AX381/$G$2),IF(AX396&gt;0,AX396/$F$2,-AX396/$G$2),IF(AX365&gt;0,AX365/$F$2,-AX365/$G$2))</f>
        <v>1.9507130875030379E-2</v>
      </c>
      <c r="AY411" s="116">
        <f t="shared" ca="1" si="665"/>
        <v>2.0660536041537243E-2</v>
      </c>
      <c r="AZ411" s="116">
        <f t="shared" ca="1" si="665"/>
        <v>2.4584736314971857E-2</v>
      </c>
      <c r="BA411" s="116">
        <f t="shared" ca="1" si="665"/>
        <v>3.2348938448787945E-2</v>
      </c>
      <c r="BB411" s="116">
        <f t="shared" ca="1" si="665"/>
        <v>3.7157795702921236E-2</v>
      </c>
      <c r="BC411" s="116">
        <f t="shared" ca="1" si="665"/>
        <v>5.5507480874411444E-2</v>
      </c>
      <c r="BD411" s="116">
        <f t="shared" ca="1" si="665"/>
        <v>7.0137190496840862E-2</v>
      </c>
      <c r="BE411" s="116">
        <f t="shared" ca="1" si="665"/>
        <v>8.9315791352771623E-2</v>
      </c>
      <c r="BF411" s="116">
        <f t="shared" ca="1" si="665"/>
        <v>0.11095594901519761</v>
      </c>
      <c r="BG411" s="116">
        <f t="shared" ca="1" si="665"/>
        <v>0.12563394216429682</v>
      </c>
      <c r="BH411" s="116">
        <f t="shared" ca="1" si="665"/>
        <v>0.1199157067289166</v>
      </c>
      <c r="BI411" s="116">
        <f t="shared" ca="1" si="665"/>
        <v>9.9006284546194201E-2</v>
      </c>
      <c r="BJ411" s="116">
        <f t="shared" ca="1" si="665"/>
        <v>8.7455937831188518E-2</v>
      </c>
      <c r="BL411" s="14">
        <f t="shared" ref="BL411:BL423" si="666">BL396</f>
        <v>0</v>
      </c>
      <c r="BM411" s="116">
        <f t="shared" ref="BM411:BY423" ca="1" si="667">1/MAX(IF(BM381&gt;0,BM381/$F$2,-BM381/$G$2),IF(BM396&gt;0,BM396/$F$2,-BM396/$G$2),IF(BM365&gt;0,BM365/$F$2,-BM365/$G$2))</f>
        <v>1.7359263518996075E-2</v>
      </c>
      <c r="BN411" s="116">
        <f t="shared" ca="1" si="667"/>
        <v>1.8367821856029604E-2</v>
      </c>
      <c r="BO411" s="116">
        <f t="shared" ca="1" si="667"/>
        <v>2.1839811616579139E-2</v>
      </c>
      <c r="BP411" s="116">
        <f t="shared" ca="1" si="667"/>
        <v>2.8754011809899432E-2</v>
      </c>
      <c r="BQ411" s="116">
        <f t="shared" ca="1" si="667"/>
        <v>3.2968997501252879E-2</v>
      </c>
      <c r="BR411" s="116">
        <f t="shared" ca="1" si="667"/>
        <v>4.9296095796097956E-2</v>
      </c>
      <c r="BS411" s="116">
        <f t="shared" ca="1" si="667"/>
        <v>6.2079765698040738E-2</v>
      </c>
      <c r="BT411" s="116">
        <f t="shared" ca="1" si="667"/>
        <v>7.8837156391245611E-2</v>
      </c>
      <c r="BU411" s="116">
        <f t="shared" ca="1" si="667"/>
        <v>9.8196758867325942E-2</v>
      </c>
      <c r="BV411" s="116">
        <f t="shared" ca="1" si="667"/>
        <v>0.11319820143431839</v>
      </c>
      <c r="BW411" s="116">
        <f t="shared" ca="1" si="667"/>
        <v>0.11179898240200521</v>
      </c>
      <c r="BX411" s="116">
        <f t="shared" ca="1" si="667"/>
        <v>9.4867400405033775E-2</v>
      </c>
      <c r="BY411" s="116">
        <f t="shared" ca="1" si="667"/>
        <v>8.4562631376732297E-2</v>
      </c>
      <c r="BZ411" s="26"/>
      <c r="CA411" s="14">
        <f t="shared" ref="CA411:CA423" si="668">CA396</f>
        <v>0</v>
      </c>
      <c r="CB411" s="116">
        <f t="shared" ref="CB411:CN423" ca="1" si="669">1/MAX(IF(CB381&gt;0,CB381/$F$2,-CB381/$G$2),IF(CB396&gt;0,CB396/$F$2,-CB396/$G$2),IF(CB365&gt;0,CB365/$F$2,-CB365/$G$2))</f>
        <v>3.7190021750662806E-2</v>
      </c>
      <c r="CC411" s="116">
        <f t="shared" ca="1" si="669"/>
        <v>3.9878300325709617E-2</v>
      </c>
      <c r="CD411" s="116">
        <f t="shared" ca="1" si="669"/>
        <v>4.8298620631711468E-2</v>
      </c>
      <c r="CE411" s="116">
        <f t="shared" ca="1" si="669"/>
        <v>6.4678988039588062E-2</v>
      </c>
      <c r="CF411" s="116">
        <f t="shared" ca="1" si="669"/>
        <v>7.254351220963888E-2</v>
      </c>
      <c r="CG411" s="116">
        <f t="shared" ca="1" si="669"/>
        <v>0.10955751761431534</v>
      </c>
      <c r="CH411" s="116">
        <f t="shared" ca="1" si="669"/>
        <v>0.13132307168544088</v>
      </c>
      <c r="CI411" s="116">
        <f t="shared" ca="1" si="669"/>
        <v>0.15647144815446579</v>
      </c>
      <c r="CJ411" s="116">
        <f t="shared" ca="1" si="669"/>
        <v>0.18048843108624418</v>
      </c>
      <c r="CK411" s="116">
        <f t="shared" ca="1" si="669"/>
        <v>0.18932247975191546</v>
      </c>
      <c r="CL411" s="116">
        <f t="shared" ca="1" si="669"/>
        <v>0.16797422988933475</v>
      </c>
      <c r="CM411" s="116">
        <f t="shared" ca="1" si="669"/>
        <v>0.12934511582483399</v>
      </c>
      <c r="CN411" s="116">
        <f t="shared" ca="1" si="669"/>
        <v>0.11054247971934043</v>
      </c>
      <c r="CP411" s="14">
        <f t="shared" ref="CP411:CP423" si="670">CP396</f>
        <v>0</v>
      </c>
      <c r="CQ411" s="116">
        <f t="shared" ref="CQ411:DC423" ca="1" si="671">1/MAX(IF(CQ381&gt;0,CQ381/$F$2,-CQ381/$G$2),IF(CQ396&gt;0,CQ396/$F$2,-CQ396/$G$2),IF(CQ365&gt;0,CQ365/$F$2,-CQ365/$G$2))</f>
        <v>2.9647214574505427E-2</v>
      </c>
      <c r="CR411" s="116">
        <f t="shared" ca="1" si="671"/>
        <v>3.4330919858694436E-2</v>
      </c>
      <c r="CS411" s="116">
        <f t="shared" ca="1" si="671"/>
        <v>4.6306078701329655E-2</v>
      </c>
      <c r="CT411" s="116">
        <f t="shared" ca="1" si="671"/>
        <v>6.46838045483209E-2</v>
      </c>
      <c r="CU411" s="116">
        <f t="shared" ca="1" si="671"/>
        <v>7.3402882970267008E-2</v>
      </c>
      <c r="CV411" s="116">
        <f t="shared" ca="1" si="671"/>
        <v>0.10938482095453343</v>
      </c>
      <c r="CW411" s="116">
        <f t="shared" ca="1" si="671"/>
        <v>0.12794380692777263</v>
      </c>
      <c r="CX411" s="116">
        <f t="shared" ca="1" si="671"/>
        <v>0.13771540421228506</v>
      </c>
      <c r="CY411" s="116">
        <f t="shared" ca="1" si="671"/>
        <v>0.12818025563302984</v>
      </c>
      <c r="CZ411" s="116">
        <f t="shared" ca="1" si="671"/>
        <v>0.10168602073643085</v>
      </c>
      <c r="DA411" s="116">
        <f t="shared" ca="1" si="671"/>
        <v>7.1271794700356508E-2</v>
      </c>
      <c r="DB411" s="116">
        <f t="shared" ca="1" si="671"/>
        <v>4.8383991538106394E-2</v>
      </c>
      <c r="DC411" s="116">
        <f t="shared" ca="1" si="671"/>
        <v>3.9951591246274738E-2</v>
      </c>
      <c r="DE411" s="14">
        <f t="shared" ref="DE411:DE423" si="672">DE396</f>
        <v>0</v>
      </c>
      <c r="DF411" s="116">
        <f t="shared" ref="DF411:DR423" ca="1" si="673">1/MAX(IF(DF381&gt;0,DF381/$F$2,-DF381/$G$2),IF(DF396&gt;0,DF396/$F$2,-DF396/$G$2),IF(DF365&gt;0,DF365/$F$2,-DF365/$G$2))</f>
        <v>5.1422867061672081E-2</v>
      </c>
      <c r="DG411" s="116">
        <f t="shared" ca="1" si="673"/>
        <v>5.5763346037112631E-2</v>
      </c>
      <c r="DH411" s="116">
        <f t="shared" ca="1" si="673"/>
        <v>6.8429386570585185E-2</v>
      </c>
      <c r="DI411" s="116">
        <f t="shared" ca="1" si="673"/>
        <v>9.2016724153420784E-2</v>
      </c>
      <c r="DJ411" s="116">
        <f t="shared" ca="1" si="673"/>
        <v>0.10335792236812932</v>
      </c>
      <c r="DK411" s="116">
        <f t="shared" ca="1" si="673"/>
        <v>0.15588457688719326</v>
      </c>
      <c r="DL411" s="116">
        <f t="shared" ca="1" si="673"/>
        <v>0.18667821364925571</v>
      </c>
      <c r="DM411" s="116">
        <f t="shared" ca="1" si="673"/>
        <v>0.22049424860170866</v>
      </c>
      <c r="DN411" s="116">
        <f t="shared" ca="1" si="673"/>
        <v>0.24711779420928845</v>
      </c>
      <c r="DO411" s="116">
        <f t="shared" ca="1" si="673"/>
        <v>0.20449210097160717</v>
      </c>
      <c r="DP411" s="116">
        <f t="shared" ca="1" si="673"/>
        <v>0.13236335157983589</v>
      </c>
      <c r="DQ411" s="116">
        <f t="shared" ca="1" si="673"/>
        <v>8.4412230409668498E-2</v>
      </c>
      <c r="DR411" s="116">
        <f t="shared" ca="1" si="673"/>
        <v>6.7983245981261653E-2</v>
      </c>
      <c r="DT411" s="14">
        <f t="shared" ref="DT411:DT423" si="674">DT396</f>
        <v>0</v>
      </c>
      <c r="DU411" s="116" t="e">
        <f t="shared" ref="DU411:EG423" ca="1" si="675">1/MAX(IF(DU381&gt;0,DU381/$F$2,-DU381/$G$2),IF(DU396&gt;0,DU396/$F$2,-DU396/$G$2),IF(DU365&gt;0,DU365/$F$2,-DU365/$G$2))</f>
        <v>#DIV/0!</v>
      </c>
      <c r="DV411" s="116" t="e">
        <f t="shared" ca="1" si="675"/>
        <v>#DIV/0!</v>
      </c>
      <c r="DW411" s="116" t="e">
        <f t="shared" ca="1" si="675"/>
        <v>#DIV/0!</v>
      </c>
      <c r="DX411" s="116" t="e">
        <f t="shared" ca="1" si="675"/>
        <v>#DIV/0!</v>
      </c>
      <c r="DY411" s="116" t="e">
        <f t="shared" ca="1" si="675"/>
        <v>#DIV/0!</v>
      </c>
      <c r="DZ411" s="116" t="e">
        <f t="shared" ca="1" si="675"/>
        <v>#DIV/0!</v>
      </c>
      <c r="EA411" s="116" t="e">
        <f t="shared" ca="1" si="675"/>
        <v>#DIV/0!</v>
      </c>
      <c r="EB411" s="116" t="e">
        <f t="shared" ca="1" si="675"/>
        <v>#DIV/0!</v>
      </c>
      <c r="EC411" s="116" t="e">
        <f t="shared" ca="1" si="675"/>
        <v>#DIV/0!</v>
      </c>
      <c r="ED411" s="116" t="e">
        <f t="shared" ca="1" si="675"/>
        <v>#DIV/0!</v>
      </c>
      <c r="EE411" s="116" t="e">
        <f t="shared" ca="1" si="675"/>
        <v>#DIV/0!</v>
      </c>
      <c r="EF411" s="116" t="e">
        <f t="shared" ca="1" si="675"/>
        <v>#DIV/0!</v>
      </c>
      <c r="EG411" s="116" t="e">
        <f t="shared" ca="1" si="675"/>
        <v>#DIV/0!</v>
      </c>
      <c r="EI411" s="14">
        <f t="shared" ref="EI411:EI423" si="676">EI396</f>
        <v>0</v>
      </c>
      <c r="EJ411" s="116" t="e">
        <f t="shared" ref="EJ411:EV423" ca="1" si="677">1/MAX(IF(EJ381&gt;0,EJ381/$F$2,-EJ381/$G$2),IF(EJ396&gt;0,EJ396/$F$2,-EJ396/$G$2),IF(EJ365&gt;0,EJ365/$F$2,-EJ365/$G$2))</f>
        <v>#DIV/0!</v>
      </c>
      <c r="EK411" s="116" t="e">
        <f t="shared" ca="1" si="677"/>
        <v>#DIV/0!</v>
      </c>
      <c r="EL411" s="116" t="e">
        <f t="shared" ca="1" si="677"/>
        <v>#DIV/0!</v>
      </c>
      <c r="EM411" s="116" t="e">
        <f t="shared" ca="1" si="677"/>
        <v>#DIV/0!</v>
      </c>
      <c r="EN411" s="116" t="e">
        <f t="shared" ca="1" si="677"/>
        <v>#DIV/0!</v>
      </c>
      <c r="EO411" s="116" t="e">
        <f t="shared" ca="1" si="677"/>
        <v>#DIV/0!</v>
      </c>
      <c r="EP411" s="116" t="e">
        <f t="shared" ca="1" si="677"/>
        <v>#DIV/0!</v>
      </c>
      <c r="EQ411" s="116" t="e">
        <f t="shared" ca="1" si="677"/>
        <v>#DIV/0!</v>
      </c>
      <c r="ER411" s="116" t="e">
        <f t="shared" ca="1" si="677"/>
        <v>#DIV/0!</v>
      </c>
      <c r="ES411" s="116" t="e">
        <f t="shared" ca="1" si="677"/>
        <v>#DIV/0!</v>
      </c>
      <c r="ET411" s="116" t="e">
        <f t="shared" ca="1" si="677"/>
        <v>#DIV/0!</v>
      </c>
      <c r="EU411" s="116" t="e">
        <f t="shared" ca="1" si="677"/>
        <v>#DIV/0!</v>
      </c>
      <c r="EV411" s="116" t="e">
        <f t="shared" ca="1" si="677"/>
        <v>#DIV/0!</v>
      </c>
      <c r="EX411" s="14"/>
      <c r="EY411" s="207"/>
      <c r="EZ411" s="207"/>
      <c r="FA411" s="207"/>
      <c r="FB411" s="207"/>
      <c r="FC411" s="207"/>
      <c r="FD411" s="207"/>
      <c r="FE411" s="207"/>
      <c r="FF411" s="207"/>
      <c r="FG411" s="207"/>
      <c r="FH411" s="207"/>
      <c r="FI411" s="207"/>
      <c r="FJ411" s="207"/>
      <c r="FK411" s="207"/>
      <c r="FM411" s="14"/>
      <c r="FN411" s="207"/>
      <c r="FO411" s="207"/>
      <c r="FP411" s="207"/>
      <c r="FQ411" s="207"/>
      <c r="FR411" s="207"/>
      <c r="FS411" s="207"/>
      <c r="FT411" s="207"/>
      <c r="FU411" s="207"/>
      <c r="FV411" s="207"/>
      <c r="FW411" s="207"/>
      <c r="FX411" s="207"/>
      <c r="FY411" s="207"/>
      <c r="FZ411" s="207"/>
    </row>
    <row r="412" spans="17:184">
      <c r="S412" s="14">
        <f t="shared" si="660"/>
        <v>7.5</v>
      </c>
      <c r="T412" s="323">
        <f t="shared" ref="T412:T423" ca="1" si="678">1/MAX(IF(T382&gt;0,T382/$F$2,-T382/$G$2),IF(T397&gt;0,T397/$F$2,-T397/$G$2),IF(T366&gt;0,T366/$F$2,-T366/$G$2))</f>
        <v>1.660643315841601E-2</v>
      </c>
      <c r="U412" s="323">
        <f t="shared" ca="1" si="661"/>
        <v>1.752839129811665E-2</v>
      </c>
      <c r="V412" s="323">
        <f t="shared" ca="1" si="661"/>
        <v>2.0841490866585419E-2</v>
      </c>
      <c r="W412" s="323">
        <f t="shared" ca="1" si="661"/>
        <v>2.2591857956559862E-2</v>
      </c>
      <c r="X412" s="323">
        <f t="shared" ca="1" si="661"/>
        <v>2.6680228690513178E-2</v>
      </c>
      <c r="Y412" s="323">
        <f t="shared" ca="1" si="661"/>
        <v>4.5885236274741066E-2</v>
      </c>
      <c r="Z412" s="323">
        <f t="shared" ca="1" si="661"/>
        <v>5.6786972563638592E-2</v>
      </c>
      <c r="AA412" s="323">
        <f t="shared" ca="1" si="661"/>
        <v>7.1702394315393714E-2</v>
      </c>
      <c r="AB412" s="323">
        <f t="shared" ca="1" si="661"/>
        <v>9.0644308850114277E-2</v>
      </c>
      <c r="AC412" s="323">
        <f t="shared" ca="1" si="661"/>
        <v>0.11168438132506776</v>
      </c>
      <c r="AD412" s="323">
        <f t="shared" ca="1" si="661"/>
        <v>0.13140505938699976</v>
      </c>
      <c r="AE412" s="323">
        <f t="shared" ca="1" si="661"/>
        <v>0.14564484041865575</v>
      </c>
      <c r="AF412" s="323">
        <f t="shared" ca="1" si="661"/>
        <v>0.15086605780363943</v>
      </c>
      <c r="AG412" s="26"/>
      <c r="AH412" s="14">
        <f t="shared" si="662"/>
        <v>7.5</v>
      </c>
      <c r="AI412" s="116">
        <f t="shared" ca="1" si="663"/>
        <v>2.3600672210429569E-2</v>
      </c>
      <c r="AJ412" s="116">
        <f t="shared" ca="1" si="663"/>
        <v>2.4994975984460804E-2</v>
      </c>
      <c r="AK412" s="116">
        <f t="shared" ca="1" si="663"/>
        <v>2.9801259157586763E-2</v>
      </c>
      <c r="AL412" s="116">
        <f t="shared" ca="1" si="663"/>
        <v>3.2428788503017725E-2</v>
      </c>
      <c r="AM412" s="116">
        <f t="shared" ca="1" si="663"/>
        <v>3.8527165929628876E-2</v>
      </c>
      <c r="AN412" s="116">
        <f t="shared" ca="1" si="663"/>
        <v>6.5601178440161653E-2</v>
      </c>
      <c r="AO412" s="116">
        <f t="shared" ca="1" si="663"/>
        <v>8.2048752828358593E-2</v>
      </c>
      <c r="AP412" s="116">
        <f t="shared" ca="1" si="663"/>
        <v>0.1042056926635168</v>
      </c>
      <c r="AQ412" s="116">
        <f t="shared" ca="1" si="663"/>
        <v>0.12906011020082447</v>
      </c>
      <c r="AR412" s="116">
        <f t="shared" ca="1" si="663"/>
        <v>0.14423191695208848</v>
      </c>
      <c r="AS412" s="116">
        <f t="shared" ca="1" si="663"/>
        <v>0.13624275106603706</v>
      </c>
      <c r="AT412" s="116">
        <f t="shared" ca="1" si="663"/>
        <v>0.11470337236510682</v>
      </c>
      <c r="AU412" s="116">
        <f t="shared" ca="1" si="663"/>
        <v>0.10351553004892151</v>
      </c>
      <c r="AV412" s="26"/>
      <c r="AW412" s="14">
        <f t="shared" si="664"/>
        <v>7.5</v>
      </c>
      <c r="AX412" s="116">
        <f t="shared" ca="1" si="665"/>
        <v>2.0660536041537243E-2</v>
      </c>
      <c r="AY412" s="116">
        <f t="shared" ca="1" si="665"/>
        <v>2.1864842841772425E-2</v>
      </c>
      <c r="AZ412" s="116">
        <f t="shared" ca="1" si="665"/>
        <v>2.605994170129634E-2</v>
      </c>
      <c r="BA412" s="116">
        <f t="shared" ca="1" si="665"/>
        <v>2.8316517622973988E-2</v>
      </c>
      <c r="BB412" s="116">
        <f t="shared" ca="1" si="665"/>
        <v>3.3556655443903745E-2</v>
      </c>
      <c r="BC412" s="116">
        <f t="shared" ca="1" si="665"/>
        <v>5.7381221587901793E-2</v>
      </c>
      <c r="BD412" s="116">
        <f t="shared" ca="1" si="665"/>
        <v>7.1418597939609807E-2</v>
      </c>
      <c r="BE412" s="116">
        <f t="shared" ca="1" si="665"/>
        <v>9.0358370055649742E-2</v>
      </c>
      <c r="BF412" s="116">
        <f t="shared" ca="1" si="665"/>
        <v>0.11238720560279872</v>
      </c>
      <c r="BG412" s="116">
        <f t="shared" ca="1" si="665"/>
        <v>0.12875987910180908</v>
      </c>
      <c r="BH412" s="116">
        <f t="shared" ca="1" si="665"/>
        <v>0.12656584883446484</v>
      </c>
      <c r="BI412" s="116">
        <f t="shared" ca="1" si="665"/>
        <v>0.10952723977122415</v>
      </c>
      <c r="BJ412" s="116">
        <f t="shared" ca="1" si="665"/>
        <v>9.9698451828858073E-2</v>
      </c>
      <c r="BL412" s="14">
        <f t="shared" si="666"/>
        <v>7.5</v>
      </c>
      <c r="BM412" s="116">
        <f t="shared" ca="1" si="667"/>
        <v>1.8367821856029604E-2</v>
      </c>
      <c r="BN412" s="116">
        <f t="shared" ca="1" si="667"/>
        <v>1.9428795212472198E-2</v>
      </c>
      <c r="BO412" s="116">
        <f t="shared" ca="1" si="667"/>
        <v>2.3152471705752964E-2</v>
      </c>
      <c r="BP412" s="116">
        <f t="shared" ca="1" si="667"/>
        <v>2.5129534542448782E-2</v>
      </c>
      <c r="BQ412" s="116">
        <f t="shared" ca="1" si="667"/>
        <v>2.9721612372675121E-2</v>
      </c>
      <c r="BR412" s="116">
        <f t="shared" ca="1" si="667"/>
        <v>5.099161299338803E-2</v>
      </c>
      <c r="BS412" s="116">
        <f t="shared" ca="1" si="667"/>
        <v>6.32191990124093E-2</v>
      </c>
      <c r="BT412" s="116">
        <f t="shared" ca="1" si="667"/>
        <v>7.971145208621877E-2</v>
      </c>
      <c r="BU412" s="116">
        <f t="shared" ca="1" si="667"/>
        <v>9.9290426561471842E-2</v>
      </c>
      <c r="BV412" s="116">
        <f t="shared" ca="1" si="667"/>
        <v>0.11554774947846723</v>
      </c>
      <c r="BW412" s="116">
        <f t="shared" ca="1" si="667"/>
        <v>0.11727098188058215</v>
      </c>
      <c r="BX412" s="116">
        <f t="shared" ca="1" si="667"/>
        <v>0.1042580346320849</v>
      </c>
      <c r="BY412" s="116">
        <f t="shared" ca="1" si="667"/>
        <v>9.5772727703653887E-2</v>
      </c>
      <c r="BZ412" s="26"/>
      <c r="CA412" s="14">
        <f t="shared" si="668"/>
        <v>7.5</v>
      </c>
      <c r="CB412" s="116">
        <f t="shared" ca="1" si="669"/>
        <v>3.9878300325709617E-2</v>
      </c>
      <c r="CC412" s="116">
        <f t="shared" ca="1" si="669"/>
        <v>4.2551466142489724E-2</v>
      </c>
      <c r="CD412" s="116">
        <f t="shared" ca="1" si="669"/>
        <v>5.1510213113706391E-2</v>
      </c>
      <c r="CE412" s="116">
        <f t="shared" ca="1" si="669"/>
        <v>5.5407142729089212E-2</v>
      </c>
      <c r="CF412" s="116">
        <f t="shared" ca="1" si="669"/>
        <v>6.4076596225001364E-2</v>
      </c>
      <c r="CG412" s="116">
        <f t="shared" ca="1" si="669"/>
        <v>0.1143112028729915</v>
      </c>
      <c r="CH412" s="116">
        <f t="shared" ca="1" si="669"/>
        <v>0.13424398959611858</v>
      </c>
      <c r="CI412" s="116">
        <f t="shared" ca="1" si="669"/>
        <v>0.15839041914725127</v>
      </c>
      <c r="CJ412" s="116">
        <f t="shared" ca="1" si="669"/>
        <v>0.18288396337024226</v>
      </c>
      <c r="CK412" s="116">
        <f t="shared" ca="1" si="669"/>
        <v>0.19489486745542486</v>
      </c>
      <c r="CL412" s="116">
        <f t="shared" ca="1" si="669"/>
        <v>0.17986887719060488</v>
      </c>
      <c r="CM412" s="116">
        <f t="shared" ca="1" si="669"/>
        <v>0.14701186057322779</v>
      </c>
      <c r="CN412" s="116">
        <f t="shared" ca="1" si="669"/>
        <v>0.1302001166573476</v>
      </c>
      <c r="CP412" s="14">
        <f t="shared" si="670"/>
        <v>7.5</v>
      </c>
      <c r="CQ412" s="116">
        <f t="shared" ca="1" si="671"/>
        <v>3.4330919858694436E-2</v>
      </c>
      <c r="CR412" s="116">
        <f t="shared" ref="CR412:CY412" ca="1" si="679">1/MAX(IF(CR382&gt;0,CR382/$F$2,-CR382/$G$2),IF(CR397&gt;0,CR397/$F$2,-CR397/$G$2),IF(CR366&gt;0,CR366/$F$2,-CR366/$G$2))</f>
        <v>3.8656385392097183E-2</v>
      </c>
      <c r="CS412" s="116">
        <f t="shared" ca="1" si="679"/>
        <v>5.045577400686909E-2</v>
      </c>
      <c r="CT412" s="116">
        <f t="shared" ca="1" si="679"/>
        <v>5.5868195995417681E-2</v>
      </c>
      <c r="CU412" s="116">
        <f t="shared" ca="1" si="679"/>
        <v>6.5745002150937704E-2</v>
      </c>
      <c r="CV412" s="116">
        <f t="shared" ca="1" si="679"/>
        <v>0.11433071548013785</v>
      </c>
      <c r="CW412" s="116">
        <f t="shared" ca="1" si="679"/>
        <v>0.13244189874613896</v>
      </c>
      <c r="CX412" s="116">
        <f t="shared" ca="1" si="679"/>
        <v>0.14324499876918712</v>
      </c>
      <c r="CY412" s="116">
        <f t="shared" ca="1" si="679"/>
        <v>0.13527838178931234</v>
      </c>
      <c r="CZ412" s="116">
        <f t="shared" ca="1" si="671"/>
        <v>0.10967124532608891</v>
      </c>
      <c r="DA412" s="116">
        <f t="shared" ca="1" si="671"/>
        <v>7.956045184677088E-2</v>
      </c>
      <c r="DB412" s="116">
        <f t="shared" ca="1" si="671"/>
        <v>5.676697048250167E-2</v>
      </c>
      <c r="DC412" s="116">
        <f t="shared" ca="1" si="671"/>
        <v>4.8358253865039079E-2</v>
      </c>
      <c r="DE412" s="14">
        <f t="shared" si="672"/>
        <v>7.5</v>
      </c>
      <c r="DF412" s="116">
        <f t="shared" ca="1" si="673"/>
        <v>5.5763346037112631E-2</v>
      </c>
      <c r="DG412" s="116">
        <f t="shared" ca="1" si="673"/>
        <v>5.991516148022482E-2</v>
      </c>
      <c r="DH412" s="116">
        <f t="shared" ca="1" si="673"/>
        <v>7.314119953975376E-2</v>
      </c>
      <c r="DI412" s="116">
        <f t="shared" ca="1" si="673"/>
        <v>7.8912402857941724E-2</v>
      </c>
      <c r="DJ412" s="116">
        <f t="shared" ca="1" si="673"/>
        <v>9.1444313225864909E-2</v>
      </c>
      <c r="DK412" s="116">
        <f t="shared" ca="1" si="673"/>
        <v>0.16264183691378653</v>
      </c>
      <c r="DL412" s="116">
        <f t="shared" ca="1" si="673"/>
        <v>0.19104674411708122</v>
      </c>
      <c r="DM412" s="116">
        <f t="shared" ca="1" si="673"/>
        <v>0.22393068877826539</v>
      </c>
      <c r="DN412" s="116">
        <f t="shared" ca="1" si="673"/>
        <v>0.2522824153363184</v>
      </c>
      <c r="DO412" s="116">
        <f t="shared" ca="1" si="673"/>
        <v>0.2200945975046632</v>
      </c>
      <c r="DP412" s="116">
        <f t="shared" ca="1" si="673"/>
        <v>0.14913624867066369</v>
      </c>
      <c r="DQ412" s="116">
        <f t="shared" ca="1" si="673"/>
        <v>0.10079100155044229</v>
      </c>
      <c r="DR412" s="116">
        <f t="shared" ca="1" si="673"/>
        <v>8.3950123970500029E-2</v>
      </c>
      <c r="DT412" s="14">
        <f t="shared" si="674"/>
        <v>7.5</v>
      </c>
      <c r="DU412" s="116" t="e">
        <f t="shared" ca="1" si="675"/>
        <v>#DIV/0!</v>
      </c>
      <c r="DV412" s="116" t="e">
        <f t="shared" ca="1" si="675"/>
        <v>#DIV/0!</v>
      </c>
      <c r="DW412" s="116" t="e">
        <f t="shared" ca="1" si="675"/>
        <v>#DIV/0!</v>
      </c>
      <c r="DX412" s="116" t="e">
        <f t="shared" ca="1" si="675"/>
        <v>#DIV/0!</v>
      </c>
      <c r="DY412" s="116" t="e">
        <f t="shared" ca="1" si="675"/>
        <v>#DIV/0!</v>
      </c>
      <c r="DZ412" s="116" t="e">
        <f t="shared" ca="1" si="675"/>
        <v>#DIV/0!</v>
      </c>
      <c r="EA412" s="116" t="e">
        <f t="shared" ca="1" si="675"/>
        <v>#DIV/0!</v>
      </c>
      <c r="EB412" s="116" t="e">
        <f t="shared" ca="1" si="675"/>
        <v>#DIV/0!</v>
      </c>
      <c r="EC412" s="116" t="e">
        <f t="shared" ca="1" si="675"/>
        <v>#DIV/0!</v>
      </c>
      <c r="ED412" s="116" t="e">
        <f t="shared" ca="1" si="675"/>
        <v>#DIV/0!</v>
      </c>
      <c r="EE412" s="116" t="e">
        <f t="shared" ca="1" si="675"/>
        <v>#DIV/0!</v>
      </c>
      <c r="EF412" s="116" t="e">
        <f t="shared" ca="1" si="675"/>
        <v>#DIV/0!</v>
      </c>
      <c r="EG412" s="116" t="e">
        <f t="shared" ca="1" si="675"/>
        <v>#DIV/0!</v>
      </c>
      <c r="EI412" s="14">
        <f t="shared" si="676"/>
        <v>7.5</v>
      </c>
      <c r="EJ412" s="116" t="e">
        <f t="shared" ca="1" si="677"/>
        <v>#DIV/0!</v>
      </c>
      <c r="EK412" s="116" t="e">
        <f t="shared" ca="1" si="677"/>
        <v>#DIV/0!</v>
      </c>
      <c r="EL412" s="116" t="e">
        <f t="shared" ca="1" si="677"/>
        <v>#DIV/0!</v>
      </c>
      <c r="EM412" s="116" t="e">
        <f t="shared" ca="1" si="677"/>
        <v>#DIV/0!</v>
      </c>
      <c r="EN412" s="116" t="e">
        <f t="shared" ca="1" si="677"/>
        <v>#DIV/0!</v>
      </c>
      <c r="EO412" s="116" t="e">
        <f t="shared" ca="1" si="677"/>
        <v>#DIV/0!</v>
      </c>
      <c r="EP412" s="116" t="e">
        <f t="shared" ca="1" si="677"/>
        <v>#DIV/0!</v>
      </c>
      <c r="EQ412" s="116" t="e">
        <f t="shared" ca="1" si="677"/>
        <v>#DIV/0!</v>
      </c>
      <c r="ER412" s="116" t="e">
        <f t="shared" ca="1" si="677"/>
        <v>#DIV/0!</v>
      </c>
      <c r="ES412" s="116" t="e">
        <f t="shared" ca="1" si="677"/>
        <v>#DIV/0!</v>
      </c>
      <c r="ET412" s="116" t="e">
        <f t="shared" ca="1" si="677"/>
        <v>#DIV/0!</v>
      </c>
      <c r="EU412" s="116" t="e">
        <f t="shared" ca="1" si="677"/>
        <v>#DIV/0!</v>
      </c>
      <c r="EV412" s="116" t="e">
        <f t="shared" ca="1" si="677"/>
        <v>#DIV/0!</v>
      </c>
      <c r="EX412" s="14"/>
      <c r="EY412" s="207"/>
      <c r="EZ412" s="207"/>
      <c r="FA412" s="207"/>
      <c r="FB412" s="207"/>
      <c r="FC412" s="207"/>
      <c r="FD412" s="207"/>
      <c r="FE412" s="207"/>
      <c r="FF412" s="207"/>
      <c r="FG412" s="207"/>
      <c r="FH412" s="207"/>
      <c r="FI412" s="207"/>
      <c r="FJ412" s="207"/>
      <c r="FK412" s="207"/>
      <c r="FM412" s="14"/>
      <c r="FN412" s="207"/>
      <c r="FO412" s="207"/>
      <c r="FP412" s="207"/>
      <c r="FQ412" s="207"/>
      <c r="FR412" s="207"/>
      <c r="FS412" s="207"/>
      <c r="FT412" s="207"/>
      <c r="FU412" s="207"/>
      <c r="FV412" s="207"/>
      <c r="FW412" s="207"/>
      <c r="FX412" s="207"/>
      <c r="FY412" s="207"/>
      <c r="FZ412" s="207"/>
    </row>
    <row r="413" spans="17:184">
      <c r="S413" s="14">
        <f t="shared" si="660"/>
        <v>15</v>
      </c>
      <c r="T413" s="323">
        <f t="shared" ca="1" si="678"/>
        <v>1.9669744676438262E-2</v>
      </c>
      <c r="U413" s="323">
        <f t="shared" ca="1" si="661"/>
        <v>2.0841490866585419E-2</v>
      </c>
      <c r="V413" s="323">
        <f t="shared" ca="1" si="661"/>
        <v>2.0820535052170595E-2</v>
      </c>
      <c r="W413" s="323">
        <f t="shared" ca="1" si="661"/>
        <v>1.7434691790697929E-2</v>
      </c>
      <c r="X413" s="323">
        <f t="shared" ca="1" si="661"/>
        <v>2.1416592288632845E-2</v>
      </c>
      <c r="Y413" s="323">
        <f t="shared" ca="1" si="661"/>
        <v>3.9053220163537072E-2</v>
      </c>
      <c r="Z413" s="323">
        <f t="shared" ca="1" si="661"/>
        <v>6.0157807464451665E-2</v>
      </c>
      <c r="AA413" s="323">
        <f t="shared" ca="1" si="661"/>
        <v>7.3962830831122039E-2</v>
      </c>
      <c r="AB413" s="323">
        <f t="shared" ca="1" si="661"/>
        <v>9.2612125510898619E-2</v>
      </c>
      <c r="AC413" s="323">
        <f t="shared" ca="1" si="661"/>
        <v>0.11391273872901245</v>
      </c>
      <c r="AD413" s="323">
        <f t="shared" ca="1" si="661"/>
        <v>0.13417836027725494</v>
      </c>
      <c r="AE413" s="323">
        <f t="shared" ca="1" si="661"/>
        <v>0.14893902046443167</v>
      </c>
      <c r="AF413" s="323">
        <f t="shared" ca="1" si="661"/>
        <v>0.15437381132016462</v>
      </c>
      <c r="AG413" s="26"/>
      <c r="AH413" s="14">
        <f t="shared" si="662"/>
        <v>15</v>
      </c>
      <c r="AI413" s="116">
        <f t="shared" ca="1" si="663"/>
        <v>2.8116575785393876E-2</v>
      </c>
      <c r="AJ413" s="116">
        <f t="shared" ca="1" si="663"/>
        <v>2.9801259157586763E-2</v>
      </c>
      <c r="AK413" s="116">
        <f t="shared" ca="1" si="663"/>
        <v>2.9861100164786009E-2</v>
      </c>
      <c r="AL413" s="116">
        <f t="shared" ca="1" si="663"/>
        <v>2.5308657038218448E-2</v>
      </c>
      <c r="AM413" s="116">
        <f t="shared" ca="1" si="663"/>
        <v>3.1344444747751478E-2</v>
      </c>
      <c r="AN413" s="116">
        <f t="shared" ca="1" si="663"/>
        <v>5.6681638946143025E-2</v>
      </c>
      <c r="AO413" s="116">
        <f t="shared" ca="1" si="663"/>
        <v>8.6840608391109728E-2</v>
      </c>
      <c r="AP413" s="116">
        <f t="shared" ca="1" si="663"/>
        <v>0.10818528651931721</v>
      </c>
      <c r="AQ413" s="116">
        <f t="shared" ca="1" si="663"/>
        <v>0.13445230100020591</v>
      </c>
      <c r="AR413" s="116">
        <f t="shared" ca="1" si="663"/>
        <v>0.15444857690167971</v>
      </c>
      <c r="AS413" s="116">
        <f t="shared" ca="1" si="663"/>
        <v>0.15435673590923948</v>
      </c>
      <c r="AT413" s="116">
        <f t="shared" ca="1" si="663"/>
        <v>0.14059362205274148</v>
      </c>
      <c r="AU413" s="116">
        <f t="shared" ca="1" si="663"/>
        <v>0.13281139160555622</v>
      </c>
      <c r="AV413" s="26"/>
      <c r="AW413" s="14">
        <f t="shared" si="664"/>
        <v>15</v>
      </c>
      <c r="AX413" s="116">
        <f t="shared" ca="1" si="665"/>
        <v>2.4584736314971857E-2</v>
      </c>
      <c r="AY413" s="116">
        <f t="shared" ca="1" si="665"/>
        <v>2.605994170129634E-2</v>
      </c>
      <c r="AZ413" s="116">
        <f t="shared" ca="1" si="665"/>
        <v>2.6083695990713991E-2</v>
      </c>
      <c r="BA413" s="116">
        <f t="shared" ca="1" si="665"/>
        <v>2.1994378662690411E-2</v>
      </c>
      <c r="BB413" s="116">
        <f t="shared" ca="1" si="665"/>
        <v>2.714614258895634E-2</v>
      </c>
      <c r="BC413" s="116">
        <f t="shared" ca="1" si="665"/>
        <v>4.9264800026958273E-2</v>
      </c>
      <c r="BD413" s="116">
        <f t="shared" ca="1" si="665"/>
        <v>7.5637440502383954E-2</v>
      </c>
      <c r="BE413" s="116">
        <f t="shared" ca="1" si="665"/>
        <v>9.3621277808060496E-2</v>
      </c>
      <c r="BF413" s="116">
        <f t="shared" ca="1" si="665"/>
        <v>0.11640370569389734</v>
      </c>
      <c r="BG413" s="116">
        <f t="shared" ca="1" si="665"/>
        <v>0.13636008580250014</v>
      </c>
      <c r="BH413" s="116">
        <f t="shared" ca="1" si="665"/>
        <v>0.14147688780530696</v>
      </c>
      <c r="BI413" s="116">
        <f t="shared" ca="1" si="665"/>
        <v>0.13250228407454859</v>
      </c>
      <c r="BJ413" s="116">
        <f t="shared" ca="1" si="665"/>
        <v>0.12627592885507991</v>
      </c>
      <c r="BL413" s="14">
        <f t="shared" si="666"/>
        <v>15</v>
      </c>
      <c r="BM413" s="116">
        <f t="shared" ca="1" si="667"/>
        <v>2.1839811616579139E-2</v>
      </c>
      <c r="BN413" s="116">
        <f t="shared" ca="1" si="667"/>
        <v>2.3152471705752964E-2</v>
      </c>
      <c r="BO413" s="116">
        <f t="shared" ca="1" si="667"/>
        <v>2.3154408122310333E-2</v>
      </c>
      <c r="BP413" s="116">
        <f t="shared" ca="1" si="667"/>
        <v>1.9447227505884835E-2</v>
      </c>
      <c r="BQ413" s="116">
        <f t="shared" ca="1" si="667"/>
        <v>2.3939124818733039E-2</v>
      </c>
      <c r="BR413" s="116">
        <f t="shared" ca="1" si="667"/>
        <v>4.3563646703310303E-2</v>
      </c>
      <c r="BS413" s="116">
        <f t="shared" ca="1" si="667"/>
        <v>6.6990119505307977E-2</v>
      </c>
      <c r="BT413" s="116">
        <f t="shared" ca="1" si="667"/>
        <v>8.2476236305457543E-2</v>
      </c>
      <c r="BU413" s="116">
        <f t="shared" ca="1" si="667"/>
        <v>0.10241561131959848</v>
      </c>
      <c r="BV413" s="116">
        <f t="shared" ca="1" si="667"/>
        <v>0.1212687678988679</v>
      </c>
      <c r="BW413" s="116">
        <f t="shared" ca="1" si="667"/>
        <v>0.12928533303541995</v>
      </c>
      <c r="BX413" s="116">
        <f t="shared" ca="1" si="667"/>
        <v>0.12423463417717895</v>
      </c>
      <c r="BY413" s="116">
        <f t="shared" ca="1" si="667"/>
        <v>0.11948251667572685</v>
      </c>
      <c r="BZ413" s="26"/>
      <c r="CA413" s="14">
        <f t="shared" si="668"/>
        <v>15</v>
      </c>
      <c r="CB413" s="116">
        <f t="shared" ca="1" si="669"/>
        <v>4.8298620631711468E-2</v>
      </c>
      <c r="CC413" s="116">
        <f t="shared" ca="1" si="669"/>
        <v>5.1510213113706391E-2</v>
      </c>
      <c r="CD413" s="116">
        <f t="shared" ca="1" si="669"/>
        <v>5.1217472858436239E-2</v>
      </c>
      <c r="CE413" s="116">
        <f t="shared" ca="1" si="669"/>
        <v>4.1116405898986859E-2</v>
      </c>
      <c r="CF413" s="116">
        <f t="shared" ca="1" si="669"/>
        <v>4.9216741770540334E-2</v>
      </c>
      <c r="CG413" s="116">
        <f t="shared" ca="1" si="669"/>
        <v>9.2302233776198464E-2</v>
      </c>
      <c r="CH413" s="116">
        <f t="shared" ca="1" si="669"/>
        <v>0.14389146185967924</v>
      </c>
      <c r="CI413" s="116">
        <f t="shared" ca="1" si="669"/>
        <v>0.16385214753082233</v>
      </c>
      <c r="CJ413" s="116">
        <f t="shared" ca="1" si="669"/>
        <v>0.18824319119648703</v>
      </c>
      <c r="CK413" s="116">
        <f t="shared" ca="1" si="669"/>
        <v>0.20624429818869988</v>
      </c>
      <c r="CL413" s="116">
        <f t="shared" ca="1" si="669"/>
        <v>0.20493795311726182</v>
      </c>
      <c r="CM413" s="116">
        <f t="shared" ca="1" si="669"/>
        <v>0.18654437620338846</v>
      </c>
      <c r="CN413" s="116">
        <f t="shared" ca="1" si="669"/>
        <v>0.17535670857835084</v>
      </c>
      <c r="CP413" s="14">
        <f t="shared" si="670"/>
        <v>15</v>
      </c>
      <c r="CQ413" s="116">
        <f t="shared" ca="1" si="671"/>
        <v>4.6306078701329655E-2</v>
      </c>
      <c r="CR413" s="116">
        <f t="shared" ref="CR413:CY413" ca="1" si="680">1/MAX(IF(CR383&gt;0,CR383/$F$2,-CR383/$G$2),IF(CR398&gt;0,CR398/$F$2,-CR398/$G$2),IF(CR367&gt;0,CR367/$F$2,-CR367/$G$2))</f>
        <v>5.045577400686909E-2</v>
      </c>
      <c r="CS413" s="116">
        <f t="shared" ca="1" si="680"/>
        <v>5.1520630369265588E-2</v>
      </c>
      <c r="CT413" s="116">
        <f t="shared" ca="1" si="680"/>
        <v>4.2776467972381715E-2</v>
      </c>
      <c r="CU413" s="116">
        <f t="shared" ca="1" si="680"/>
        <v>5.2596818903244656E-2</v>
      </c>
      <c r="CV413" s="116">
        <f t="shared" ca="1" si="680"/>
        <v>9.6514087998549422E-2</v>
      </c>
      <c r="CW413" s="116">
        <f t="shared" ca="1" si="680"/>
        <v>0.14508190678409255</v>
      </c>
      <c r="CX413" s="116">
        <f t="shared" ca="1" si="680"/>
        <v>0.1577015910950835</v>
      </c>
      <c r="CY413" s="116">
        <f t="shared" ca="1" si="680"/>
        <v>0.15398777175782005</v>
      </c>
      <c r="CZ413" s="116">
        <f t="shared" ca="1" si="671"/>
        <v>0.13105083821690755</v>
      </c>
      <c r="DA413" s="116">
        <f t="shared" ca="1" si="671"/>
        <v>0.1019124363185694</v>
      </c>
      <c r="DB413" s="116">
        <f t="shared" ca="1" si="671"/>
        <v>7.94455702395781E-2</v>
      </c>
      <c r="DC413" s="116">
        <f t="shared" ca="1" si="671"/>
        <v>7.1123566222333179E-2</v>
      </c>
      <c r="DE413" s="14">
        <f t="shared" si="672"/>
        <v>15</v>
      </c>
      <c r="DF413" s="116">
        <f t="shared" ca="1" si="673"/>
        <v>6.8429386570585185E-2</v>
      </c>
      <c r="DG413" s="116">
        <f t="shared" ca="1" si="673"/>
        <v>7.314119953975376E-2</v>
      </c>
      <c r="DH413" s="116">
        <f t="shared" ca="1" si="673"/>
        <v>7.2924647525863265E-2</v>
      </c>
      <c r="DI413" s="116">
        <f t="shared" ca="1" si="673"/>
        <v>5.8769534914402524E-2</v>
      </c>
      <c r="DJ413" s="116">
        <f t="shared" ca="1" si="673"/>
        <v>7.0550948806713878E-2</v>
      </c>
      <c r="DK413" s="116">
        <f t="shared" ca="1" si="673"/>
        <v>0.13199577010025962</v>
      </c>
      <c r="DL413" s="116">
        <f t="shared" ca="1" si="673"/>
        <v>0.20512505746163281</v>
      </c>
      <c r="DM413" s="116">
        <f t="shared" ca="1" si="673"/>
        <v>0.23323089121979709</v>
      </c>
      <c r="DN413" s="116">
        <f t="shared" ca="1" si="673"/>
        <v>0.26394165252846669</v>
      </c>
      <c r="DO413" s="116">
        <f t="shared" ca="1" si="673"/>
        <v>0.25344230325646711</v>
      </c>
      <c r="DP413" s="116">
        <f t="shared" ca="1" si="673"/>
        <v>0.19057644059402556</v>
      </c>
      <c r="DQ413" s="116">
        <f t="shared" ca="1" si="673"/>
        <v>0.14476382779357611</v>
      </c>
      <c r="DR413" s="116">
        <f t="shared" ca="1" si="673"/>
        <v>0.1278805041314289</v>
      </c>
      <c r="DT413" s="14">
        <f t="shared" si="674"/>
        <v>15</v>
      </c>
      <c r="DU413" s="116" t="e">
        <f t="shared" ca="1" si="675"/>
        <v>#DIV/0!</v>
      </c>
      <c r="DV413" s="116" t="e">
        <f t="shared" ca="1" si="675"/>
        <v>#DIV/0!</v>
      </c>
      <c r="DW413" s="116" t="e">
        <f t="shared" ca="1" si="675"/>
        <v>#DIV/0!</v>
      </c>
      <c r="DX413" s="116" t="e">
        <f t="shared" ca="1" si="675"/>
        <v>#DIV/0!</v>
      </c>
      <c r="DY413" s="116" t="e">
        <f t="shared" ca="1" si="675"/>
        <v>#DIV/0!</v>
      </c>
      <c r="DZ413" s="116" t="e">
        <f t="shared" ca="1" si="675"/>
        <v>#DIV/0!</v>
      </c>
      <c r="EA413" s="116" t="e">
        <f t="shared" ca="1" si="675"/>
        <v>#DIV/0!</v>
      </c>
      <c r="EB413" s="116" t="e">
        <f t="shared" ca="1" si="675"/>
        <v>#DIV/0!</v>
      </c>
      <c r="EC413" s="116" t="e">
        <f t="shared" ca="1" si="675"/>
        <v>#DIV/0!</v>
      </c>
      <c r="ED413" s="116" t="e">
        <f t="shared" ca="1" si="675"/>
        <v>#DIV/0!</v>
      </c>
      <c r="EE413" s="116" t="e">
        <f t="shared" ca="1" si="675"/>
        <v>#DIV/0!</v>
      </c>
      <c r="EF413" s="116" t="e">
        <f t="shared" ca="1" si="675"/>
        <v>#DIV/0!</v>
      </c>
      <c r="EG413" s="116" t="e">
        <f t="shared" ca="1" si="675"/>
        <v>#DIV/0!</v>
      </c>
      <c r="EI413" s="14">
        <f t="shared" si="676"/>
        <v>15</v>
      </c>
      <c r="EJ413" s="116" t="e">
        <f t="shared" ca="1" si="677"/>
        <v>#DIV/0!</v>
      </c>
      <c r="EK413" s="116" t="e">
        <f t="shared" ca="1" si="677"/>
        <v>#DIV/0!</v>
      </c>
      <c r="EL413" s="116" t="e">
        <f t="shared" ca="1" si="677"/>
        <v>#DIV/0!</v>
      </c>
      <c r="EM413" s="116" t="e">
        <f t="shared" ca="1" si="677"/>
        <v>#DIV/0!</v>
      </c>
      <c r="EN413" s="116" t="e">
        <f t="shared" ca="1" si="677"/>
        <v>#DIV/0!</v>
      </c>
      <c r="EO413" s="116" t="e">
        <f t="shared" ca="1" si="677"/>
        <v>#DIV/0!</v>
      </c>
      <c r="EP413" s="116" t="e">
        <f t="shared" ca="1" si="677"/>
        <v>#DIV/0!</v>
      </c>
      <c r="EQ413" s="116" t="e">
        <f t="shared" ca="1" si="677"/>
        <v>#DIV/0!</v>
      </c>
      <c r="ER413" s="116" t="e">
        <f t="shared" ca="1" si="677"/>
        <v>#DIV/0!</v>
      </c>
      <c r="ES413" s="116" t="e">
        <f t="shared" ca="1" si="677"/>
        <v>#DIV/0!</v>
      </c>
      <c r="ET413" s="116" t="e">
        <f t="shared" ca="1" si="677"/>
        <v>#DIV/0!</v>
      </c>
      <c r="EU413" s="116" t="e">
        <f t="shared" ca="1" si="677"/>
        <v>#DIV/0!</v>
      </c>
      <c r="EV413" s="116" t="e">
        <f t="shared" ca="1" si="677"/>
        <v>#DIV/0!</v>
      </c>
      <c r="EX413" s="14"/>
      <c r="EY413" s="207"/>
      <c r="EZ413" s="207"/>
      <c r="FA413" s="207"/>
      <c r="FB413" s="207"/>
      <c r="FC413" s="207"/>
      <c r="FD413" s="207"/>
      <c r="FE413" s="207"/>
      <c r="FF413" s="207"/>
      <c r="FG413" s="207"/>
      <c r="FH413" s="207"/>
      <c r="FI413" s="207"/>
      <c r="FJ413" s="207"/>
      <c r="FK413" s="207"/>
      <c r="FM413" s="14"/>
      <c r="FN413" s="207"/>
      <c r="FO413" s="207"/>
      <c r="FP413" s="207"/>
      <c r="FQ413" s="207"/>
      <c r="FR413" s="207"/>
      <c r="FS413" s="207"/>
      <c r="FT413" s="207"/>
      <c r="FU413" s="207"/>
      <c r="FV413" s="207"/>
      <c r="FW413" s="207"/>
      <c r="FX413" s="207"/>
      <c r="FY413" s="207"/>
      <c r="FZ413" s="207"/>
    </row>
    <row r="414" spans="17:184">
      <c r="S414" s="14">
        <f t="shared" si="660"/>
        <v>22.5</v>
      </c>
      <c r="T414" s="323">
        <f t="shared" ca="1" si="678"/>
        <v>2.5878265871501105E-2</v>
      </c>
      <c r="U414" s="323">
        <f t="shared" ca="1" si="661"/>
        <v>2.2591857956559862E-2</v>
      </c>
      <c r="V414" s="323">
        <f t="shared" ca="1" si="661"/>
        <v>1.7434691790697929E-2</v>
      </c>
      <c r="W414" s="323">
        <f t="shared" ca="1" si="661"/>
        <v>1.5346797617164768E-2</v>
      </c>
      <c r="X414" s="323">
        <f t="shared" ca="1" si="661"/>
        <v>1.8522804026220103E-2</v>
      </c>
      <c r="Y414" s="323">
        <f t="shared" ca="1" si="661"/>
        <v>3.2998110348016016E-2</v>
      </c>
      <c r="Z414" s="323">
        <f t="shared" ca="1" si="661"/>
        <v>6.6544250876884953E-2</v>
      </c>
      <c r="AA414" s="323">
        <f t="shared" ca="1" si="661"/>
        <v>7.8202088545241272E-2</v>
      </c>
      <c r="AB414" s="323">
        <f t="shared" ca="1" si="661"/>
        <v>9.6487977566743224E-2</v>
      </c>
      <c r="AC414" s="323">
        <f t="shared" ca="1" si="661"/>
        <v>0.11852028075569078</v>
      </c>
      <c r="AD414" s="323">
        <f t="shared" ca="1" si="661"/>
        <v>0.14004674418703275</v>
      </c>
      <c r="AE414" s="323">
        <f t="shared" ca="1" si="661"/>
        <v>0.15596687144277407</v>
      </c>
      <c r="AF414" s="323">
        <f t="shared" ca="1" si="661"/>
        <v>0.16187200745214425</v>
      </c>
      <c r="AG414" s="26"/>
      <c r="AH414" s="14">
        <f t="shared" si="662"/>
        <v>22.5</v>
      </c>
      <c r="AI414" s="116">
        <f t="shared" ca="1" si="663"/>
        <v>3.6971198415466554E-2</v>
      </c>
      <c r="AJ414" s="116">
        <f t="shared" ca="1" si="663"/>
        <v>3.2428788503017725E-2</v>
      </c>
      <c r="AK414" s="116">
        <f t="shared" ca="1" si="663"/>
        <v>2.5308657038218448E-2</v>
      </c>
      <c r="AL414" s="116">
        <f t="shared" ca="1" si="663"/>
        <v>2.2583926452782718E-2</v>
      </c>
      <c r="AM414" s="116">
        <f t="shared" ca="1" si="663"/>
        <v>2.7592418878933118E-2</v>
      </c>
      <c r="AN414" s="116">
        <f t="shared" ca="1" si="663"/>
        <v>4.9047621201490914E-2</v>
      </c>
      <c r="AO414" s="116">
        <f t="shared" ca="1" si="663"/>
        <v>9.5721913102060602E-2</v>
      </c>
      <c r="AP414" s="116">
        <f t="shared" ca="1" si="663"/>
        <v>0.11531283316320252</v>
      </c>
      <c r="AQ414" s="116">
        <f t="shared" ca="1" si="663"/>
        <v>0.14319954949702376</v>
      </c>
      <c r="AR414" s="116">
        <f t="shared" ca="1" si="663"/>
        <v>0.16792332411467906</v>
      </c>
      <c r="AS414" s="116">
        <f t="shared" ca="1" si="663"/>
        <v>0.1738889610782485</v>
      </c>
      <c r="AT414" s="116">
        <f t="shared" ca="1" si="663"/>
        <v>0.16596038379627231</v>
      </c>
      <c r="AU414" s="116">
        <f t="shared" ca="1" si="663"/>
        <v>0.16089354927323515</v>
      </c>
      <c r="AV414" s="26"/>
      <c r="AW414" s="14">
        <f t="shared" si="664"/>
        <v>22.5</v>
      </c>
      <c r="AX414" s="116">
        <f t="shared" ca="1" si="665"/>
        <v>3.2348938448787945E-2</v>
      </c>
      <c r="AY414" s="116">
        <f t="shared" ca="1" si="665"/>
        <v>2.8316517622973988E-2</v>
      </c>
      <c r="AZ414" s="116">
        <f t="shared" ca="1" si="665"/>
        <v>2.1994378662690411E-2</v>
      </c>
      <c r="BA414" s="116">
        <f t="shared" ca="1" si="665"/>
        <v>1.9513983451029684E-2</v>
      </c>
      <c r="BB414" s="116">
        <f t="shared" ca="1" si="665"/>
        <v>2.3718543311694387E-2</v>
      </c>
      <c r="BC414" s="116">
        <f t="shared" ca="1" si="665"/>
        <v>4.2201499533445909E-2</v>
      </c>
      <c r="BD414" s="116">
        <f t="shared" ca="1" si="665"/>
        <v>8.3510001355307811E-2</v>
      </c>
      <c r="BE414" s="116">
        <f t="shared" ca="1" si="665"/>
        <v>9.9503580161770785E-2</v>
      </c>
      <c r="BF414" s="116">
        <f t="shared" ca="1" si="665"/>
        <v>0.12306276464450305</v>
      </c>
      <c r="BG414" s="116">
        <f t="shared" ca="1" si="665"/>
        <v>0.14666999812139139</v>
      </c>
      <c r="BH414" s="116">
        <f t="shared" ca="1" si="665"/>
        <v>0.15800439849583875</v>
      </c>
      <c r="BI414" s="116">
        <f t="shared" ca="1" si="665"/>
        <v>0.15540751660046431</v>
      </c>
      <c r="BJ414" s="116">
        <f t="shared" ca="1" si="665"/>
        <v>0.15204461413075337</v>
      </c>
      <c r="BL414" s="14">
        <f t="shared" si="666"/>
        <v>22.5</v>
      </c>
      <c r="BM414" s="116">
        <f t="shared" ca="1" si="667"/>
        <v>2.8754011809899432E-2</v>
      </c>
      <c r="BN414" s="116">
        <f t="shared" ca="1" si="667"/>
        <v>2.5129534542448782E-2</v>
      </c>
      <c r="BO414" s="116">
        <f t="shared" ca="1" si="667"/>
        <v>1.9447227505884835E-2</v>
      </c>
      <c r="BP414" s="116">
        <f t="shared" ca="1" si="667"/>
        <v>1.7178443740552742E-2</v>
      </c>
      <c r="BQ414" s="116">
        <f t="shared" ca="1" si="667"/>
        <v>2.0798094932849745E-2</v>
      </c>
      <c r="BR414" s="116">
        <f t="shared" ca="1" si="667"/>
        <v>3.7031653450264934E-2</v>
      </c>
      <c r="BS414" s="116">
        <f t="shared" ca="1" si="667"/>
        <v>7.4059713058517412E-2</v>
      </c>
      <c r="BT414" s="116">
        <f t="shared" ca="1" si="667"/>
        <v>8.7477585063905697E-2</v>
      </c>
      <c r="BU414" s="116">
        <f t="shared" ca="1" si="667"/>
        <v>0.10768426191235879</v>
      </c>
      <c r="BV414" s="116">
        <f t="shared" ca="1" si="667"/>
        <v>0.1291813560264829</v>
      </c>
      <c r="BW414" s="116">
        <f t="shared" ca="1" si="667"/>
        <v>0.14262699146312227</v>
      </c>
      <c r="BX414" s="116">
        <f t="shared" ca="1" si="667"/>
        <v>0.14396230230014001</v>
      </c>
      <c r="BY414" s="116">
        <f t="shared" ca="1" si="667"/>
        <v>0.1421763752494456</v>
      </c>
      <c r="BZ414" s="26"/>
      <c r="CA414" s="14">
        <f t="shared" si="668"/>
        <v>22.5</v>
      </c>
      <c r="CB414" s="116">
        <f t="shared" ca="1" si="669"/>
        <v>6.4678988039588062E-2</v>
      </c>
      <c r="CC414" s="116">
        <f t="shared" ca="1" si="669"/>
        <v>5.5407142729089212E-2</v>
      </c>
      <c r="CD414" s="116">
        <f t="shared" ca="1" si="669"/>
        <v>4.1116405898986859E-2</v>
      </c>
      <c r="CE414" s="116">
        <f t="shared" ca="1" si="669"/>
        <v>3.4682285341520104E-2</v>
      </c>
      <c r="CF414" s="116">
        <f t="shared" ca="1" si="669"/>
        <v>4.0374845114262148E-2</v>
      </c>
      <c r="CG414" s="116">
        <f t="shared" ca="1" si="669"/>
        <v>7.2411218386267101E-2</v>
      </c>
      <c r="CH414" s="116">
        <f t="shared" ca="1" si="669"/>
        <v>0.16202536664720349</v>
      </c>
      <c r="CI414" s="116">
        <f t="shared" ca="1" si="669"/>
        <v>0.17201425409681856</v>
      </c>
      <c r="CJ414" s="116">
        <f t="shared" ca="1" si="669"/>
        <v>0.19354744367016566</v>
      </c>
      <c r="CK414" s="116">
        <f t="shared" ca="1" si="669"/>
        <v>0.21527968111089721</v>
      </c>
      <c r="CL414" s="116">
        <f t="shared" ca="1" si="669"/>
        <v>0.22570605066059654</v>
      </c>
      <c r="CM414" s="116">
        <f t="shared" ca="1" si="669"/>
        <v>0.22213606218728479</v>
      </c>
      <c r="CN414" s="116">
        <f t="shared" ca="1" si="669"/>
        <v>0.21759995158565795</v>
      </c>
      <c r="CP414" s="14">
        <f t="shared" si="670"/>
        <v>22.5</v>
      </c>
      <c r="CQ414" s="116">
        <f t="shared" ca="1" si="671"/>
        <v>6.46838045483209E-2</v>
      </c>
      <c r="CR414" s="116">
        <f t="shared" ref="CR414:CY414" ca="1" si="681">1/MAX(IF(CR384&gt;0,CR384/$F$2,-CR384/$G$2),IF(CR399&gt;0,CR399/$F$2,-CR399/$G$2),IF(CR368&gt;0,CR368/$F$2,-CR368/$G$2))</f>
        <v>5.5868195995417681E-2</v>
      </c>
      <c r="CS414" s="116">
        <f t="shared" ca="1" si="681"/>
        <v>4.2776467972381715E-2</v>
      </c>
      <c r="CT414" s="116">
        <f t="shared" ca="1" si="681"/>
        <v>3.7723031239796583E-2</v>
      </c>
      <c r="CU414" s="116">
        <f t="shared" ca="1" si="681"/>
        <v>4.5624852983264387E-2</v>
      </c>
      <c r="CV414" s="116">
        <f t="shared" ca="1" si="681"/>
        <v>8.1377315526416263E-2</v>
      </c>
      <c r="CW414" s="116">
        <f t="shared" ca="1" si="681"/>
        <v>0.16449000450387613</v>
      </c>
      <c r="CX414" s="116">
        <f t="shared" ca="1" si="681"/>
        <v>0.17676187373672522</v>
      </c>
      <c r="CY414" s="116">
        <f t="shared" ca="1" si="681"/>
        <v>0.1783450744093206</v>
      </c>
      <c r="CZ414" s="116">
        <f t="shared" ca="1" si="671"/>
        <v>0.15929160772535089</v>
      </c>
      <c r="DA414" s="116">
        <f t="shared" ca="1" si="671"/>
        <v>0.13160824821530548</v>
      </c>
      <c r="DB414" s="116">
        <f t="shared" ca="1" si="671"/>
        <v>0.10966856309654993</v>
      </c>
      <c r="DC414" s="116">
        <f t="shared" ca="1" si="671"/>
        <v>0.1014995321710026</v>
      </c>
      <c r="DE414" s="14">
        <f t="shared" si="672"/>
        <v>22.5</v>
      </c>
      <c r="DF414" s="116">
        <f t="shared" ca="1" si="673"/>
        <v>9.2016724153420784E-2</v>
      </c>
      <c r="DG414" s="116">
        <f t="shared" ca="1" si="673"/>
        <v>7.8912402857941724E-2</v>
      </c>
      <c r="DH414" s="116">
        <f t="shared" ca="1" si="673"/>
        <v>5.8769534914402524E-2</v>
      </c>
      <c r="DI414" s="116">
        <f t="shared" ca="1" si="673"/>
        <v>4.9805745396842432E-2</v>
      </c>
      <c r="DJ414" s="116">
        <f t="shared" ca="1" si="673"/>
        <v>5.8205423732003346E-2</v>
      </c>
      <c r="DK414" s="116">
        <f t="shared" ca="1" si="673"/>
        <v>0.10433567476162084</v>
      </c>
      <c r="DL414" s="116">
        <f t="shared" ca="1" si="673"/>
        <v>0.23098875079210832</v>
      </c>
      <c r="DM414" s="116">
        <f t="shared" ca="1" si="673"/>
        <v>0.24639760137784253</v>
      </c>
      <c r="DN414" s="116">
        <f t="shared" ca="1" si="673"/>
        <v>0.27570283816032426</v>
      </c>
      <c r="DO414" s="116">
        <f t="shared" ca="1" si="673"/>
        <v>0.26678887789528516</v>
      </c>
      <c r="DP414" s="116">
        <f t="shared" ca="1" si="673"/>
        <v>0.22570910725909263</v>
      </c>
      <c r="DQ414" s="116">
        <f t="shared" ca="1" si="673"/>
        <v>0.19279335193572592</v>
      </c>
      <c r="DR414" s="116">
        <f t="shared" ca="1" si="673"/>
        <v>0.17929502257758215</v>
      </c>
      <c r="DT414" s="14">
        <f t="shared" si="674"/>
        <v>22.5</v>
      </c>
      <c r="DU414" s="116" t="e">
        <f t="shared" ca="1" si="675"/>
        <v>#DIV/0!</v>
      </c>
      <c r="DV414" s="116" t="e">
        <f t="shared" ca="1" si="675"/>
        <v>#DIV/0!</v>
      </c>
      <c r="DW414" s="116" t="e">
        <f t="shared" ca="1" si="675"/>
        <v>#DIV/0!</v>
      </c>
      <c r="DX414" s="116" t="e">
        <f t="shared" ca="1" si="675"/>
        <v>#DIV/0!</v>
      </c>
      <c r="DY414" s="116" t="e">
        <f t="shared" ca="1" si="675"/>
        <v>#DIV/0!</v>
      </c>
      <c r="DZ414" s="116" t="e">
        <f t="shared" ca="1" si="675"/>
        <v>#DIV/0!</v>
      </c>
      <c r="EA414" s="116" t="e">
        <f t="shared" ca="1" si="675"/>
        <v>#DIV/0!</v>
      </c>
      <c r="EB414" s="116" t="e">
        <f t="shared" ca="1" si="675"/>
        <v>#DIV/0!</v>
      </c>
      <c r="EC414" s="116" t="e">
        <f t="shared" ca="1" si="675"/>
        <v>#DIV/0!</v>
      </c>
      <c r="ED414" s="116" t="e">
        <f t="shared" ca="1" si="675"/>
        <v>#DIV/0!</v>
      </c>
      <c r="EE414" s="116" t="e">
        <f t="shared" ca="1" si="675"/>
        <v>#DIV/0!</v>
      </c>
      <c r="EF414" s="116" t="e">
        <f t="shared" ca="1" si="675"/>
        <v>#DIV/0!</v>
      </c>
      <c r="EG414" s="116" t="e">
        <f t="shared" ca="1" si="675"/>
        <v>#DIV/0!</v>
      </c>
      <c r="EI414" s="14">
        <f t="shared" si="676"/>
        <v>22.5</v>
      </c>
      <c r="EJ414" s="116" t="e">
        <f t="shared" ca="1" si="677"/>
        <v>#DIV/0!</v>
      </c>
      <c r="EK414" s="116" t="e">
        <f t="shared" ca="1" si="677"/>
        <v>#DIV/0!</v>
      </c>
      <c r="EL414" s="116" t="e">
        <f t="shared" ca="1" si="677"/>
        <v>#DIV/0!</v>
      </c>
      <c r="EM414" s="116" t="e">
        <f t="shared" ca="1" si="677"/>
        <v>#DIV/0!</v>
      </c>
      <c r="EN414" s="116" t="e">
        <f t="shared" ca="1" si="677"/>
        <v>#DIV/0!</v>
      </c>
      <c r="EO414" s="116" t="e">
        <f t="shared" ca="1" si="677"/>
        <v>#DIV/0!</v>
      </c>
      <c r="EP414" s="116" t="e">
        <f t="shared" ca="1" si="677"/>
        <v>#DIV/0!</v>
      </c>
      <c r="EQ414" s="116" t="e">
        <f t="shared" ca="1" si="677"/>
        <v>#DIV/0!</v>
      </c>
      <c r="ER414" s="116" t="e">
        <f t="shared" ca="1" si="677"/>
        <v>#DIV/0!</v>
      </c>
      <c r="ES414" s="116" t="e">
        <f t="shared" ca="1" si="677"/>
        <v>#DIV/0!</v>
      </c>
      <c r="ET414" s="116" t="e">
        <f t="shared" ca="1" si="677"/>
        <v>#DIV/0!</v>
      </c>
      <c r="EU414" s="116" t="e">
        <f t="shared" ca="1" si="677"/>
        <v>#DIV/0!</v>
      </c>
      <c r="EV414" s="116" t="e">
        <f t="shared" ca="1" si="677"/>
        <v>#DIV/0!</v>
      </c>
      <c r="EX414" s="14"/>
      <c r="EY414" s="207"/>
      <c r="EZ414" s="207"/>
      <c r="FA414" s="207"/>
      <c r="FB414" s="207"/>
      <c r="FC414" s="207"/>
      <c r="FD414" s="207"/>
      <c r="FE414" s="207"/>
      <c r="FF414" s="207"/>
      <c r="FG414" s="207"/>
      <c r="FH414" s="207"/>
      <c r="FI414" s="207"/>
      <c r="FJ414" s="207"/>
      <c r="FK414" s="207"/>
      <c r="FM414" s="14"/>
      <c r="FN414" s="207"/>
      <c r="FO414" s="207"/>
      <c r="FP414" s="207"/>
      <c r="FQ414" s="207"/>
      <c r="FR414" s="207"/>
      <c r="FS414" s="207"/>
      <c r="FT414" s="207"/>
      <c r="FU414" s="207"/>
      <c r="FV414" s="207"/>
      <c r="FW414" s="207"/>
      <c r="FX414" s="207"/>
      <c r="FY414" s="207"/>
      <c r="FZ414" s="207"/>
    </row>
    <row r="415" spans="17:184">
      <c r="S415" s="14">
        <f t="shared" si="660"/>
        <v>30</v>
      </c>
      <c r="T415" s="323">
        <f t="shared" ca="1" si="678"/>
        <v>2.9633934071900084E-2</v>
      </c>
      <c r="U415" s="323">
        <f t="shared" ca="1" si="661"/>
        <v>2.6680228690513178E-2</v>
      </c>
      <c r="V415" s="323">
        <f t="shared" ca="1" si="661"/>
        <v>2.1416592288632845E-2</v>
      </c>
      <c r="W415" s="323">
        <f t="shared" ca="1" si="661"/>
        <v>1.8522804026220103E-2</v>
      </c>
      <c r="X415" s="323">
        <f t="shared" ca="1" si="661"/>
        <v>2.0654435255425947E-2</v>
      </c>
      <c r="Y415" s="323">
        <f t="shared" ca="1" si="661"/>
        <v>3.40073115067255E-2</v>
      </c>
      <c r="Z415" s="323">
        <f t="shared" ca="1" si="661"/>
        <v>7.5163662926768099E-2</v>
      </c>
      <c r="AA415" s="323">
        <f t="shared" ca="1" si="661"/>
        <v>8.4306393089004644E-2</v>
      </c>
      <c r="AB415" s="323">
        <f t="shared" ca="1" si="661"/>
        <v>0.10286552850736885</v>
      </c>
      <c r="AC415" s="323">
        <f t="shared" ca="1" si="661"/>
        <v>0.12693958988920315</v>
      </c>
      <c r="AD415" s="323">
        <f t="shared" ca="1" si="661"/>
        <v>0.15133940849379679</v>
      </c>
      <c r="AE415" s="323">
        <f t="shared" ca="1" si="661"/>
        <v>0.16978996884498015</v>
      </c>
      <c r="AF415" s="323">
        <f t="shared" ca="1" si="661"/>
        <v>0.1767108377455831</v>
      </c>
      <c r="AG415" s="26"/>
      <c r="AH415" s="14">
        <f t="shared" si="662"/>
        <v>30</v>
      </c>
      <c r="AI415" s="116">
        <f t="shared" ca="1" si="663"/>
        <v>4.2565322647005133E-2</v>
      </c>
      <c r="AJ415" s="116">
        <f t="shared" ca="1" si="663"/>
        <v>3.8527165929628876E-2</v>
      </c>
      <c r="AK415" s="116">
        <f t="shared" ca="1" si="663"/>
        <v>3.1344444747751478E-2</v>
      </c>
      <c r="AL415" s="116">
        <f t="shared" ca="1" si="663"/>
        <v>2.7592418878933118E-2</v>
      </c>
      <c r="AM415" s="116">
        <f t="shared" ca="1" si="663"/>
        <v>3.1322380652416965E-2</v>
      </c>
      <c r="AN415" s="116">
        <f t="shared" ca="1" si="663"/>
        <v>5.1717008863434472E-2</v>
      </c>
      <c r="AO415" s="116">
        <f t="shared" ca="1" si="663"/>
        <v>0.1079579440256688</v>
      </c>
      <c r="AP415" s="116">
        <f t="shared" ca="1" si="663"/>
        <v>0.12615484691653861</v>
      </c>
      <c r="AQ415" s="116">
        <f t="shared" ca="1" si="663"/>
        <v>0.15698925730046376</v>
      </c>
      <c r="AR415" s="116">
        <f t="shared" ca="1" si="663"/>
        <v>0.18467415984191285</v>
      </c>
      <c r="AS415" s="116">
        <f t="shared" ca="1" si="663"/>
        <v>0.18781679963564821</v>
      </c>
      <c r="AT415" s="116">
        <f t="shared" ca="1" si="663"/>
        <v>0.17903386653363587</v>
      </c>
      <c r="AU415" s="116">
        <f t="shared" ca="1" si="663"/>
        <v>0.17462266992348474</v>
      </c>
      <c r="AV415" s="26"/>
      <c r="AW415" s="14">
        <f t="shared" si="664"/>
        <v>30</v>
      </c>
      <c r="AX415" s="116">
        <f t="shared" ca="1" si="665"/>
        <v>3.7157795702921236E-2</v>
      </c>
      <c r="AY415" s="116">
        <f t="shared" ca="1" si="665"/>
        <v>3.3556655443903745E-2</v>
      </c>
      <c r="AZ415" s="116">
        <f t="shared" ca="1" si="665"/>
        <v>2.714614258895634E-2</v>
      </c>
      <c r="BA415" s="116">
        <f t="shared" ca="1" si="665"/>
        <v>2.3718543311694387E-2</v>
      </c>
      <c r="BB415" s="116">
        <f t="shared" ca="1" si="665"/>
        <v>2.6719830914588821E-2</v>
      </c>
      <c r="BC415" s="116">
        <f t="shared" ca="1" si="665"/>
        <v>4.4064719614541559E-2</v>
      </c>
      <c r="BD415" s="116">
        <f t="shared" ca="1" si="665"/>
        <v>9.4248617423692393E-2</v>
      </c>
      <c r="BE415" s="116">
        <f t="shared" ca="1" si="665"/>
        <v>0.10821198792426022</v>
      </c>
      <c r="BF415" s="116">
        <f t="shared" ca="1" si="665"/>
        <v>0.1335191239948964</v>
      </c>
      <c r="BG415" s="116">
        <f t="shared" ca="1" si="665"/>
        <v>0.16100160600422217</v>
      </c>
      <c r="BH415" s="116">
        <f t="shared" ca="1" si="665"/>
        <v>0.17436816415045156</v>
      </c>
      <c r="BI415" s="116">
        <f t="shared" ca="1" si="665"/>
        <v>0.17218366491777357</v>
      </c>
      <c r="BJ415" s="116">
        <f t="shared" ca="1" si="665"/>
        <v>0.16931641713354567</v>
      </c>
      <c r="BL415" s="14">
        <f t="shared" si="666"/>
        <v>30</v>
      </c>
      <c r="BM415" s="116">
        <f t="shared" ca="1" si="667"/>
        <v>3.2968997501252879E-2</v>
      </c>
      <c r="BN415" s="116">
        <f t="shared" ca="1" si="667"/>
        <v>2.9721612372675121E-2</v>
      </c>
      <c r="BO415" s="116">
        <f t="shared" ca="1" si="667"/>
        <v>2.3939124818733039E-2</v>
      </c>
      <c r="BP415" s="116">
        <f t="shared" ca="1" si="667"/>
        <v>2.0798094932849745E-2</v>
      </c>
      <c r="BQ415" s="116">
        <f t="shared" ca="1" si="667"/>
        <v>2.3296172327891242E-2</v>
      </c>
      <c r="BR415" s="116">
        <f t="shared" ca="1" si="667"/>
        <v>3.8384299877917263E-2</v>
      </c>
      <c r="BS415" s="116">
        <f t="shared" ca="1" si="667"/>
        <v>8.3627880892559819E-2</v>
      </c>
      <c r="BT415" s="116">
        <f t="shared" ca="1" si="667"/>
        <v>9.4707104049669977E-2</v>
      </c>
      <c r="BU415" s="116">
        <f t="shared" ca="1" si="667"/>
        <v>0.11585485620703577</v>
      </c>
      <c r="BV415" s="116">
        <f t="shared" ca="1" si="667"/>
        <v>0.14054636812030274</v>
      </c>
      <c r="BW415" s="116">
        <f t="shared" ca="1" si="667"/>
        <v>0.15753658104318238</v>
      </c>
      <c r="BX415" s="116">
        <f t="shared" ca="1" si="667"/>
        <v>0.16104148261868922</v>
      </c>
      <c r="BY415" s="116">
        <f t="shared" ca="1" si="667"/>
        <v>0.16011386812321729</v>
      </c>
      <c r="BZ415" s="26"/>
      <c r="CA415" s="14">
        <f t="shared" si="668"/>
        <v>30</v>
      </c>
      <c r="CB415" s="116">
        <f t="shared" ca="1" si="669"/>
        <v>7.254351220963888E-2</v>
      </c>
      <c r="CC415" s="116">
        <f t="shared" ca="1" si="669"/>
        <v>6.4076596225001364E-2</v>
      </c>
      <c r="CD415" s="116">
        <f t="shared" ca="1" si="669"/>
        <v>4.9216741770540334E-2</v>
      </c>
      <c r="CE415" s="116">
        <f t="shared" ca="1" si="669"/>
        <v>4.0374845114262148E-2</v>
      </c>
      <c r="CF415" s="116">
        <f t="shared" ca="1" si="669"/>
        <v>4.2829768572240953E-2</v>
      </c>
      <c r="CG415" s="116">
        <f t="shared" ca="1" si="669"/>
        <v>6.9999142479507462E-2</v>
      </c>
      <c r="CH415" s="116">
        <f t="shared" ca="1" si="669"/>
        <v>0.18426114501056917</v>
      </c>
      <c r="CI415" s="116">
        <f t="shared" ca="1" si="669"/>
        <v>0.17903605137412384</v>
      </c>
      <c r="CJ415" s="116">
        <f t="shared" ca="1" si="669"/>
        <v>0.19545481964711819</v>
      </c>
      <c r="CK415" s="116">
        <f t="shared" ca="1" si="669"/>
        <v>0.21802446498163378</v>
      </c>
      <c r="CL415" s="116">
        <f t="shared" ca="1" si="669"/>
        <v>0.23501676842502764</v>
      </c>
      <c r="CM415" s="116">
        <f t="shared" ca="1" si="669"/>
        <v>0.24101136673865392</v>
      </c>
      <c r="CN415" s="116">
        <f t="shared" ca="1" si="669"/>
        <v>0.24120367731788939</v>
      </c>
      <c r="CP415" s="14">
        <f t="shared" si="670"/>
        <v>30</v>
      </c>
      <c r="CQ415" s="116">
        <f t="shared" ca="1" si="671"/>
        <v>7.3402882970267008E-2</v>
      </c>
      <c r="CR415" s="116">
        <f t="shared" ref="CR415:CY415" ca="1" si="682">1/MAX(IF(CR385&gt;0,CR385/$F$2,-CR385/$G$2),IF(CR400&gt;0,CR400/$F$2,-CR400/$G$2),IF(CR369&gt;0,CR369/$F$2,-CR369/$G$2))</f>
        <v>6.5745002150937704E-2</v>
      </c>
      <c r="CS415" s="116">
        <f t="shared" ca="1" si="682"/>
        <v>5.2596818903244656E-2</v>
      </c>
      <c r="CT415" s="116">
        <f t="shared" ca="1" si="682"/>
        <v>4.5624852983264387E-2</v>
      </c>
      <c r="CU415" s="116">
        <f t="shared" ca="1" si="682"/>
        <v>5.1031058255410891E-2</v>
      </c>
      <c r="CV415" s="116">
        <f t="shared" ca="1" si="682"/>
        <v>8.4130101419402428E-2</v>
      </c>
      <c r="CW415" s="116">
        <f t="shared" ca="1" si="682"/>
        <v>0.18714182889480757</v>
      </c>
      <c r="CX415" s="116">
        <f t="shared" ca="1" si="682"/>
        <v>0.19657128626854997</v>
      </c>
      <c r="CY415" s="116">
        <f t="shared" ca="1" si="682"/>
        <v>0.20271416769257045</v>
      </c>
      <c r="CZ415" s="116">
        <f t="shared" ca="1" si="671"/>
        <v>0.18687876534105119</v>
      </c>
      <c r="DA415" s="116">
        <f t="shared" ca="1" si="671"/>
        <v>0.16002080670742672</v>
      </c>
      <c r="DB415" s="116">
        <f t="shared" ca="1" si="671"/>
        <v>0.13841255319988494</v>
      </c>
      <c r="DC415" s="116">
        <f t="shared" ca="1" si="671"/>
        <v>0.1303800216807908</v>
      </c>
      <c r="DE415" s="14">
        <f t="shared" si="672"/>
        <v>30</v>
      </c>
      <c r="DF415" s="116">
        <f t="shared" ca="1" si="673"/>
        <v>0.10335792236812932</v>
      </c>
      <c r="DG415" s="116">
        <f t="shared" ca="1" si="673"/>
        <v>9.1444313225864909E-2</v>
      </c>
      <c r="DH415" s="116">
        <f t="shared" ca="1" si="673"/>
        <v>7.0550948806713878E-2</v>
      </c>
      <c r="DI415" s="116">
        <f t="shared" ca="1" si="673"/>
        <v>5.8205423732003346E-2</v>
      </c>
      <c r="DJ415" s="116">
        <f t="shared" ca="1" si="673"/>
        <v>6.2060650847571355E-2</v>
      </c>
      <c r="DK415" s="116">
        <f t="shared" ca="1" si="673"/>
        <v>0.10151383094618642</v>
      </c>
      <c r="DL415" s="116">
        <f t="shared" ca="1" si="673"/>
        <v>0.262637123455011</v>
      </c>
      <c r="DM415" s="116">
        <f t="shared" ca="1" si="673"/>
        <v>0.25807535272445259</v>
      </c>
      <c r="DN415" s="116">
        <f t="shared" ca="1" si="673"/>
        <v>0.2722952990727196</v>
      </c>
      <c r="DO415" s="116">
        <f t="shared" ca="1" si="673"/>
        <v>0.23116843396840211</v>
      </c>
      <c r="DP415" s="116">
        <f t="shared" ca="1" si="673"/>
        <v>0.21974052183874401</v>
      </c>
      <c r="DQ415" s="116">
        <f t="shared" ca="1" si="673"/>
        <v>0.20776748709732157</v>
      </c>
      <c r="DR415" s="116">
        <f t="shared" ca="1" si="673"/>
        <v>0.20148879655180973</v>
      </c>
      <c r="DT415" s="14">
        <f t="shared" si="674"/>
        <v>30</v>
      </c>
      <c r="DU415" s="116" t="e">
        <f t="shared" ca="1" si="675"/>
        <v>#DIV/0!</v>
      </c>
      <c r="DV415" s="116" t="e">
        <f t="shared" ca="1" si="675"/>
        <v>#DIV/0!</v>
      </c>
      <c r="DW415" s="116" t="e">
        <f t="shared" ca="1" si="675"/>
        <v>#DIV/0!</v>
      </c>
      <c r="DX415" s="116" t="e">
        <f t="shared" ca="1" si="675"/>
        <v>#DIV/0!</v>
      </c>
      <c r="DY415" s="116" t="e">
        <f t="shared" ca="1" si="675"/>
        <v>#DIV/0!</v>
      </c>
      <c r="DZ415" s="116" t="e">
        <f t="shared" ca="1" si="675"/>
        <v>#DIV/0!</v>
      </c>
      <c r="EA415" s="116" t="e">
        <f t="shared" ca="1" si="675"/>
        <v>#DIV/0!</v>
      </c>
      <c r="EB415" s="116" t="e">
        <f t="shared" ca="1" si="675"/>
        <v>#DIV/0!</v>
      </c>
      <c r="EC415" s="116" t="e">
        <f t="shared" ca="1" si="675"/>
        <v>#DIV/0!</v>
      </c>
      <c r="ED415" s="116" t="e">
        <f t="shared" ca="1" si="675"/>
        <v>#DIV/0!</v>
      </c>
      <c r="EE415" s="116" t="e">
        <f t="shared" ca="1" si="675"/>
        <v>#DIV/0!</v>
      </c>
      <c r="EF415" s="116" t="e">
        <f t="shared" ca="1" si="675"/>
        <v>#DIV/0!</v>
      </c>
      <c r="EG415" s="116" t="e">
        <f t="shared" ca="1" si="675"/>
        <v>#DIV/0!</v>
      </c>
      <c r="EI415" s="14">
        <f t="shared" si="676"/>
        <v>30</v>
      </c>
      <c r="EJ415" s="116" t="e">
        <f t="shared" ca="1" si="677"/>
        <v>#DIV/0!</v>
      </c>
      <c r="EK415" s="116" t="e">
        <f t="shared" ca="1" si="677"/>
        <v>#DIV/0!</v>
      </c>
      <c r="EL415" s="116" t="e">
        <f t="shared" ca="1" si="677"/>
        <v>#DIV/0!</v>
      </c>
      <c r="EM415" s="116" t="e">
        <f t="shared" ca="1" si="677"/>
        <v>#DIV/0!</v>
      </c>
      <c r="EN415" s="116" t="e">
        <f t="shared" ca="1" si="677"/>
        <v>#DIV/0!</v>
      </c>
      <c r="EO415" s="116" t="e">
        <f t="shared" ca="1" si="677"/>
        <v>#DIV/0!</v>
      </c>
      <c r="EP415" s="116" t="e">
        <f t="shared" ca="1" si="677"/>
        <v>#DIV/0!</v>
      </c>
      <c r="EQ415" s="116" t="e">
        <f t="shared" ca="1" si="677"/>
        <v>#DIV/0!</v>
      </c>
      <c r="ER415" s="116" t="e">
        <f t="shared" ca="1" si="677"/>
        <v>#DIV/0!</v>
      </c>
      <c r="ES415" s="116" t="e">
        <f t="shared" ca="1" si="677"/>
        <v>#DIV/0!</v>
      </c>
      <c r="ET415" s="116" t="e">
        <f t="shared" ca="1" si="677"/>
        <v>#DIV/0!</v>
      </c>
      <c r="EU415" s="116" t="e">
        <f t="shared" ca="1" si="677"/>
        <v>#DIV/0!</v>
      </c>
      <c r="EV415" s="116" t="e">
        <f t="shared" ca="1" si="677"/>
        <v>#DIV/0!</v>
      </c>
      <c r="EX415" s="14"/>
      <c r="EY415" s="207"/>
      <c r="EZ415" s="207"/>
      <c r="FA415" s="207"/>
      <c r="FB415" s="207"/>
      <c r="FC415" s="207"/>
      <c r="FD415" s="207"/>
      <c r="FE415" s="207"/>
      <c r="FF415" s="207"/>
      <c r="FG415" s="207"/>
      <c r="FH415" s="207"/>
      <c r="FI415" s="207"/>
      <c r="FJ415" s="207"/>
      <c r="FK415" s="207"/>
      <c r="FM415" s="14"/>
      <c r="FN415" s="207"/>
      <c r="FO415" s="207"/>
      <c r="FP415" s="207"/>
      <c r="FQ415" s="207"/>
      <c r="FR415" s="207"/>
      <c r="FS415" s="207"/>
      <c r="FT415" s="207"/>
      <c r="FU415" s="207"/>
      <c r="FV415" s="207"/>
      <c r="FW415" s="207"/>
      <c r="FX415" s="207"/>
      <c r="FY415" s="207"/>
      <c r="FZ415" s="207"/>
    </row>
    <row r="416" spans="17:184">
      <c r="S416" s="14">
        <f t="shared" si="660"/>
        <v>37.5</v>
      </c>
      <c r="T416" s="323">
        <f t="shared" ca="1" si="678"/>
        <v>4.4346010018459212E-2</v>
      </c>
      <c r="U416" s="323">
        <f t="shared" ca="1" si="661"/>
        <v>4.5885236274741066E-2</v>
      </c>
      <c r="V416" s="323">
        <f t="shared" ca="1" si="661"/>
        <v>3.9053220163537072E-2</v>
      </c>
      <c r="W416" s="323">
        <f t="shared" ca="1" si="661"/>
        <v>3.2998110348016016E-2</v>
      </c>
      <c r="X416" s="323">
        <f t="shared" ca="1" si="661"/>
        <v>3.40073115067255E-2</v>
      </c>
      <c r="Y416" s="323">
        <f t="shared" ca="1" si="661"/>
        <v>5.0794687716089235E-2</v>
      </c>
      <c r="Z416" s="323">
        <f t="shared" ca="1" si="661"/>
        <v>8.2010767430421502E-2</v>
      </c>
      <c r="AA416" s="323">
        <f t="shared" ca="1" si="661"/>
        <v>9.1409048316094879E-2</v>
      </c>
      <c r="AB416" s="323">
        <f t="shared" ca="1" si="661"/>
        <v>0.11285583918197745</v>
      </c>
      <c r="AC416" s="323">
        <f t="shared" ca="1" si="661"/>
        <v>0.14248372573491028</v>
      </c>
      <c r="AD416" s="323">
        <f t="shared" ca="1" si="661"/>
        <v>0.17386194503444857</v>
      </c>
      <c r="AE416" s="323">
        <f t="shared" ca="1" si="661"/>
        <v>0.19836627701771725</v>
      </c>
      <c r="AF416" s="323">
        <f t="shared" ca="1" si="661"/>
        <v>0.20772307940562279</v>
      </c>
      <c r="AG416" s="26"/>
      <c r="AH416" s="14">
        <f t="shared" si="662"/>
        <v>37.5</v>
      </c>
      <c r="AI416" s="116">
        <f t="shared" ca="1" si="663"/>
        <v>6.3508342219424016E-2</v>
      </c>
      <c r="AJ416" s="116">
        <f t="shared" ca="1" si="663"/>
        <v>6.5601178440161653E-2</v>
      </c>
      <c r="AK416" s="116">
        <f t="shared" ca="1" si="663"/>
        <v>5.6681638946143025E-2</v>
      </c>
      <c r="AL416" s="116">
        <f t="shared" ca="1" si="663"/>
        <v>4.9047621201490914E-2</v>
      </c>
      <c r="AM416" s="116">
        <f t="shared" ca="1" si="663"/>
        <v>5.1717008863434472E-2</v>
      </c>
      <c r="AN416" s="116">
        <f t="shared" ca="1" si="663"/>
        <v>7.6963070647880494E-2</v>
      </c>
      <c r="AO416" s="116">
        <f t="shared" ca="1" si="663"/>
        <v>0.12018794691111775</v>
      </c>
      <c r="AP416" s="116">
        <f t="shared" ca="1" si="663"/>
        <v>0.14208815321344492</v>
      </c>
      <c r="AQ416" s="116">
        <f t="shared" ca="1" si="663"/>
        <v>0.17982982080677776</v>
      </c>
      <c r="AR416" s="116">
        <f t="shared" ca="1" si="663"/>
        <v>0.18930671058913126</v>
      </c>
      <c r="AS416" s="116">
        <f t="shared" ca="1" si="663"/>
        <v>0.1711961312896762</v>
      </c>
      <c r="AT416" s="116">
        <f t="shared" ca="1" si="663"/>
        <v>0.15944103319088415</v>
      </c>
      <c r="AU416" s="116">
        <f t="shared" ca="1" si="663"/>
        <v>0.15555747049013233</v>
      </c>
      <c r="AV416" s="26"/>
      <c r="AW416" s="14">
        <f t="shared" si="664"/>
        <v>37.5</v>
      </c>
      <c r="AX416" s="116">
        <f t="shared" ca="1" si="665"/>
        <v>5.5507480874411444E-2</v>
      </c>
      <c r="AY416" s="116">
        <f t="shared" ca="1" si="665"/>
        <v>5.7381221587901793E-2</v>
      </c>
      <c r="AZ416" s="116">
        <f t="shared" ca="1" si="665"/>
        <v>4.9264800026958273E-2</v>
      </c>
      <c r="BA416" s="116">
        <f t="shared" ca="1" si="665"/>
        <v>4.2201499533445909E-2</v>
      </c>
      <c r="BB416" s="116">
        <f t="shared" ca="1" si="665"/>
        <v>4.4064719614541559E-2</v>
      </c>
      <c r="BC416" s="116">
        <f t="shared" ca="1" si="665"/>
        <v>6.5681164359493033E-2</v>
      </c>
      <c r="BD416" s="116">
        <f t="shared" ca="1" si="665"/>
        <v>0.10403909506460754</v>
      </c>
      <c r="BE416" s="116">
        <f t="shared" ca="1" si="665"/>
        <v>0.1199231335837793</v>
      </c>
      <c r="BF416" s="116">
        <f t="shared" ca="1" si="665"/>
        <v>0.15092438774586689</v>
      </c>
      <c r="BG416" s="116">
        <f t="shared" ca="1" si="665"/>
        <v>0.18033668384633955</v>
      </c>
      <c r="BH416" s="116">
        <f t="shared" ca="1" si="665"/>
        <v>0.17688013757591942</v>
      </c>
      <c r="BI416" s="116">
        <f t="shared" ca="1" si="665"/>
        <v>0.16547454909041157</v>
      </c>
      <c r="BJ416" s="116">
        <f t="shared" ca="1" si="665"/>
        <v>0.16117942174412422</v>
      </c>
      <c r="BL416" s="14">
        <f t="shared" si="666"/>
        <v>37.5</v>
      </c>
      <c r="BM416" s="116">
        <f t="shared" ca="1" si="667"/>
        <v>4.9296095796097956E-2</v>
      </c>
      <c r="BN416" s="116">
        <f t="shared" ca="1" si="667"/>
        <v>5.099161299338803E-2</v>
      </c>
      <c r="BO416" s="116">
        <f t="shared" ca="1" si="667"/>
        <v>4.3563646703310303E-2</v>
      </c>
      <c r="BP416" s="116">
        <f t="shared" ca="1" si="667"/>
        <v>3.7031653450264934E-2</v>
      </c>
      <c r="BQ416" s="116">
        <f t="shared" ca="1" si="667"/>
        <v>3.8384299877917263E-2</v>
      </c>
      <c r="BR416" s="116">
        <f t="shared" ca="1" si="667"/>
        <v>5.7282993938543386E-2</v>
      </c>
      <c r="BS416" s="116">
        <f t="shared" ca="1" si="667"/>
        <v>9.1711901850898614E-2</v>
      </c>
      <c r="BT416" s="116">
        <f t="shared" ca="1" si="667"/>
        <v>0.10367712185889633</v>
      </c>
      <c r="BU416" s="116">
        <f t="shared" ca="1" si="667"/>
        <v>0.12884924152475449</v>
      </c>
      <c r="BV416" s="116">
        <f t="shared" ca="1" si="667"/>
        <v>0.15880253499622826</v>
      </c>
      <c r="BW416" s="116">
        <f t="shared" ca="1" si="667"/>
        <v>0.17206691277989158</v>
      </c>
      <c r="BX416" s="116">
        <f t="shared" ca="1" si="667"/>
        <v>0.16686533422152466</v>
      </c>
      <c r="BY416" s="116">
        <f t="shared" ca="1" si="667"/>
        <v>0.16332041179149001</v>
      </c>
      <c r="BZ416" s="26"/>
      <c r="CA416" s="14">
        <f t="shared" si="668"/>
        <v>37.5</v>
      </c>
      <c r="CB416" s="116">
        <f t="shared" ca="1" si="669"/>
        <v>0.10955751761431534</v>
      </c>
      <c r="CC416" s="116">
        <f t="shared" ca="1" si="669"/>
        <v>0.1143112028729915</v>
      </c>
      <c r="CD416" s="116">
        <f t="shared" ca="1" si="669"/>
        <v>9.2302233776198464E-2</v>
      </c>
      <c r="CE416" s="116">
        <f t="shared" ca="1" si="669"/>
        <v>7.2411218386267101E-2</v>
      </c>
      <c r="CF416" s="116">
        <f t="shared" ca="1" si="669"/>
        <v>6.9999142479507462E-2</v>
      </c>
      <c r="CG416" s="116">
        <f t="shared" ca="1" si="669"/>
        <v>0.10568261614813455</v>
      </c>
      <c r="CH416" s="116">
        <f t="shared" ca="1" si="669"/>
        <v>0.18796546446369208</v>
      </c>
      <c r="CI416" s="116">
        <f t="shared" ca="1" si="669"/>
        <v>0.17536202015157051</v>
      </c>
      <c r="CJ416" s="116">
        <f t="shared" ca="1" si="669"/>
        <v>0.18857564176850095</v>
      </c>
      <c r="CK416" s="116">
        <f t="shared" ca="1" si="669"/>
        <v>0.21157635351211804</v>
      </c>
      <c r="CL416" s="116">
        <f t="shared" ca="1" si="669"/>
        <v>0.23221076631769427</v>
      </c>
      <c r="CM416" s="116">
        <f t="shared" ca="1" si="669"/>
        <v>0.24349161954858572</v>
      </c>
      <c r="CN416" s="116">
        <f t="shared" ca="1" si="669"/>
        <v>0.24635124739587824</v>
      </c>
      <c r="CP416" s="14">
        <f t="shared" si="670"/>
        <v>37.5</v>
      </c>
      <c r="CQ416" s="116">
        <f t="shared" ca="1" si="671"/>
        <v>0.10938482095453343</v>
      </c>
      <c r="CR416" s="116">
        <f t="shared" ref="CR416:CY416" ca="1" si="683">1/MAX(IF(CR386&gt;0,CR386/$F$2,-CR386/$G$2),IF(CR401&gt;0,CR401/$F$2,-CR401/$G$2),IF(CR370&gt;0,CR370/$F$2,-CR370/$G$2))</f>
        <v>0.11433071548013785</v>
      </c>
      <c r="CS416" s="116">
        <f t="shared" ca="1" si="683"/>
        <v>9.6514087998549422E-2</v>
      </c>
      <c r="CT416" s="116">
        <f t="shared" ca="1" si="683"/>
        <v>8.1377315526416263E-2</v>
      </c>
      <c r="CU416" s="116">
        <f t="shared" ca="1" si="683"/>
        <v>8.4130101419402428E-2</v>
      </c>
      <c r="CV416" s="116">
        <f t="shared" ca="1" si="683"/>
        <v>0.12614244754863776</v>
      </c>
      <c r="CW416" s="116">
        <f t="shared" ca="1" si="683"/>
        <v>0.20287692154340956</v>
      </c>
      <c r="CX416" s="116">
        <f t="shared" ca="1" si="683"/>
        <v>0.21379099511385541</v>
      </c>
      <c r="CY416" s="116">
        <f t="shared" ca="1" si="683"/>
        <v>0.22365052768293009</v>
      </c>
      <c r="CZ416" s="116">
        <f t="shared" ca="1" si="671"/>
        <v>0.20700490909222594</v>
      </c>
      <c r="DA416" s="116">
        <f t="shared" ca="1" si="671"/>
        <v>0.1783485143994723</v>
      </c>
      <c r="DB416" s="116">
        <f t="shared" ca="1" si="671"/>
        <v>0.15638376693653433</v>
      </c>
      <c r="DC416" s="116">
        <f t="shared" ca="1" si="671"/>
        <v>0.14841021413336128</v>
      </c>
      <c r="DE416" s="14">
        <f t="shared" si="672"/>
        <v>37.5</v>
      </c>
      <c r="DF416" s="116">
        <f t="shared" ca="1" si="673"/>
        <v>0.15588457688719326</v>
      </c>
      <c r="DG416" s="116">
        <f t="shared" ca="1" si="673"/>
        <v>0.16264183691378653</v>
      </c>
      <c r="DH416" s="116">
        <f t="shared" ca="1" si="673"/>
        <v>0.13199577010025962</v>
      </c>
      <c r="DI416" s="116">
        <f t="shared" ca="1" si="673"/>
        <v>0.10433567476162084</v>
      </c>
      <c r="DJ416" s="116">
        <f t="shared" ca="1" si="673"/>
        <v>0.10151383094618642</v>
      </c>
      <c r="DK416" s="116">
        <f t="shared" ca="1" si="673"/>
        <v>0.1531492415320351</v>
      </c>
      <c r="DL416" s="116">
        <f t="shared" ca="1" si="673"/>
        <v>0.26975509979591783</v>
      </c>
      <c r="DM416" s="116">
        <f t="shared" ca="1" si="673"/>
        <v>0.251526502832148</v>
      </c>
      <c r="DN416" s="116">
        <f t="shared" ca="1" si="673"/>
        <v>0.16744450540326372</v>
      </c>
      <c r="DO416" s="116">
        <f t="shared" ca="1" si="673"/>
        <v>0.16781327221360431</v>
      </c>
      <c r="DP416" s="116">
        <f t="shared" ca="1" si="673"/>
        <v>0.17745918277491271</v>
      </c>
      <c r="DQ416" s="116">
        <f t="shared" ca="1" si="673"/>
        <v>0.18174790832029841</v>
      </c>
      <c r="DR416" s="116">
        <f t="shared" ca="1" si="673"/>
        <v>0.18192539451679943</v>
      </c>
      <c r="DT416" s="14">
        <f t="shared" si="674"/>
        <v>37.5</v>
      </c>
      <c r="DU416" s="116" t="e">
        <f t="shared" ca="1" si="675"/>
        <v>#DIV/0!</v>
      </c>
      <c r="DV416" s="116" t="e">
        <f t="shared" ca="1" si="675"/>
        <v>#DIV/0!</v>
      </c>
      <c r="DW416" s="116" t="e">
        <f t="shared" ca="1" si="675"/>
        <v>#DIV/0!</v>
      </c>
      <c r="DX416" s="116" t="e">
        <f t="shared" ca="1" si="675"/>
        <v>#DIV/0!</v>
      </c>
      <c r="DY416" s="116" t="e">
        <f t="shared" ca="1" si="675"/>
        <v>#DIV/0!</v>
      </c>
      <c r="DZ416" s="116" t="e">
        <f t="shared" ca="1" si="675"/>
        <v>#DIV/0!</v>
      </c>
      <c r="EA416" s="116" t="e">
        <f t="shared" ca="1" si="675"/>
        <v>#DIV/0!</v>
      </c>
      <c r="EB416" s="116" t="e">
        <f t="shared" ca="1" si="675"/>
        <v>#DIV/0!</v>
      </c>
      <c r="EC416" s="116" t="e">
        <f t="shared" ca="1" si="675"/>
        <v>#DIV/0!</v>
      </c>
      <c r="ED416" s="116" t="e">
        <f t="shared" ca="1" si="675"/>
        <v>#DIV/0!</v>
      </c>
      <c r="EE416" s="116" t="e">
        <f t="shared" ca="1" si="675"/>
        <v>#DIV/0!</v>
      </c>
      <c r="EF416" s="116" t="e">
        <f t="shared" ca="1" si="675"/>
        <v>#DIV/0!</v>
      </c>
      <c r="EG416" s="116" t="e">
        <f t="shared" ca="1" si="675"/>
        <v>#DIV/0!</v>
      </c>
      <c r="EI416" s="14">
        <f t="shared" si="676"/>
        <v>37.5</v>
      </c>
      <c r="EJ416" s="116" t="e">
        <f t="shared" ca="1" si="677"/>
        <v>#DIV/0!</v>
      </c>
      <c r="EK416" s="116" t="e">
        <f t="shared" ca="1" si="677"/>
        <v>#DIV/0!</v>
      </c>
      <c r="EL416" s="116" t="e">
        <f t="shared" ca="1" si="677"/>
        <v>#DIV/0!</v>
      </c>
      <c r="EM416" s="116" t="e">
        <f t="shared" ca="1" si="677"/>
        <v>#DIV/0!</v>
      </c>
      <c r="EN416" s="116" t="e">
        <f t="shared" ca="1" si="677"/>
        <v>#DIV/0!</v>
      </c>
      <c r="EO416" s="116" t="e">
        <f t="shared" ca="1" si="677"/>
        <v>#DIV/0!</v>
      </c>
      <c r="EP416" s="116" t="e">
        <f t="shared" ca="1" si="677"/>
        <v>#DIV/0!</v>
      </c>
      <c r="EQ416" s="116" t="e">
        <f t="shared" ca="1" si="677"/>
        <v>#DIV/0!</v>
      </c>
      <c r="ER416" s="116" t="e">
        <f t="shared" ca="1" si="677"/>
        <v>#DIV/0!</v>
      </c>
      <c r="ES416" s="116" t="e">
        <f t="shared" ca="1" si="677"/>
        <v>#DIV/0!</v>
      </c>
      <c r="ET416" s="116" t="e">
        <f t="shared" ca="1" si="677"/>
        <v>#DIV/0!</v>
      </c>
      <c r="EU416" s="116" t="e">
        <f t="shared" ca="1" si="677"/>
        <v>#DIV/0!</v>
      </c>
      <c r="EV416" s="116" t="e">
        <f t="shared" ca="1" si="677"/>
        <v>#DIV/0!</v>
      </c>
      <c r="EX416" s="14"/>
      <c r="EY416" s="207"/>
      <c r="EZ416" s="207"/>
      <c r="FA416" s="207"/>
      <c r="FB416" s="207"/>
      <c r="FC416" s="207"/>
      <c r="FD416" s="207"/>
      <c r="FE416" s="207"/>
      <c r="FF416" s="207"/>
      <c r="FG416" s="207"/>
      <c r="FH416" s="207"/>
      <c r="FI416" s="207"/>
      <c r="FJ416" s="207"/>
      <c r="FK416" s="207"/>
      <c r="FM416" s="14"/>
      <c r="FN416" s="207"/>
      <c r="FO416" s="207"/>
      <c r="FP416" s="207"/>
      <c r="FQ416" s="207"/>
      <c r="FR416" s="207"/>
      <c r="FS416" s="207"/>
      <c r="FT416" s="207"/>
      <c r="FU416" s="207"/>
      <c r="FV416" s="207"/>
      <c r="FW416" s="207"/>
      <c r="FX416" s="207"/>
      <c r="FY416" s="207"/>
      <c r="FZ416" s="207"/>
    </row>
    <row r="417" spans="13:182">
      <c r="S417" s="14">
        <f t="shared" si="660"/>
        <v>45</v>
      </c>
      <c r="T417" s="323">
        <f t="shared" ca="1" si="678"/>
        <v>5.5780797360203874E-2</v>
      </c>
      <c r="U417" s="323">
        <f t="shared" ca="1" si="661"/>
        <v>5.6786972563638592E-2</v>
      </c>
      <c r="V417" s="323">
        <f t="shared" ca="1" si="661"/>
        <v>6.0157807464451665E-2</v>
      </c>
      <c r="W417" s="323">
        <f t="shared" ca="1" si="661"/>
        <v>6.6544250876884953E-2</v>
      </c>
      <c r="X417" s="323">
        <f t="shared" ca="1" si="661"/>
        <v>7.5163662926768099E-2</v>
      </c>
      <c r="Y417" s="323">
        <f t="shared" ca="1" si="661"/>
        <v>8.2010767430421502E-2</v>
      </c>
      <c r="Z417" s="323">
        <f t="shared" ca="1" si="661"/>
        <v>8.7218262026105969E-2</v>
      </c>
      <c r="AA417" s="323">
        <f t="shared" ca="1" si="661"/>
        <v>0.10138753728297964</v>
      </c>
      <c r="AB417" s="323">
        <f t="shared" ca="1" si="661"/>
        <v>0.13165989953862556</v>
      </c>
      <c r="AC417" s="323">
        <f t="shared" ca="1" si="661"/>
        <v>0.17662052519205781</v>
      </c>
      <c r="AD417" s="323">
        <f t="shared" ca="1" si="661"/>
        <v>0.17027910827070247</v>
      </c>
      <c r="AE417" s="323">
        <f t="shared" ca="1" si="661"/>
        <v>0.15015771648342371</v>
      </c>
      <c r="AF417" s="323">
        <f t="shared" ca="1" si="661"/>
        <v>0.14495011247107564</v>
      </c>
      <c r="AG417" s="26"/>
      <c r="AH417" s="14">
        <f t="shared" si="662"/>
        <v>45</v>
      </c>
      <c r="AI417" s="116">
        <f t="shared" ca="1" si="663"/>
        <v>8.0582310572009999E-2</v>
      </c>
      <c r="AJ417" s="116">
        <f t="shared" ca="1" si="663"/>
        <v>8.2048752828358593E-2</v>
      </c>
      <c r="AK417" s="116">
        <f t="shared" ca="1" si="663"/>
        <v>8.6840608391109728E-2</v>
      </c>
      <c r="AL417" s="116">
        <f t="shared" ca="1" si="663"/>
        <v>9.5721913102060602E-2</v>
      </c>
      <c r="AM417" s="116">
        <f t="shared" ca="1" si="663"/>
        <v>0.1079579440256688</v>
      </c>
      <c r="AN417" s="116">
        <f t="shared" ca="1" si="663"/>
        <v>0.12018794691111775</v>
      </c>
      <c r="AO417" s="116">
        <f t="shared" ca="1" si="663"/>
        <v>0.13596341193786796</v>
      </c>
      <c r="AP417" s="116">
        <f t="shared" ca="1" si="663"/>
        <v>0.17165860421392867</v>
      </c>
      <c r="AQ417" s="116">
        <f t="shared" ca="1" si="663"/>
        <v>0.16970256393572172</v>
      </c>
      <c r="AR417" s="116">
        <f t="shared" ca="1" si="663"/>
        <v>0.1347909003844204</v>
      </c>
      <c r="AS417" s="116">
        <f t="shared" ca="1" si="663"/>
        <v>0.11956690532104018</v>
      </c>
      <c r="AT417" s="116">
        <f t="shared" ca="1" si="663"/>
        <v>0.11309183614239109</v>
      </c>
      <c r="AU417" s="116">
        <f t="shared" ca="1" si="663"/>
        <v>0.11122213755696647</v>
      </c>
      <c r="AV417" s="26"/>
      <c r="AW417" s="14">
        <f t="shared" si="664"/>
        <v>45</v>
      </c>
      <c r="AX417" s="116">
        <f t="shared" ca="1" si="665"/>
        <v>7.0137190496840862E-2</v>
      </c>
      <c r="AY417" s="116">
        <f t="shared" ca="1" si="665"/>
        <v>7.1418597939609807E-2</v>
      </c>
      <c r="AZ417" s="116">
        <f t="shared" ca="1" si="665"/>
        <v>7.5637440502383954E-2</v>
      </c>
      <c r="BA417" s="116">
        <f t="shared" ca="1" si="665"/>
        <v>8.3510001355307811E-2</v>
      </c>
      <c r="BB417" s="116">
        <f t="shared" ca="1" si="665"/>
        <v>9.4248617423692393E-2</v>
      </c>
      <c r="BC417" s="116">
        <f t="shared" ca="1" si="665"/>
        <v>0.10403909506460754</v>
      </c>
      <c r="BD417" s="116">
        <f t="shared" ca="1" si="665"/>
        <v>0.11461136044562911</v>
      </c>
      <c r="BE417" s="116">
        <f t="shared" ca="1" si="665"/>
        <v>0.13985344674985375</v>
      </c>
      <c r="BF417" s="116">
        <f t="shared" ca="1" si="665"/>
        <v>0.17979196939167991</v>
      </c>
      <c r="BG417" s="116">
        <f t="shared" ca="1" si="665"/>
        <v>0.15220840599055188</v>
      </c>
      <c r="BH417" s="116">
        <f t="shared" ca="1" si="665"/>
        <v>0.13031869238802998</v>
      </c>
      <c r="BI417" s="116">
        <f t="shared" ca="1" si="665"/>
        <v>0.12092119733588164</v>
      </c>
      <c r="BJ417" s="116">
        <f t="shared" ca="1" si="665"/>
        <v>0.1182213563107888</v>
      </c>
      <c r="BL417" s="14">
        <f t="shared" si="666"/>
        <v>45</v>
      </c>
      <c r="BM417" s="116">
        <f t="shared" ca="1" si="667"/>
        <v>6.2079765698040738E-2</v>
      </c>
      <c r="BN417" s="116">
        <f t="shared" ca="1" si="667"/>
        <v>6.32191990124093E-2</v>
      </c>
      <c r="BO417" s="116">
        <f t="shared" ca="1" si="667"/>
        <v>6.6990119505307977E-2</v>
      </c>
      <c r="BP417" s="116">
        <f t="shared" ca="1" si="667"/>
        <v>7.4059713058517412E-2</v>
      </c>
      <c r="BQ417" s="116">
        <f t="shared" ca="1" si="667"/>
        <v>8.3627880892559819E-2</v>
      </c>
      <c r="BR417" s="116">
        <f t="shared" ca="1" si="667"/>
        <v>9.1711901850898614E-2</v>
      </c>
      <c r="BS417" s="116">
        <f t="shared" ca="1" si="667"/>
        <v>9.9028797400013135E-2</v>
      </c>
      <c r="BT417" s="116">
        <f t="shared" ca="1" si="667"/>
        <v>0.11747079785444482</v>
      </c>
      <c r="BU417" s="116">
        <f t="shared" ca="1" si="667"/>
        <v>0.15359823440013989</v>
      </c>
      <c r="BV417" s="116">
        <f t="shared" ca="1" si="667"/>
        <v>0.16776556798966166</v>
      </c>
      <c r="BW417" s="116">
        <f t="shared" ca="1" si="667"/>
        <v>0.14207978605199964</v>
      </c>
      <c r="BX417" s="116">
        <f t="shared" ca="1" si="667"/>
        <v>0.12936946436876262</v>
      </c>
      <c r="BY417" s="116">
        <f t="shared" ca="1" si="667"/>
        <v>0.12571046528461099</v>
      </c>
      <c r="BZ417" s="26"/>
      <c r="CA417" s="14">
        <f t="shared" si="668"/>
        <v>45</v>
      </c>
      <c r="CB417" s="116">
        <f t="shared" ca="1" si="669"/>
        <v>0.13132307168544088</v>
      </c>
      <c r="CC417" s="116">
        <f t="shared" ca="1" si="669"/>
        <v>0.13424398959611858</v>
      </c>
      <c r="CD417" s="116">
        <f t="shared" ca="1" si="669"/>
        <v>0.14389146185967924</v>
      </c>
      <c r="CE417" s="116">
        <f t="shared" ca="1" si="669"/>
        <v>0.16202536664720349</v>
      </c>
      <c r="CF417" s="116">
        <f t="shared" ca="1" si="669"/>
        <v>0.18426114501056917</v>
      </c>
      <c r="CG417" s="116">
        <f t="shared" ca="1" si="669"/>
        <v>0.18796546446369208</v>
      </c>
      <c r="CH417" s="116">
        <f t="shared" ca="1" si="669"/>
        <v>0.16757208200762083</v>
      </c>
      <c r="CI417" s="116">
        <f t="shared" ca="1" si="669"/>
        <v>0.15851292400683228</v>
      </c>
      <c r="CJ417" s="116">
        <f t="shared" ca="1" si="669"/>
        <v>0.17116791238133755</v>
      </c>
      <c r="CK417" s="116">
        <f t="shared" ca="1" si="669"/>
        <v>0.19501547466963154</v>
      </c>
      <c r="CL417" s="116">
        <f t="shared" ca="1" si="669"/>
        <v>0.21818638223116971</v>
      </c>
      <c r="CM417" s="116">
        <f t="shared" ca="1" si="669"/>
        <v>0.23261392860372007</v>
      </c>
      <c r="CN417" s="116">
        <f t="shared" ca="1" si="669"/>
        <v>0.23697403411787077</v>
      </c>
      <c r="CP417" s="14">
        <f t="shared" si="670"/>
        <v>45</v>
      </c>
      <c r="CQ417" s="116">
        <f t="shared" ca="1" si="671"/>
        <v>0.12794380692777263</v>
      </c>
      <c r="CR417" s="116">
        <f t="shared" ref="CR417:CY417" ca="1" si="684">1/MAX(IF(CR387&gt;0,CR387/$F$2,-CR387/$G$2),IF(CR402&gt;0,CR402/$F$2,-CR402/$G$2),IF(CR371&gt;0,CR371/$F$2,-CR371/$G$2))</f>
        <v>0.13244189874613896</v>
      </c>
      <c r="CS417" s="116">
        <f t="shared" ca="1" si="684"/>
        <v>0.14508190678409255</v>
      </c>
      <c r="CT417" s="116">
        <f t="shared" ca="1" si="684"/>
        <v>0.16449000450387613</v>
      </c>
      <c r="CU417" s="116">
        <f t="shared" ca="1" si="684"/>
        <v>0.18714182889480757</v>
      </c>
      <c r="CV417" s="116">
        <f t="shared" ca="1" si="684"/>
        <v>0.20287692154340956</v>
      </c>
      <c r="CW417" s="116">
        <f t="shared" ca="1" si="684"/>
        <v>0.21143973198827148</v>
      </c>
      <c r="CX417" s="116">
        <f t="shared" ca="1" si="684"/>
        <v>0.22962431468528516</v>
      </c>
      <c r="CY417" s="116">
        <f t="shared" ca="1" si="684"/>
        <v>0.23768754183986665</v>
      </c>
      <c r="CZ417" s="116">
        <f t="shared" ca="1" si="671"/>
        <v>0.20958961037743348</v>
      </c>
      <c r="DA417" s="116">
        <f t="shared" ca="1" si="671"/>
        <v>0.17639056093643338</v>
      </c>
      <c r="DB417" s="116">
        <f t="shared" ca="1" si="671"/>
        <v>0.15460092549805082</v>
      </c>
      <c r="DC417" s="116">
        <f t="shared" ca="1" si="671"/>
        <v>0.14706691751744252</v>
      </c>
      <c r="DE417" s="14">
        <f t="shared" si="672"/>
        <v>45</v>
      </c>
      <c r="DF417" s="116">
        <f t="shared" ca="1" si="673"/>
        <v>0.18667821364925571</v>
      </c>
      <c r="DG417" s="116">
        <f t="shared" ca="1" si="673"/>
        <v>0.19104674411708122</v>
      </c>
      <c r="DH417" s="116">
        <f t="shared" ca="1" si="673"/>
        <v>0.20512505746163281</v>
      </c>
      <c r="DI417" s="116">
        <f t="shared" ca="1" si="673"/>
        <v>0.23098875079210832</v>
      </c>
      <c r="DJ417" s="116">
        <f t="shared" ca="1" si="673"/>
        <v>0.262637123455011</v>
      </c>
      <c r="DK417" s="116">
        <f t="shared" ca="1" si="673"/>
        <v>0.26975509979591783</v>
      </c>
      <c r="DL417" s="116">
        <f t="shared" ca="1" si="673"/>
        <v>0.24154898455770632</v>
      </c>
      <c r="DM417" s="116">
        <f t="shared" ca="1" si="673"/>
        <v>0.10912515132714136</v>
      </c>
      <c r="DN417" s="116">
        <f t="shared" ca="1" si="673"/>
        <v>0.10117840105023004</v>
      </c>
      <c r="DO417" s="116">
        <f t="shared" ca="1" si="673"/>
        <v>0.11420052067556406</v>
      </c>
      <c r="DP417" s="116">
        <f t="shared" ca="1" si="673"/>
        <v>0.13066396235673539</v>
      </c>
      <c r="DQ417" s="116">
        <f t="shared" ca="1" si="673"/>
        <v>0.14143428114252327</v>
      </c>
      <c r="DR417" s="116">
        <f t="shared" ca="1" si="673"/>
        <v>0.14459890772013215</v>
      </c>
      <c r="DT417" s="14">
        <f t="shared" si="674"/>
        <v>45</v>
      </c>
      <c r="DU417" s="116" t="e">
        <f t="shared" ca="1" si="675"/>
        <v>#DIV/0!</v>
      </c>
      <c r="DV417" s="116" t="e">
        <f t="shared" ca="1" si="675"/>
        <v>#DIV/0!</v>
      </c>
      <c r="DW417" s="116" t="e">
        <f t="shared" ca="1" si="675"/>
        <v>#DIV/0!</v>
      </c>
      <c r="DX417" s="116" t="e">
        <f t="shared" ca="1" si="675"/>
        <v>#DIV/0!</v>
      </c>
      <c r="DY417" s="116" t="e">
        <f t="shared" ca="1" si="675"/>
        <v>#DIV/0!</v>
      </c>
      <c r="DZ417" s="116" t="e">
        <f t="shared" ca="1" si="675"/>
        <v>#DIV/0!</v>
      </c>
      <c r="EA417" s="116" t="e">
        <f t="shared" ca="1" si="675"/>
        <v>#DIV/0!</v>
      </c>
      <c r="EB417" s="116" t="e">
        <f t="shared" ca="1" si="675"/>
        <v>#DIV/0!</v>
      </c>
      <c r="EC417" s="116" t="e">
        <f t="shared" ca="1" si="675"/>
        <v>#DIV/0!</v>
      </c>
      <c r="ED417" s="116" t="e">
        <f t="shared" ca="1" si="675"/>
        <v>#DIV/0!</v>
      </c>
      <c r="EE417" s="116" t="e">
        <f t="shared" ca="1" si="675"/>
        <v>#DIV/0!</v>
      </c>
      <c r="EF417" s="116" t="e">
        <f t="shared" ca="1" si="675"/>
        <v>#DIV/0!</v>
      </c>
      <c r="EG417" s="116" t="e">
        <f t="shared" ca="1" si="675"/>
        <v>#DIV/0!</v>
      </c>
      <c r="EI417" s="14">
        <f t="shared" si="676"/>
        <v>45</v>
      </c>
      <c r="EJ417" s="116" t="e">
        <f t="shared" ca="1" si="677"/>
        <v>#DIV/0!</v>
      </c>
      <c r="EK417" s="116" t="e">
        <f t="shared" ca="1" si="677"/>
        <v>#DIV/0!</v>
      </c>
      <c r="EL417" s="116" t="e">
        <f t="shared" ca="1" si="677"/>
        <v>#DIV/0!</v>
      </c>
      <c r="EM417" s="116" t="e">
        <f t="shared" ca="1" si="677"/>
        <v>#DIV/0!</v>
      </c>
      <c r="EN417" s="116" t="e">
        <f t="shared" ca="1" si="677"/>
        <v>#DIV/0!</v>
      </c>
      <c r="EO417" s="116" t="e">
        <f t="shared" ca="1" si="677"/>
        <v>#DIV/0!</v>
      </c>
      <c r="EP417" s="116" t="e">
        <f t="shared" ca="1" si="677"/>
        <v>#DIV/0!</v>
      </c>
      <c r="EQ417" s="116" t="e">
        <f t="shared" ca="1" si="677"/>
        <v>#DIV/0!</v>
      </c>
      <c r="ER417" s="116" t="e">
        <f t="shared" ca="1" si="677"/>
        <v>#DIV/0!</v>
      </c>
      <c r="ES417" s="116" t="e">
        <f t="shared" ca="1" si="677"/>
        <v>#DIV/0!</v>
      </c>
      <c r="ET417" s="116" t="e">
        <f t="shared" ca="1" si="677"/>
        <v>#DIV/0!</v>
      </c>
      <c r="EU417" s="116" t="e">
        <f t="shared" ca="1" si="677"/>
        <v>#DIV/0!</v>
      </c>
      <c r="EV417" s="116" t="e">
        <f t="shared" ca="1" si="677"/>
        <v>#DIV/0!</v>
      </c>
      <c r="EX417" s="14"/>
      <c r="EY417" s="207"/>
      <c r="EZ417" s="207"/>
      <c r="FA417" s="207"/>
      <c r="FB417" s="207"/>
      <c r="FC417" s="207"/>
      <c r="FD417" s="207"/>
      <c r="FE417" s="207"/>
      <c r="FF417" s="207"/>
      <c r="FG417" s="207"/>
      <c r="FH417" s="207"/>
      <c r="FI417" s="207"/>
      <c r="FJ417" s="207"/>
      <c r="FK417" s="207"/>
      <c r="FM417" s="14"/>
      <c r="FN417" s="207"/>
      <c r="FO417" s="207"/>
      <c r="FP417" s="207"/>
      <c r="FQ417" s="207"/>
      <c r="FR417" s="207"/>
      <c r="FS417" s="207"/>
      <c r="FT417" s="207"/>
      <c r="FU417" s="207"/>
      <c r="FV417" s="207"/>
      <c r="FW417" s="207"/>
      <c r="FX417" s="207"/>
      <c r="FY417" s="207"/>
      <c r="FZ417" s="207"/>
    </row>
    <row r="418" spans="13:182">
      <c r="S418" s="14">
        <f t="shared" si="660"/>
        <v>52.5</v>
      </c>
      <c r="T418" s="323">
        <f t="shared" ca="1" si="678"/>
        <v>7.1020051381646562E-2</v>
      </c>
      <c r="U418" s="323">
        <f t="shared" ca="1" si="661"/>
        <v>7.1702394315393714E-2</v>
      </c>
      <c r="V418" s="323">
        <f t="shared" ca="1" si="661"/>
        <v>7.3962830831122039E-2</v>
      </c>
      <c r="W418" s="323">
        <f t="shared" ca="1" si="661"/>
        <v>7.8202088545241272E-2</v>
      </c>
      <c r="X418" s="323">
        <f t="shared" ca="1" si="661"/>
        <v>8.4306393089004644E-2</v>
      </c>
      <c r="Y418" s="323">
        <f t="shared" ca="1" si="661"/>
        <v>9.1409048316094879E-2</v>
      </c>
      <c r="Z418" s="323">
        <f t="shared" ca="1" si="661"/>
        <v>0.10138753728297964</v>
      </c>
      <c r="AA418" s="323">
        <f t="shared" ca="1" si="661"/>
        <v>0.12509184261235534</v>
      </c>
      <c r="AB418" s="323">
        <f t="shared" ca="1" si="661"/>
        <v>0.1802047521799314</v>
      </c>
      <c r="AC418" s="323">
        <f t="shared" ca="1" si="661"/>
        <v>0.11994243492911229</v>
      </c>
      <c r="AD418" s="323">
        <f t="shared" ca="1" si="661"/>
        <v>9.7319879103845666E-2</v>
      </c>
      <c r="AE418" s="323">
        <f t="shared" ca="1" si="661"/>
        <v>8.9480651633214683E-2</v>
      </c>
      <c r="AF418" s="323">
        <f t="shared" ca="1" si="661"/>
        <v>8.7486734593839446E-2</v>
      </c>
      <c r="AG418" s="26"/>
      <c r="AH418" s="14">
        <f t="shared" si="662"/>
        <v>52.5</v>
      </c>
      <c r="AI418" s="116">
        <f t="shared" ca="1" si="663"/>
        <v>0.10291567107649721</v>
      </c>
      <c r="AJ418" s="116">
        <f t="shared" ca="1" si="663"/>
        <v>0.1042056926635168</v>
      </c>
      <c r="AK418" s="116">
        <f t="shared" ca="1" si="663"/>
        <v>0.10818528651931721</v>
      </c>
      <c r="AL418" s="116">
        <f t="shared" ca="1" si="663"/>
        <v>0.11531283316320252</v>
      </c>
      <c r="AM418" s="116">
        <f t="shared" ca="1" si="663"/>
        <v>0.12615484691653861</v>
      </c>
      <c r="AN418" s="116">
        <f t="shared" ca="1" si="663"/>
        <v>0.14208815321344492</v>
      </c>
      <c r="AO418" s="116">
        <f t="shared" ca="1" si="663"/>
        <v>0.17165860421392867</v>
      </c>
      <c r="AP418" s="116">
        <f t="shared" ca="1" si="663"/>
        <v>0.15339548001552364</v>
      </c>
      <c r="AQ418" s="116">
        <f t="shared" ca="1" si="663"/>
        <v>0.10071372360060724</v>
      </c>
      <c r="AR418" s="116">
        <f t="shared" ca="1" si="663"/>
        <v>8.170902178239807E-2</v>
      </c>
      <c r="AS418" s="116">
        <f t="shared" ca="1" si="663"/>
        <v>7.5190689072292385E-2</v>
      </c>
      <c r="AT418" s="116">
        <f t="shared" ca="1" si="663"/>
        <v>7.2990837877892525E-2</v>
      </c>
      <c r="AU418" s="116">
        <f t="shared" ca="1" si="663"/>
        <v>7.2452831784404675E-2</v>
      </c>
      <c r="AV418" s="26"/>
      <c r="AW418" s="14">
        <f t="shared" si="664"/>
        <v>52.5</v>
      </c>
      <c r="AX418" s="116">
        <f t="shared" ca="1" si="665"/>
        <v>8.9315791352771623E-2</v>
      </c>
      <c r="AY418" s="116">
        <f t="shared" ca="1" si="665"/>
        <v>9.0358370055649742E-2</v>
      </c>
      <c r="AZ418" s="116">
        <f t="shared" ca="1" si="665"/>
        <v>9.3621277808060496E-2</v>
      </c>
      <c r="BA418" s="116">
        <f t="shared" ca="1" si="665"/>
        <v>9.9503580161770785E-2</v>
      </c>
      <c r="BB418" s="116">
        <f t="shared" ca="1" si="665"/>
        <v>0.10821198792426022</v>
      </c>
      <c r="BC418" s="116">
        <f t="shared" ca="1" si="665"/>
        <v>0.1199231335837793</v>
      </c>
      <c r="BD418" s="116">
        <f t="shared" ca="1" si="665"/>
        <v>0.13985344674985375</v>
      </c>
      <c r="BE418" s="116">
        <f t="shared" ca="1" si="665"/>
        <v>0.17868813571698461</v>
      </c>
      <c r="BF418" s="116">
        <f t="shared" ca="1" si="665"/>
        <v>0.11957395834538682</v>
      </c>
      <c r="BG418" s="116">
        <f t="shared" ca="1" si="665"/>
        <v>9.099756131791957E-2</v>
      </c>
      <c r="BH418" s="116">
        <f t="shared" ca="1" si="665"/>
        <v>8.0948216218032304E-2</v>
      </c>
      <c r="BI418" s="116">
        <f t="shared" ca="1" si="665"/>
        <v>7.729316179484727E-2</v>
      </c>
      <c r="BJ418" s="116">
        <f t="shared" ca="1" si="665"/>
        <v>7.6341208680101733E-2</v>
      </c>
      <c r="BL418" s="14">
        <f t="shared" si="666"/>
        <v>52.5</v>
      </c>
      <c r="BM418" s="116">
        <f t="shared" ca="1" si="667"/>
        <v>7.8837156391245611E-2</v>
      </c>
      <c r="BN418" s="116">
        <f t="shared" ca="1" si="667"/>
        <v>7.971145208621877E-2</v>
      </c>
      <c r="BO418" s="116">
        <f t="shared" ca="1" si="667"/>
        <v>8.2476236305457543E-2</v>
      </c>
      <c r="BP418" s="116">
        <f t="shared" ca="1" si="667"/>
        <v>8.7477585063905697E-2</v>
      </c>
      <c r="BQ418" s="116">
        <f t="shared" ca="1" si="667"/>
        <v>9.4707104049669977E-2</v>
      </c>
      <c r="BR418" s="116">
        <f t="shared" ca="1" si="667"/>
        <v>0.10367712185889633</v>
      </c>
      <c r="BS418" s="116">
        <f t="shared" ca="1" si="667"/>
        <v>0.11747079785444482</v>
      </c>
      <c r="BT418" s="116">
        <f t="shared" ca="1" si="667"/>
        <v>0.14945932871267403</v>
      </c>
      <c r="BU418" s="116">
        <f t="shared" ca="1" si="667"/>
        <v>0.14539451272857867</v>
      </c>
      <c r="BV418" s="116">
        <f t="shared" ca="1" si="667"/>
        <v>0.10252843163963214</v>
      </c>
      <c r="BW418" s="116">
        <f t="shared" ca="1" si="667"/>
        <v>8.7606204768157253E-2</v>
      </c>
      <c r="BX418" s="116">
        <f t="shared" ca="1" si="667"/>
        <v>8.2096390267343444E-2</v>
      </c>
      <c r="BY418" s="116">
        <f t="shared" ca="1" si="667"/>
        <v>8.0635803722556992E-2</v>
      </c>
      <c r="BZ418" s="26"/>
      <c r="CA418" s="14">
        <f t="shared" si="668"/>
        <v>52.5</v>
      </c>
      <c r="CB418" s="116">
        <f t="shared" ca="1" si="669"/>
        <v>0.15647144815446579</v>
      </c>
      <c r="CC418" s="116">
        <f t="shared" ca="1" si="669"/>
        <v>0.15839041914725127</v>
      </c>
      <c r="CD418" s="116">
        <f t="shared" ca="1" si="669"/>
        <v>0.16385214753082233</v>
      </c>
      <c r="CE418" s="116">
        <f t="shared" ca="1" si="669"/>
        <v>0.17201425409681856</v>
      </c>
      <c r="CF418" s="116">
        <f t="shared" ca="1" si="669"/>
        <v>0.17903605137412384</v>
      </c>
      <c r="CG418" s="116">
        <f t="shared" ca="1" si="669"/>
        <v>0.17536202015157051</v>
      </c>
      <c r="CH418" s="116">
        <f t="shared" ca="1" si="669"/>
        <v>0.15851292400683228</v>
      </c>
      <c r="CI418" s="116">
        <f t="shared" ca="1" si="669"/>
        <v>0.14701336511870042</v>
      </c>
      <c r="CJ418" s="116">
        <f t="shared" ca="1" si="669"/>
        <v>0.15447611271217584</v>
      </c>
      <c r="CK418" s="116">
        <f t="shared" ca="1" si="669"/>
        <v>0.17573704211671096</v>
      </c>
      <c r="CL418" s="116">
        <f t="shared" ca="1" si="669"/>
        <v>0.19893149003201541</v>
      </c>
      <c r="CM418" s="116">
        <f t="shared" ca="1" si="669"/>
        <v>0.21442661524151987</v>
      </c>
      <c r="CN418" s="116">
        <f t="shared" ca="1" si="669"/>
        <v>0.21934787807499176</v>
      </c>
      <c r="CP418" s="14">
        <f t="shared" si="670"/>
        <v>52.5</v>
      </c>
      <c r="CQ418" s="116">
        <f t="shared" ca="1" si="671"/>
        <v>0.13771540421228506</v>
      </c>
      <c r="CR418" s="116">
        <f t="shared" ref="CR418:CY418" ca="1" si="685">1/MAX(IF(CR388&gt;0,CR388/$F$2,-CR388/$G$2),IF(CR403&gt;0,CR403/$F$2,-CR403/$G$2),IF(CR372&gt;0,CR372/$F$2,-CR372/$G$2))</f>
        <v>0.14324499876918712</v>
      </c>
      <c r="CS418" s="116">
        <f t="shared" ca="1" si="685"/>
        <v>0.1577015910950835</v>
      </c>
      <c r="CT418" s="116">
        <f t="shared" ca="1" si="685"/>
        <v>0.17676187373672522</v>
      </c>
      <c r="CU418" s="116">
        <f t="shared" ca="1" si="685"/>
        <v>0.19657128626854997</v>
      </c>
      <c r="CV418" s="116">
        <f t="shared" ca="1" si="685"/>
        <v>0.21379099511385541</v>
      </c>
      <c r="CW418" s="116">
        <f t="shared" ca="1" si="685"/>
        <v>0.22962431468528516</v>
      </c>
      <c r="CX418" s="116">
        <f t="shared" ca="1" si="685"/>
        <v>0.2460073025334065</v>
      </c>
      <c r="CY418" s="116">
        <f t="shared" ca="1" si="685"/>
        <v>0.22465774885167075</v>
      </c>
      <c r="CZ418" s="116">
        <f t="shared" ca="1" si="671"/>
        <v>0.1783934439491916</v>
      </c>
      <c r="DA418" s="116">
        <f t="shared" ca="1" si="671"/>
        <v>0.14745610096476908</v>
      </c>
      <c r="DB418" s="116">
        <f t="shared" ca="1" si="671"/>
        <v>0.13006620723030959</v>
      </c>
      <c r="DC418" s="116">
        <f t="shared" ca="1" si="671"/>
        <v>0.12420037486754333</v>
      </c>
      <c r="DE418" s="14">
        <f t="shared" si="672"/>
        <v>52.5</v>
      </c>
      <c r="DF418" s="116">
        <f t="shared" ca="1" si="673"/>
        <v>0.22049424860170866</v>
      </c>
      <c r="DG418" s="116">
        <f t="shared" ca="1" si="673"/>
        <v>0.22393068877826539</v>
      </c>
      <c r="DH418" s="116">
        <f t="shared" ca="1" si="673"/>
        <v>0.23323089121979709</v>
      </c>
      <c r="DI418" s="116">
        <f t="shared" ca="1" si="673"/>
        <v>0.24639760137784253</v>
      </c>
      <c r="DJ418" s="116">
        <f t="shared" ca="1" si="673"/>
        <v>0.25807535272445259</v>
      </c>
      <c r="DK418" s="116">
        <f t="shared" ca="1" si="673"/>
        <v>0.251526502832148</v>
      </c>
      <c r="DL418" s="116">
        <f t="shared" ca="1" si="673"/>
        <v>0.10912515132714136</v>
      </c>
      <c r="DM418" s="116">
        <f t="shared" ca="1" si="673"/>
        <v>7.394344820596381E-2</v>
      </c>
      <c r="DN418" s="116">
        <f t="shared" ca="1" si="673"/>
        <v>7.1653468987215391E-2</v>
      </c>
      <c r="DO418" s="116">
        <f t="shared" ca="1" si="673"/>
        <v>8.3007475187076768E-2</v>
      </c>
      <c r="DP418" s="116">
        <f t="shared" ca="1" si="673"/>
        <v>9.8098959237403735E-2</v>
      </c>
      <c r="DQ418" s="116">
        <f t="shared" ca="1" si="673"/>
        <v>0.1090932955112985</v>
      </c>
      <c r="DR418" s="116">
        <f t="shared" ca="1" si="673"/>
        <v>0.11270578982611346</v>
      </c>
      <c r="DT418" s="14">
        <f t="shared" si="674"/>
        <v>52.5</v>
      </c>
      <c r="DU418" s="116" t="e">
        <f t="shared" ca="1" si="675"/>
        <v>#DIV/0!</v>
      </c>
      <c r="DV418" s="116" t="e">
        <f t="shared" ca="1" si="675"/>
        <v>#DIV/0!</v>
      </c>
      <c r="DW418" s="116" t="e">
        <f t="shared" ca="1" si="675"/>
        <v>#DIV/0!</v>
      </c>
      <c r="DX418" s="116" t="e">
        <f t="shared" ca="1" si="675"/>
        <v>#DIV/0!</v>
      </c>
      <c r="DY418" s="116" t="e">
        <f t="shared" ca="1" si="675"/>
        <v>#DIV/0!</v>
      </c>
      <c r="DZ418" s="116" t="e">
        <f t="shared" ca="1" si="675"/>
        <v>#DIV/0!</v>
      </c>
      <c r="EA418" s="116" t="e">
        <f t="shared" ca="1" si="675"/>
        <v>#DIV/0!</v>
      </c>
      <c r="EB418" s="116" t="e">
        <f t="shared" ca="1" si="675"/>
        <v>#DIV/0!</v>
      </c>
      <c r="EC418" s="116" t="e">
        <f t="shared" ca="1" si="675"/>
        <v>#DIV/0!</v>
      </c>
      <c r="ED418" s="116" t="e">
        <f t="shared" ca="1" si="675"/>
        <v>#DIV/0!</v>
      </c>
      <c r="EE418" s="116" t="e">
        <f t="shared" ca="1" si="675"/>
        <v>#DIV/0!</v>
      </c>
      <c r="EF418" s="116" t="e">
        <f t="shared" ca="1" si="675"/>
        <v>#DIV/0!</v>
      </c>
      <c r="EG418" s="116" t="e">
        <f t="shared" ca="1" si="675"/>
        <v>#DIV/0!</v>
      </c>
      <c r="EI418" s="14">
        <f t="shared" si="676"/>
        <v>52.5</v>
      </c>
      <c r="EJ418" s="116" t="e">
        <f t="shared" ca="1" si="677"/>
        <v>#DIV/0!</v>
      </c>
      <c r="EK418" s="116" t="e">
        <f t="shared" ca="1" si="677"/>
        <v>#DIV/0!</v>
      </c>
      <c r="EL418" s="116" t="e">
        <f t="shared" ca="1" si="677"/>
        <v>#DIV/0!</v>
      </c>
      <c r="EM418" s="116" t="e">
        <f t="shared" ca="1" si="677"/>
        <v>#DIV/0!</v>
      </c>
      <c r="EN418" s="116" t="e">
        <f t="shared" ca="1" si="677"/>
        <v>#DIV/0!</v>
      </c>
      <c r="EO418" s="116" t="e">
        <f t="shared" ca="1" si="677"/>
        <v>#DIV/0!</v>
      </c>
      <c r="EP418" s="116" t="e">
        <f t="shared" ca="1" si="677"/>
        <v>#DIV/0!</v>
      </c>
      <c r="EQ418" s="116" t="e">
        <f t="shared" ca="1" si="677"/>
        <v>#DIV/0!</v>
      </c>
      <c r="ER418" s="116" t="e">
        <f t="shared" ca="1" si="677"/>
        <v>#DIV/0!</v>
      </c>
      <c r="ES418" s="116" t="e">
        <f t="shared" ca="1" si="677"/>
        <v>#DIV/0!</v>
      </c>
      <c r="ET418" s="116" t="e">
        <f t="shared" ca="1" si="677"/>
        <v>#DIV/0!</v>
      </c>
      <c r="EU418" s="116" t="e">
        <f t="shared" ca="1" si="677"/>
        <v>#DIV/0!</v>
      </c>
      <c r="EV418" s="116" t="e">
        <f t="shared" ca="1" si="677"/>
        <v>#DIV/0!</v>
      </c>
      <c r="EX418" s="14"/>
      <c r="EY418" s="207"/>
      <c r="EZ418" s="207"/>
      <c r="FA418" s="207"/>
      <c r="FB418" s="207"/>
      <c r="FC418" s="207"/>
      <c r="FD418" s="207"/>
      <c r="FE418" s="207"/>
      <c r="FF418" s="207"/>
      <c r="FG418" s="207"/>
      <c r="FH418" s="207"/>
      <c r="FI418" s="207"/>
      <c r="FJ418" s="207"/>
      <c r="FK418" s="207"/>
      <c r="FM418" s="14"/>
      <c r="FN418" s="207"/>
      <c r="FO418" s="207"/>
      <c r="FP418" s="207"/>
      <c r="FQ418" s="207"/>
      <c r="FR418" s="207"/>
      <c r="FS418" s="207"/>
      <c r="FT418" s="207"/>
      <c r="FU418" s="207"/>
      <c r="FV418" s="207"/>
      <c r="FW418" s="207"/>
      <c r="FX418" s="207"/>
      <c r="FY418" s="207"/>
      <c r="FZ418" s="207"/>
    </row>
    <row r="419" spans="13:182">
      <c r="S419" s="14">
        <f t="shared" si="660"/>
        <v>60</v>
      </c>
      <c r="T419" s="323">
        <f t="shared" ca="1" si="678"/>
        <v>9.0060228816778221E-2</v>
      </c>
      <c r="U419" s="323">
        <f t="shared" ca="1" si="661"/>
        <v>9.0644308850114277E-2</v>
      </c>
      <c r="V419" s="323">
        <f t="shared" ca="1" si="661"/>
        <v>9.2612125510898619E-2</v>
      </c>
      <c r="W419" s="323">
        <f t="shared" ca="1" si="661"/>
        <v>9.6487977566743224E-2</v>
      </c>
      <c r="X419" s="323">
        <f t="shared" ca="1" si="661"/>
        <v>0.10286552850736885</v>
      </c>
      <c r="Y419" s="323">
        <f t="shared" ca="1" si="661"/>
        <v>0.11285583918197745</v>
      </c>
      <c r="Z419" s="323">
        <f t="shared" ca="1" si="661"/>
        <v>0.13165989953862556</v>
      </c>
      <c r="AA419" s="323">
        <f t="shared" ca="1" si="661"/>
        <v>0.1802047521799314</v>
      </c>
      <c r="AB419" s="323">
        <f t="shared" ca="1" si="661"/>
        <v>9.9425493708661522E-2</v>
      </c>
      <c r="AC419" s="323">
        <f t="shared" ca="1" si="661"/>
        <v>6.9393041636095096E-2</v>
      </c>
      <c r="AD419" s="323">
        <f t="shared" ca="1" si="661"/>
        <v>5.9544506623266463E-2</v>
      </c>
      <c r="AE419" s="323">
        <f t="shared" ca="1" si="661"/>
        <v>5.6265477460697558E-2</v>
      </c>
      <c r="AF419" s="323">
        <f t="shared" ca="1" si="661"/>
        <v>5.5488211474034779E-2</v>
      </c>
      <c r="AG419" s="26"/>
      <c r="AH419" s="14">
        <f t="shared" si="662"/>
        <v>60</v>
      </c>
      <c r="AI419" s="116">
        <f t="shared" ca="1" si="663"/>
        <v>0.12710204248522775</v>
      </c>
      <c r="AJ419" s="116">
        <f t="shared" ca="1" si="663"/>
        <v>0.12906011020082447</v>
      </c>
      <c r="AK419" s="116">
        <f t="shared" ca="1" si="663"/>
        <v>0.13445230100020591</v>
      </c>
      <c r="AL419" s="116">
        <f t="shared" ca="1" si="663"/>
        <v>0.14319954949702376</v>
      </c>
      <c r="AM419" s="116">
        <f t="shared" ca="1" si="663"/>
        <v>0.15698925730046376</v>
      </c>
      <c r="AN419" s="116">
        <f t="shared" ca="1" si="663"/>
        <v>0.17982982080677776</v>
      </c>
      <c r="AO419" s="116">
        <f t="shared" ca="1" si="663"/>
        <v>0.16970256393572172</v>
      </c>
      <c r="AP419" s="116">
        <f t="shared" ca="1" si="663"/>
        <v>0.10071372360060724</v>
      </c>
      <c r="AQ419" s="116">
        <f t="shared" ca="1" si="663"/>
        <v>6.6286679158212999E-2</v>
      </c>
      <c r="AR419" s="116">
        <f t="shared" ca="1" si="663"/>
        <v>5.3818922833651528E-2</v>
      </c>
      <c r="AS419" s="116">
        <f t="shared" ca="1" si="663"/>
        <v>4.9958519521190882E-2</v>
      </c>
      <c r="AT419" s="116">
        <f t="shared" ca="1" si="663"/>
        <v>4.8991404989934345E-2</v>
      </c>
      <c r="AU419" s="116">
        <f t="shared" ca="1" si="663"/>
        <v>4.8834326850850339E-2</v>
      </c>
      <c r="AV419" s="26"/>
      <c r="AW419" s="14">
        <f t="shared" si="664"/>
        <v>60</v>
      </c>
      <c r="AX419" s="116">
        <f t="shared" ca="1" si="665"/>
        <v>0.11095594901519761</v>
      </c>
      <c r="AY419" s="116">
        <f t="shared" ca="1" si="665"/>
        <v>0.11238720560279872</v>
      </c>
      <c r="AZ419" s="116">
        <f t="shared" ca="1" si="665"/>
        <v>0.11640370569389734</v>
      </c>
      <c r="BA419" s="116">
        <f t="shared" ca="1" si="665"/>
        <v>0.12306276464450305</v>
      </c>
      <c r="BB419" s="116">
        <f t="shared" ca="1" si="665"/>
        <v>0.1335191239948964</v>
      </c>
      <c r="BC419" s="116">
        <f t="shared" ca="1" si="665"/>
        <v>0.15092438774586689</v>
      </c>
      <c r="BD419" s="116">
        <f t="shared" ca="1" si="665"/>
        <v>0.17979196939167991</v>
      </c>
      <c r="BE419" s="116">
        <f t="shared" ca="1" si="665"/>
        <v>0.11957395834538682</v>
      </c>
      <c r="BF419" s="116">
        <f t="shared" ca="1" si="665"/>
        <v>7.4386219405603832E-2</v>
      </c>
      <c r="BG419" s="116">
        <f t="shared" ca="1" si="665"/>
        <v>5.8053342697555625E-2</v>
      </c>
      <c r="BH419" s="116">
        <f t="shared" ca="1" si="665"/>
        <v>5.2660872896657898E-2</v>
      </c>
      <c r="BI419" s="116">
        <f t="shared" ca="1" si="665"/>
        <v>5.1030411939392721E-2</v>
      </c>
      <c r="BJ419" s="116">
        <f t="shared" ca="1" si="665"/>
        <v>5.0679551489414582E-2</v>
      </c>
      <c r="BL419" s="14">
        <f t="shared" si="666"/>
        <v>60</v>
      </c>
      <c r="BM419" s="116">
        <f t="shared" ca="1" si="667"/>
        <v>9.8196758867325942E-2</v>
      </c>
      <c r="BN419" s="116">
        <f t="shared" ca="1" si="667"/>
        <v>9.9290426561471842E-2</v>
      </c>
      <c r="BO419" s="116">
        <f t="shared" ca="1" si="667"/>
        <v>0.10241561131959848</v>
      </c>
      <c r="BP419" s="116">
        <f t="shared" ca="1" si="667"/>
        <v>0.10768426191235879</v>
      </c>
      <c r="BQ419" s="116">
        <f t="shared" ca="1" si="667"/>
        <v>0.11585485620703577</v>
      </c>
      <c r="BR419" s="116">
        <f t="shared" ca="1" si="667"/>
        <v>0.12884924152475449</v>
      </c>
      <c r="BS419" s="116">
        <f t="shared" ca="1" si="667"/>
        <v>0.15359823440013989</v>
      </c>
      <c r="BT419" s="116">
        <f t="shared" ca="1" si="667"/>
        <v>0.14539451272857867</v>
      </c>
      <c r="BU419" s="116">
        <f t="shared" ca="1" si="667"/>
        <v>8.4687495465480767E-2</v>
      </c>
      <c r="BV419" s="116">
        <f t="shared" ca="1" si="667"/>
        <v>6.2999767443327484E-2</v>
      </c>
      <c r="BW419" s="116">
        <f t="shared" ca="1" si="667"/>
        <v>5.5666368839446222E-2</v>
      </c>
      <c r="BX419" s="116">
        <f t="shared" ca="1" si="667"/>
        <v>5.3241716880365407E-2</v>
      </c>
      <c r="BY419" s="116">
        <f t="shared" ca="1" si="667"/>
        <v>5.2665095159046174E-2</v>
      </c>
      <c r="BZ419" s="26"/>
      <c r="CA419" s="14">
        <f t="shared" si="668"/>
        <v>60</v>
      </c>
      <c r="CB419" s="116">
        <f t="shared" ca="1" si="669"/>
        <v>0.18048843108624418</v>
      </c>
      <c r="CC419" s="116">
        <f t="shared" ca="1" si="669"/>
        <v>0.18288396337024226</v>
      </c>
      <c r="CD419" s="116">
        <f t="shared" ca="1" si="669"/>
        <v>0.18824319119648703</v>
      </c>
      <c r="CE419" s="116">
        <f t="shared" ca="1" si="669"/>
        <v>0.19354744367016566</v>
      </c>
      <c r="CF419" s="116">
        <f t="shared" ca="1" si="669"/>
        <v>0.19545481964711819</v>
      </c>
      <c r="CG419" s="116">
        <f t="shared" ca="1" si="669"/>
        <v>0.18857564176850095</v>
      </c>
      <c r="CH419" s="116">
        <f t="shared" ca="1" si="669"/>
        <v>0.17116791238133755</v>
      </c>
      <c r="CI419" s="116">
        <f t="shared" ca="1" si="669"/>
        <v>0.15447611271217584</v>
      </c>
      <c r="CJ419" s="116">
        <f t="shared" ca="1" si="669"/>
        <v>0.1525876915613103</v>
      </c>
      <c r="CK419" s="116">
        <f t="shared" ca="1" si="669"/>
        <v>0.16618379408928352</v>
      </c>
      <c r="CL419" s="116">
        <f t="shared" ca="1" si="669"/>
        <v>0.18505687703950949</v>
      </c>
      <c r="CM419" s="116">
        <f t="shared" ca="1" si="669"/>
        <v>0.19835837349617552</v>
      </c>
      <c r="CN419" s="116">
        <f t="shared" ca="1" si="669"/>
        <v>0.20248193647115101</v>
      </c>
      <c r="CP419" s="14">
        <f t="shared" si="670"/>
        <v>60</v>
      </c>
      <c r="CQ419" s="116">
        <f t="shared" ca="1" si="671"/>
        <v>0.12818025563302984</v>
      </c>
      <c r="CR419" s="116">
        <f t="shared" ref="CR419:CY419" ca="1" si="686">1/MAX(IF(CR389&gt;0,CR389/$F$2,-CR389/$G$2),IF(CR404&gt;0,CR404/$F$2,-CR404/$G$2),IF(CR373&gt;0,CR373/$F$2,-CR373/$G$2))</f>
        <v>0.13527838178931234</v>
      </c>
      <c r="CS419" s="116">
        <f t="shared" ca="1" si="686"/>
        <v>0.15398777175782005</v>
      </c>
      <c r="CT419" s="116">
        <f t="shared" ca="1" si="686"/>
        <v>0.1783450744093206</v>
      </c>
      <c r="CU419" s="116">
        <f t="shared" ca="1" si="686"/>
        <v>0.20271416769257045</v>
      </c>
      <c r="CV419" s="116">
        <f t="shared" ca="1" si="686"/>
        <v>0.22365052768293009</v>
      </c>
      <c r="CW419" s="116">
        <f t="shared" ca="1" si="686"/>
        <v>0.23768754183986665</v>
      </c>
      <c r="CX419" s="116">
        <f t="shared" ca="1" si="686"/>
        <v>0.22465774885167075</v>
      </c>
      <c r="CY419" s="116">
        <f t="shared" ca="1" si="686"/>
        <v>0.17093737994938726</v>
      </c>
      <c r="CZ419" s="116">
        <f t="shared" ca="1" si="671"/>
        <v>0.13018599820182064</v>
      </c>
      <c r="DA419" s="116">
        <f t="shared" ca="1" si="671"/>
        <v>0.10891174471794375</v>
      </c>
      <c r="DB419" s="116">
        <f t="shared" ca="1" si="671"/>
        <v>9.7325746679052527E-2</v>
      </c>
      <c r="DC419" s="116">
        <f t="shared" ca="1" si="671"/>
        <v>9.3306439468701818E-2</v>
      </c>
      <c r="DE419" s="14">
        <f t="shared" si="672"/>
        <v>60</v>
      </c>
      <c r="DF419" s="116">
        <f t="shared" ca="1" si="673"/>
        <v>0.24711779420928845</v>
      </c>
      <c r="DG419" s="116">
        <f t="shared" ca="1" si="673"/>
        <v>0.2522824153363184</v>
      </c>
      <c r="DH419" s="116">
        <f t="shared" ca="1" si="673"/>
        <v>0.26394165252846669</v>
      </c>
      <c r="DI419" s="116">
        <f t="shared" ca="1" si="673"/>
        <v>0.27570283816032426</v>
      </c>
      <c r="DJ419" s="116">
        <f t="shared" ca="1" si="673"/>
        <v>0.2722952990727196</v>
      </c>
      <c r="DK419" s="116">
        <f t="shared" ca="1" si="673"/>
        <v>0.16744450540326372</v>
      </c>
      <c r="DL419" s="116">
        <f t="shared" ca="1" si="673"/>
        <v>0.10117840105023004</v>
      </c>
      <c r="DM419" s="116">
        <f t="shared" ca="1" si="673"/>
        <v>7.1653468987215391E-2</v>
      </c>
      <c r="DN419" s="116">
        <f t="shared" ca="1" si="673"/>
        <v>6.4871491588212635E-2</v>
      </c>
      <c r="DO419" s="116">
        <f t="shared" ca="1" si="673"/>
        <v>7.09897043351327E-2</v>
      </c>
      <c r="DP419" s="116">
        <f t="shared" ca="1" si="673"/>
        <v>8.2019321180103952E-2</v>
      </c>
      <c r="DQ419" s="116">
        <f t="shared" ca="1" si="673"/>
        <v>9.0580439111899488E-2</v>
      </c>
      <c r="DR419" s="116">
        <f t="shared" ca="1" si="673"/>
        <v>9.3373612579419771E-2</v>
      </c>
      <c r="DT419" s="14">
        <f t="shared" si="674"/>
        <v>60</v>
      </c>
      <c r="DU419" s="116" t="e">
        <f t="shared" ca="1" si="675"/>
        <v>#DIV/0!</v>
      </c>
      <c r="DV419" s="116" t="e">
        <f t="shared" ca="1" si="675"/>
        <v>#DIV/0!</v>
      </c>
      <c r="DW419" s="116" t="e">
        <f t="shared" ca="1" si="675"/>
        <v>#DIV/0!</v>
      </c>
      <c r="DX419" s="116" t="e">
        <f t="shared" ca="1" si="675"/>
        <v>#DIV/0!</v>
      </c>
      <c r="DY419" s="116" t="e">
        <f t="shared" ca="1" si="675"/>
        <v>#DIV/0!</v>
      </c>
      <c r="DZ419" s="116" t="e">
        <f t="shared" ca="1" si="675"/>
        <v>#DIV/0!</v>
      </c>
      <c r="EA419" s="116" t="e">
        <f t="shared" ca="1" si="675"/>
        <v>#DIV/0!</v>
      </c>
      <c r="EB419" s="116" t="e">
        <f t="shared" ca="1" si="675"/>
        <v>#DIV/0!</v>
      </c>
      <c r="EC419" s="116" t="e">
        <f t="shared" ca="1" si="675"/>
        <v>#DIV/0!</v>
      </c>
      <c r="ED419" s="116" t="e">
        <f t="shared" ca="1" si="675"/>
        <v>#DIV/0!</v>
      </c>
      <c r="EE419" s="116" t="e">
        <f t="shared" ca="1" si="675"/>
        <v>#DIV/0!</v>
      </c>
      <c r="EF419" s="116" t="e">
        <f t="shared" ca="1" si="675"/>
        <v>#DIV/0!</v>
      </c>
      <c r="EG419" s="116" t="e">
        <f t="shared" ca="1" si="675"/>
        <v>#DIV/0!</v>
      </c>
      <c r="EI419" s="14">
        <f t="shared" si="676"/>
        <v>60</v>
      </c>
      <c r="EJ419" s="116" t="e">
        <f t="shared" ca="1" si="677"/>
        <v>#DIV/0!</v>
      </c>
      <c r="EK419" s="116" t="e">
        <f t="shared" ca="1" si="677"/>
        <v>#DIV/0!</v>
      </c>
      <c r="EL419" s="116" t="e">
        <f t="shared" ca="1" si="677"/>
        <v>#DIV/0!</v>
      </c>
      <c r="EM419" s="116" t="e">
        <f t="shared" ca="1" si="677"/>
        <v>#DIV/0!</v>
      </c>
      <c r="EN419" s="116" t="e">
        <f t="shared" ca="1" si="677"/>
        <v>#DIV/0!</v>
      </c>
      <c r="EO419" s="116" t="e">
        <f t="shared" ca="1" si="677"/>
        <v>#DIV/0!</v>
      </c>
      <c r="EP419" s="116" t="e">
        <f t="shared" ca="1" si="677"/>
        <v>#DIV/0!</v>
      </c>
      <c r="EQ419" s="116" t="e">
        <f t="shared" ca="1" si="677"/>
        <v>#DIV/0!</v>
      </c>
      <c r="ER419" s="116" t="e">
        <f t="shared" ca="1" si="677"/>
        <v>#DIV/0!</v>
      </c>
      <c r="ES419" s="116" t="e">
        <f t="shared" ca="1" si="677"/>
        <v>#DIV/0!</v>
      </c>
      <c r="ET419" s="116" t="e">
        <f t="shared" ca="1" si="677"/>
        <v>#DIV/0!</v>
      </c>
      <c r="EU419" s="116" t="e">
        <f t="shared" ca="1" si="677"/>
        <v>#DIV/0!</v>
      </c>
      <c r="EV419" s="116" t="e">
        <f t="shared" ca="1" si="677"/>
        <v>#DIV/0!</v>
      </c>
      <c r="EX419" s="14"/>
      <c r="EY419" s="207"/>
      <c r="EZ419" s="207"/>
      <c r="FA419" s="207"/>
      <c r="FB419" s="207"/>
      <c r="FC419" s="207"/>
      <c r="FD419" s="207"/>
      <c r="FE419" s="207"/>
      <c r="FF419" s="207"/>
      <c r="FG419" s="207"/>
      <c r="FH419" s="207"/>
      <c r="FI419" s="207"/>
      <c r="FJ419" s="207"/>
      <c r="FK419" s="207"/>
      <c r="FM419" s="14"/>
      <c r="FN419" s="207"/>
      <c r="FO419" s="207"/>
      <c r="FP419" s="207"/>
      <c r="FQ419" s="207"/>
      <c r="FR419" s="207"/>
      <c r="FS419" s="207"/>
      <c r="FT419" s="207"/>
      <c r="FU419" s="207"/>
      <c r="FV419" s="207"/>
      <c r="FW419" s="207"/>
      <c r="FX419" s="207"/>
      <c r="FY419" s="207"/>
      <c r="FZ419" s="207"/>
    </row>
    <row r="420" spans="13:182">
      <c r="S420" s="14">
        <f t="shared" si="660"/>
        <v>67.5</v>
      </c>
      <c r="T420" s="323">
        <f t="shared" ca="1" si="678"/>
        <v>0.11103391005670918</v>
      </c>
      <c r="U420" s="323">
        <f t="shared" ca="1" si="661"/>
        <v>0.11168438132506776</v>
      </c>
      <c r="V420" s="323">
        <f t="shared" ca="1" si="661"/>
        <v>0.11391273872901245</v>
      </c>
      <c r="W420" s="323">
        <f t="shared" ca="1" si="661"/>
        <v>0.11852028075569078</v>
      </c>
      <c r="X420" s="323">
        <f t="shared" ca="1" si="661"/>
        <v>0.12693958988920315</v>
      </c>
      <c r="Y420" s="323">
        <f t="shared" ca="1" si="661"/>
        <v>0.14248372573491028</v>
      </c>
      <c r="Z420" s="323">
        <f t="shared" ca="1" si="661"/>
        <v>0.17662052519205781</v>
      </c>
      <c r="AA420" s="323">
        <f t="shared" ca="1" si="661"/>
        <v>0.11994243492911229</v>
      </c>
      <c r="AB420" s="323">
        <f t="shared" ca="1" si="661"/>
        <v>6.9393041636095096E-2</v>
      </c>
      <c r="AC420" s="323">
        <f t="shared" ca="1" si="661"/>
        <v>5.0039338863766443E-2</v>
      </c>
      <c r="AD420" s="323">
        <f t="shared" ca="1" si="661"/>
        <v>4.3058397612032479E-2</v>
      </c>
      <c r="AE420" s="323">
        <f t="shared" ca="1" si="661"/>
        <v>4.0724511198217024E-2</v>
      </c>
      <c r="AF420" s="323">
        <f t="shared" ca="1" si="661"/>
        <v>4.0188259987970501E-2</v>
      </c>
      <c r="AG420" s="26"/>
      <c r="AH420" s="14">
        <f t="shared" si="662"/>
        <v>67.5</v>
      </c>
      <c r="AI420" s="116">
        <f t="shared" ca="1" si="663"/>
        <v>0.14003667669417361</v>
      </c>
      <c r="AJ420" s="116">
        <f t="shared" ca="1" si="663"/>
        <v>0.14423191695208848</v>
      </c>
      <c r="AK420" s="116">
        <f t="shared" ca="1" si="663"/>
        <v>0.15444857690167971</v>
      </c>
      <c r="AL420" s="116">
        <f t="shared" ca="1" si="663"/>
        <v>0.16792332411467906</v>
      </c>
      <c r="AM420" s="116">
        <f t="shared" ca="1" si="663"/>
        <v>0.18467415984191285</v>
      </c>
      <c r="AN420" s="116">
        <f t="shared" ca="1" si="663"/>
        <v>0.18930671058913126</v>
      </c>
      <c r="AO420" s="116">
        <f t="shared" ca="1" si="663"/>
        <v>0.1347909003844204</v>
      </c>
      <c r="AP420" s="116">
        <f t="shared" ca="1" si="663"/>
        <v>8.170902178239807E-2</v>
      </c>
      <c r="AQ420" s="116">
        <f t="shared" ca="1" si="663"/>
        <v>5.3818922833651528E-2</v>
      </c>
      <c r="AR420" s="116">
        <f t="shared" ca="1" si="663"/>
        <v>4.2331637639293346E-2</v>
      </c>
      <c r="AS420" s="116">
        <f t="shared" ca="1" si="663"/>
        <v>3.8323885936370296E-2</v>
      </c>
      <c r="AT420" s="116">
        <f t="shared" ca="1" si="663"/>
        <v>3.716462753251347E-2</v>
      </c>
      <c r="AU420" s="116">
        <f t="shared" ca="1" si="663"/>
        <v>3.6937703210639238E-2</v>
      </c>
      <c r="AV420" s="26"/>
      <c r="AW420" s="14">
        <f t="shared" si="664"/>
        <v>67.5</v>
      </c>
      <c r="AX420" s="116">
        <f t="shared" ca="1" si="665"/>
        <v>0.12563394216429682</v>
      </c>
      <c r="AY420" s="116">
        <f t="shared" ca="1" si="665"/>
        <v>0.12875987910180908</v>
      </c>
      <c r="AZ420" s="116">
        <f t="shared" ca="1" si="665"/>
        <v>0.13636008580250014</v>
      </c>
      <c r="BA420" s="116">
        <f t="shared" ca="1" si="665"/>
        <v>0.14666999812139139</v>
      </c>
      <c r="BB420" s="116">
        <f t="shared" ca="1" si="665"/>
        <v>0.16100160600422217</v>
      </c>
      <c r="BC420" s="116">
        <f t="shared" ca="1" si="665"/>
        <v>0.18033668384633955</v>
      </c>
      <c r="BD420" s="116">
        <f t="shared" ca="1" si="665"/>
        <v>0.15220840599055188</v>
      </c>
      <c r="BE420" s="116">
        <f t="shared" ca="1" si="665"/>
        <v>9.099756131791957E-2</v>
      </c>
      <c r="BF420" s="116">
        <f t="shared" ca="1" si="665"/>
        <v>5.8053342697555625E-2</v>
      </c>
      <c r="BG420" s="116">
        <f t="shared" ca="1" si="665"/>
        <v>4.4546781912605575E-2</v>
      </c>
      <c r="BH420" s="116">
        <f t="shared" ca="1" si="665"/>
        <v>3.9696073990603188E-2</v>
      </c>
      <c r="BI420" s="116">
        <f t="shared" ca="1" si="665"/>
        <v>3.816445064183209E-2</v>
      </c>
      <c r="BJ420" s="116">
        <f t="shared" ca="1" si="665"/>
        <v>3.782750616970381E-2</v>
      </c>
      <c r="BL420" s="14">
        <f t="shared" si="666"/>
        <v>67.5</v>
      </c>
      <c r="BM420" s="116">
        <f t="shared" ca="1" si="667"/>
        <v>0.11319820143431839</v>
      </c>
      <c r="BN420" s="116">
        <f t="shared" ca="1" si="667"/>
        <v>0.11554774947846723</v>
      </c>
      <c r="BO420" s="116">
        <f t="shared" ca="1" si="667"/>
        <v>0.1212687678988679</v>
      </c>
      <c r="BP420" s="116">
        <f t="shared" ca="1" si="667"/>
        <v>0.1291813560264829</v>
      </c>
      <c r="BQ420" s="116">
        <f t="shared" ca="1" si="667"/>
        <v>0.14054636812030274</v>
      </c>
      <c r="BR420" s="116">
        <f t="shared" ca="1" si="667"/>
        <v>0.15880253499622826</v>
      </c>
      <c r="BS420" s="116">
        <f t="shared" ca="1" si="667"/>
        <v>0.16776556798966166</v>
      </c>
      <c r="BT420" s="116">
        <f t="shared" ca="1" si="667"/>
        <v>0.10252843163963214</v>
      </c>
      <c r="BU420" s="116">
        <f t="shared" ca="1" si="667"/>
        <v>6.2999767443327484E-2</v>
      </c>
      <c r="BV420" s="116">
        <f t="shared" ca="1" si="667"/>
        <v>4.700372680209506E-2</v>
      </c>
      <c r="BW420" s="116">
        <f t="shared" ca="1" si="667"/>
        <v>4.1168616066094697E-2</v>
      </c>
      <c r="BX420" s="116">
        <f t="shared" ca="1" si="667"/>
        <v>3.9218257081588145E-2</v>
      </c>
      <c r="BY420" s="116">
        <f t="shared" ca="1" si="667"/>
        <v>3.8759971363484989E-2</v>
      </c>
      <c r="BZ420" s="26"/>
      <c r="CA420" s="14">
        <f t="shared" si="668"/>
        <v>67.5</v>
      </c>
      <c r="CB420" s="116">
        <f t="shared" ca="1" si="669"/>
        <v>0.18932247975191546</v>
      </c>
      <c r="CC420" s="116">
        <f t="shared" ca="1" si="669"/>
        <v>0.19489486745542486</v>
      </c>
      <c r="CD420" s="116">
        <f t="shared" ca="1" si="669"/>
        <v>0.20624429818869988</v>
      </c>
      <c r="CE420" s="116">
        <f t="shared" ca="1" si="669"/>
        <v>0.21527968111089721</v>
      </c>
      <c r="CF420" s="116">
        <f t="shared" ca="1" si="669"/>
        <v>0.21802446498163378</v>
      </c>
      <c r="CG420" s="116">
        <f t="shared" ca="1" si="669"/>
        <v>0.21157635351211804</v>
      </c>
      <c r="CH420" s="116">
        <f t="shared" ca="1" si="669"/>
        <v>0.19501547466963154</v>
      </c>
      <c r="CI420" s="116">
        <f t="shared" ca="1" si="669"/>
        <v>0.17573704211671096</v>
      </c>
      <c r="CJ420" s="116">
        <f t="shared" ca="1" si="669"/>
        <v>0.16618379408928352</v>
      </c>
      <c r="CK420" s="116">
        <f t="shared" ca="1" si="669"/>
        <v>0.17073936362851441</v>
      </c>
      <c r="CL420" s="116">
        <f t="shared" ca="1" si="669"/>
        <v>0.18188170864410017</v>
      </c>
      <c r="CM420" s="116">
        <f t="shared" ca="1" si="669"/>
        <v>0.18893173542066302</v>
      </c>
      <c r="CN420" s="116">
        <f t="shared" ca="1" si="669"/>
        <v>0.19019248543170886</v>
      </c>
      <c r="CP420" s="14">
        <f t="shared" si="670"/>
        <v>67.5</v>
      </c>
      <c r="CQ420" s="116">
        <f t="shared" ca="1" si="671"/>
        <v>0.10168602073643085</v>
      </c>
      <c r="CR420" s="116">
        <f t="shared" ref="CR420:CY420" ca="1" si="687">1/MAX(IF(CR390&gt;0,CR390/$F$2,-CR390/$G$2),IF(CR405&gt;0,CR405/$F$2,-CR405/$G$2),IF(CR374&gt;0,CR374/$F$2,-CR374/$G$2))</f>
        <v>0.10967124532608891</v>
      </c>
      <c r="CS420" s="116">
        <f t="shared" ca="1" si="687"/>
        <v>0.13105083821690755</v>
      </c>
      <c r="CT420" s="116">
        <f t="shared" ca="1" si="687"/>
        <v>0.15929160772535089</v>
      </c>
      <c r="CU420" s="116">
        <f t="shared" ca="1" si="687"/>
        <v>0.18687876534105119</v>
      </c>
      <c r="CV420" s="116">
        <f t="shared" ca="1" si="687"/>
        <v>0.20700490909222594</v>
      </c>
      <c r="CW420" s="116">
        <f t="shared" ca="1" si="687"/>
        <v>0.20958961037743348</v>
      </c>
      <c r="CX420" s="116">
        <f t="shared" ca="1" si="687"/>
        <v>0.1783934439491916</v>
      </c>
      <c r="CY420" s="116">
        <f t="shared" ca="1" si="687"/>
        <v>0.13018599820182064</v>
      </c>
      <c r="CZ420" s="116">
        <f t="shared" ca="1" si="671"/>
        <v>9.855095213593873E-2</v>
      </c>
      <c r="DA420" s="116">
        <f t="shared" ca="1" si="671"/>
        <v>8.1765097014342314E-2</v>
      </c>
      <c r="DB420" s="116">
        <f t="shared" ca="1" si="671"/>
        <v>7.2241280575128602E-2</v>
      </c>
      <c r="DC420" s="116">
        <f t="shared" ca="1" si="671"/>
        <v>6.8786621829465835E-2</v>
      </c>
      <c r="DE420" s="14">
        <f t="shared" si="672"/>
        <v>67.5</v>
      </c>
      <c r="DF420" s="116">
        <f t="shared" ca="1" si="673"/>
        <v>0.20449210097160717</v>
      </c>
      <c r="DG420" s="116">
        <f t="shared" ca="1" si="673"/>
        <v>0.2200945975046632</v>
      </c>
      <c r="DH420" s="116">
        <f t="shared" ca="1" si="673"/>
        <v>0.25344230325646711</v>
      </c>
      <c r="DI420" s="116">
        <f t="shared" ca="1" si="673"/>
        <v>0.26678887789528516</v>
      </c>
      <c r="DJ420" s="116">
        <f t="shared" ca="1" si="673"/>
        <v>0.23116843396840211</v>
      </c>
      <c r="DK420" s="116">
        <f t="shared" ca="1" si="673"/>
        <v>0.16781327221360431</v>
      </c>
      <c r="DL420" s="116">
        <f t="shared" ca="1" si="673"/>
        <v>0.11420052067556406</v>
      </c>
      <c r="DM420" s="116">
        <f t="shared" ca="1" si="673"/>
        <v>8.3007475187076768E-2</v>
      </c>
      <c r="DN420" s="116">
        <f t="shared" ca="1" si="673"/>
        <v>7.09897043351327E-2</v>
      </c>
      <c r="DO420" s="116">
        <f t="shared" ca="1" si="673"/>
        <v>7.1756956527031762E-2</v>
      </c>
      <c r="DP420" s="116">
        <f t="shared" ca="1" si="673"/>
        <v>7.7983251098490705E-2</v>
      </c>
      <c r="DQ420" s="116">
        <f t="shared" ca="1" si="673"/>
        <v>8.2477550612102477E-2</v>
      </c>
      <c r="DR420" s="116">
        <f t="shared" ca="1" si="673"/>
        <v>8.3452487925872038E-2</v>
      </c>
      <c r="DT420" s="14">
        <f t="shared" si="674"/>
        <v>67.5</v>
      </c>
      <c r="DU420" s="116" t="e">
        <f t="shared" ca="1" si="675"/>
        <v>#DIV/0!</v>
      </c>
      <c r="DV420" s="116" t="e">
        <f t="shared" ca="1" si="675"/>
        <v>#DIV/0!</v>
      </c>
      <c r="DW420" s="116" t="e">
        <f t="shared" ca="1" si="675"/>
        <v>#DIV/0!</v>
      </c>
      <c r="DX420" s="116" t="e">
        <f t="shared" ca="1" si="675"/>
        <v>#DIV/0!</v>
      </c>
      <c r="DY420" s="116" t="e">
        <f t="shared" ca="1" si="675"/>
        <v>#DIV/0!</v>
      </c>
      <c r="DZ420" s="116" t="e">
        <f t="shared" ca="1" si="675"/>
        <v>#DIV/0!</v>
      </c>
      <c r="EA420" s="116" t="e">
        <f t="shared" ca="1" si="675"/>
        <v>#DIV/0!</v>
      </c>
      <c r="EB420" s="116" t="e">
        <f t="shared" ca="1" si="675"/>
        <v>#DIV/0!</v>
      </c>
      <c r="EC420" s="116" t="e">
        <f t="shared" ca="1" si="675"/>
        <v>#DIV/0!</v>
      </c>
      <c r="ED420" s="116" t="e">
        <f t="shared" ca="1" si="675"/>
        <v>#DIV/0!</v>
      </c>
      <c r="EE420" s="116" t="e">
        <f t="shared" ca="1" si="675"/>
        <v>#DIV/0!</v>
      </c>
      <c r="EF420" s="116" t="e">
        <f t="shared" ca="1" si="675"/>
        <v>#DIV/0!</v>
      </c>
      <c r="EG420" s="116" t="e">
        <f t="shared" ca="1" si="675"/>
        <v>#DIV/0!</v>
      </c>
      <c r="EI420" s="14">
        <f t="shared" si="676"/>
        <v>67.5</v>
      </c>
      <c r="EJ420" s="116" t="e">
        <f t="shared" ca="1" si="677"/>
        <v>#DIV/0!</v>
      </c>
      <c r="EK420" s="116" t="e">
        <f t="shared" ca="1" si="677"/>
        <v>#DIV/0!</v>
      </c>
      <c r="EL420" s="116" t="e">
        <f t="shared" ca="1" si="677"/>
        <v>#DIV/0!</v>
      </c>
      <c r="EM420" s="116" t="e">
        <f t="shared" ca="1" si="677"/>
        <v>#DIV/0!</v>
      </c>
      <c r="EN420" s="116" t="e">
        <f t="shared" ca="1" si="677"/>
        <v>#DIV/0!</v>
      </c>
      <c r="EO420" s="116" t="e">
        <f t="shared" ca="1" si="677"/>
        <v>#DIV/0!</v>
      </c>
      <c r="EP420" s="116" t="e">
        <f t="shared" ca="1" si="677"/>
        <v>#DIV/0!</v>
      </c>
      <c r="EQ420" s="116" t="e">
        <f t="shared" ca="1" si="677"/>
        <v>#DIV/0!</v>
      </c>
      <c r="ER420" s="116" t="e">
        <f t="shared" ca="1" si="677"/>
        <v>#DIV/0!</v>
      </c>
      <c r="ES420" s="116" t="e">
        <f t="shared" ca="1" si="677"/>
        <v>#DIV/0!</v>
      </c>
      <c r="ET420" s="116" t="e">
        <f t="shared" ca="1" si="677"/>
        <v>#DIV/0!</v>
      </c>
      <c r="EU420" s="116" t="e">
        <f t="shared" ca="1" si="677"/>
        <v>#DIV/0!</v>
      </c>
      <c r="EV420" s="116" t="e">
        <f t="shared" ca="1" si="677"/>
        <v>#DIV/0!</v>
      </c>
      <c r="EX420" s="14"/>
      <c r="EY420" s="207"/>
      <c r="EZ420" s="207"/>
      <c r="FA420" s="207"/>
      <c r="FB420" s="207"/>
      <c r="FC420" s="207"/>
      <c r="FD420" s="207"/>
      <c r="FE420" s="207"/>
      <c r="FF420" s="207"/>
      <c r="FG420" s="207"/>
      <c r="FH420" s="207"/>
      <c r="FI420" s="207"/>
      <c r="FJ420" s="207"/>
      <c r="FK420" s="207"/>
      <c r="FM420" s="14"/>
      <c r="FN420" s="207"/>
      <c r="FO420" s="207"/>
      <c r="FP420" s="207"/>
      <c r="FQ420" s="207"/>
      <c r="FR420" s="207"/>
      <c r="FS420" s="207"/>
      <c r="FT420" s="207"/>
      <c r="FU420" s="207"/>
      <c r="FV420" s="207"/>
      <c r="FW420" s="207"/>
      <c r="FX420" s="207"/>
      <c r="FY420" s="207"/>
      <c r="FZ420" s="207"/>
    </row>
    <row r="421" spans="13:182">
      <c r="S421" s="14">
        <f t="shared" si="660"/>
        <v>75</v>
      </c>
      <c r="T421" s="323">
        <f t="shared" ca="1" si="678"/>
        <v>0.13060003621875696</v>
      </c>
      <c r="U421" s="323">
        <f t="shared" ca="1" si="661"/>
        <v>0.13140505938699976</v>
      </c>
      <c r="V421" s="323">
        <f t="shared" ca="1" si="661"/>
        <v>0.13417836027725494</v>
      </c>
      <c r="W421" s="323">
        <f t="shared" ca="1" si="661"/>
        <v>0.14004674418703275</v>
      </c>
      <c r="X421" s="323">
        <f t="shared" ca="1" si="661"/>
        <v>0.15133940849379679</v>
      </c>
      <c r="Y421" s="323">
        <f t="shared" ca="1" si="661"/>
        <v>0.17386194503444857</v>
      </c>
      <c r="Z421" s="323">
        <f t="shared" ca="1" si="661"/>
        <v>0.17027910827070247</v>
      </c>
      <c r="AA421" s="323">
        <f t="shared" ca="1" si="661"/>
        <v>9.7319879103845666E-2</v>
      </c>
      <c r="AB421" s="323">
        <f t="shared" ca="1" si="661"/>
        <v>5.9544506623266463E-2</v>
      </c>
      <c r="AC421" s="323">
        <f t="shared" ca="1" si="661"/>
        <v>4.3058397612032479E-2</v>
      </c>
      <c r="AD421" s="323">
        <f t="shared" ca="1" si="661"/>
        <v>3.6490757542023744E-2</v>
      </c>
      <c r="AE421" s="323">
        <f t="shared" ca="1" si="661"/>
        <v>3.4124756914697033E-2</v>
      </c>
      <c r="AF421" s="323">
        <f t="shared" ca="1" si="661"/>
        <v>3.3553313679119429E-2</v>
      </c>
      <c r="AG421" s="26"/>
      <c r="AH421" s="14">
        <f t="shared" si="662"/>
        <v>75</v>
      </c>
      <c r="AI421" s="116">
        <f t="shared" ca="1" si="663"/>
        <v>0.12829522070810878</v>
      </c>
      <c r="AJ421" s="116">
        <f t="shared" ca="1" si="663"/>
        <v>0.13624275106603706</v>
      </c>
      <c r="AK421" s="116">
        <f t="shared" ca="1" si="663"/>
        <v>0.15435673590923948</v>
      </c>
      <c r="AL421" s="116">
        <f t="shared" ca="1" si="663"/>
        <v>0.1738889610782485</v>
      </c>
      <c r="AM421" s="116">
        <f t="shared" ca="1" si="663"/>
        <v>0.18781679963564821</v>
      </c>
      <c r="AN421" s="116">
        <f t="shared" ca="1" si="663"/>
        <v>0.1711961312896762</v>
      </c>
      <c r="AO421" s="116">
        <f t="shared" ca="1" si="663"/>
        <v>0.11956690532104018</v>
      </c>
      <c r="AP421" s="116">
        <f t="shared" ca="1" si="663"/>
        <v>7.5190689072292385E-2</v>
      </c>
      <c r="AQ421" s="116">
        <f t="shared" ca="1" si="663"/>
        <v>4.9958519521190882E-2</v>
      </c>
      <c r="AR421" s="116">
        <f t="shared" ca="1" si="663"/>
        <v>3.8323885936370296E-2</v>
      </c>
      <c r="AS421" s="116">
        <f t="shared" ca="1" si="663"/>
        <v>3.3661793333456605E-2</v>
      </c>
      <c r="AT421" s="116">
        <f t="shared" ca="1" si="663"/>
        <v>3.2001118163266347E-2</v>
      </c>
      <c r="AU421" s="116">
        <f t="shared" ca="1" si="663"/>
        <v>3.1582516348686897E-2</v>
      </c>
      <c r="AV421" s="26"/>
      <c r="AW421" s="14">
        <f t="shared" si="664"/>
        <v>75</v>
      </c>
      <c r="AX421" s="116">
        <f t="shared" ca="1" si="665"/>
        <v>0.1199157067289166</v>
      </c>
      <c r="AY421" s="116">
        <f t="shared" ca="1" si="665"/>
        <v>0.12656584883446484</v>
      </c>
      <c r="AZ421" s="116">
        <f t="shared" ca="1" si="665"/>
        <v>0.14147688780530696</v>
      </c>
      <c r="BA421" s="116">
        <f t="shared" ca="1" si="665"/>
        <v>0.15800439849583875</v>
      </c>
      <c r="BB421" s="116">
        <f t="shared" ca="1" si="665"/>
        <v>0.17436816415045156</v>
      </c>
      <c r="BC421" s="116">
        <f t="shared" ca="1" si="665"/>
        <v>0.17688013757591942</v>
      </c>
      <c r="BD421" s="116">
        <f t="shared" ca="1" si="665"/>
        <v>0.13031869238802998</v>
      </c>
      <c r="BE421" s="116">
        <f t="shared" ca="1" si="665"/>
        <v>8.0948216218032304E-2</v>
      </c>
      <c r="BF421" s="116">
        <f t="shared" ca="1" si="665"/>
        <v>5.2660872896657898E-2</v>
      </c>
      <c r="BG421" s="116">
        <f t="shared" ca="1" si="665"/>
        <v>3.9696073990603188E-2</v>
      </c>
      <c r="BH421" s="116">
        <f t="shared" ca="1" si="665"/>
        <v>3.4455202762764765E-2</v>
      </c>
      <c r="BI421" s="116">
        <f t="shared" ca="1" si="665"/>
        <v>3.2535114472269137E-2</v>
      </c>
      <c r="BJ421" s="116">
        <f t="shared" ca="1" si="665"/>
        <v>3.2039125382842731E-2</v>
      </c>
      <c r="BL421" s="14">
        <f t="shared" si="666"/>
        <v>75</v>
      </c>
      <c r="BM421" s="116">
        <f t="shared" ca="1" si="667"/>
        <v>0.11179898240200521</v>
      </c>
      <c r="BN421" s="116">
        <f t="shared" ca="1" si="667"/>
        <v>0.11727098188058215</v>
      </c>
      <c r="BO421" s="116">
        <f t="shared" ca="1" si="667"/>
        <v>0.12928533303541995</v>
      </c>
      <c r="BP421" s="116">
        <f t="shared" ca="1" si="667"/>
        <v>0.14262699146312227</v>
      </c>
      <c r="BQ421" s="116">
        <f t="shared" ca="1" si="667"/>
        <v>0.15753658104318238</v>
      </c>
      <c r="BR421" s="116">
        <f t="shared" ca="1" si="667"/>
        <v>0.17206691277989158</v>
      </c>
      <c r="BS421" s="116">
        <f t="shared" ca="1" si="667"/>
        <v>0.14207978605199964</v>
      </c>
      <c r="BT421" s="116">
        <f t="shared" ca="1" si="667"/>
        <v>8.7606204768157253E-2</v>
      </c>
      <c r="BU421" s="116">
        <f t="shared" ca="1" si="667"/>
        <v>5.5666368839446222E-2</v>
      </c>
      <c r="BV421" s="116">
        <f t="shared" ca="1" si="667"/>
        <v>4.1168616066094697E-2</v>
      </c>
      <c r="BW421" s="116">
        <f t="shared" ca="1" si="667"/>
        <v>3.5286074148366334E-2</v>
      </c>
      <c r="BX421" s="116">
        <f t="shared" ca="1" si="667"/>
        <v>3.3086527621959405E-2</v>
      </c>
      <c r="BY421" s="116">
        <f t="shared" ca="1" si="667"/>
        <v>3.2508434959047254E-2</v>
      </c>
      <c r="BZ421" s="26"/>
      <c r="CA421" s="14">
        <f t="shared" si="668"/>
        <v>75</v>
      </c>
      <c r="CB421" s="116">
        <f t="shared" ca="1" si="669"/>
        <v>0.16797422988933475</v>
      </c>
      <c r="CC421" s="116">
        <f t="shared" ca="1" si="669"/>
        <v>0.17986887719060488</v>
      </c>
      <c r="CD421" s="116">
        <f t="shared" ca="1" si="669"/>
        <v>0.20493795311726182</v>
      </c>
      <c r="CE421" s="116">
        <f t="shared" ca="1" si="669"/>
        <v>0.22570605066059654</v>
      </c>
      <c r="CF421" s="116">
        <f t="shared" ca="1" si="669"/>
        <v>0.23501676842502764</v>
      </c>
      <c r="CG421" s="116">
        <f t="shared" ca="1" si="669"/>
        <v>0.23221076631769427</v>
      </c>
      <c r="CH421" s="116">
        <f t="shared" ca="1" si="669"/>
        <v>0.21818638223116971</v>
      </c>
      <c r="CI421" s="116">
        <f t="shared" ca="1" si="669"/>
        <v>0.19893149003201541</v>
      </c>
      <c r="CJ421" s="116">
        <f t="shared" ca="1" si="669"/>
        <v>0.18505687703950949</v>
      </c>
      <c r="CK421" s="116">
        <f t="shared" ca="1" si="669"/>
        <v>0.18188170864410017</v>
      </c>
      <c r="CL421" s="116">
        <f t="shared" ca="1" si="669"/>
        <v>0.18287034874351119</v>
      </c>
      <c r="CM421" s="116">
        <f t="shared" ca="1" si="669"/>
        <v>0.1779474131203489</v>
      </c>
      <c r="CN421" s="116">
        <f t="shared" ca="1" si="669"/>
        <v>0.17285445519443127</v>
      </c>
      <c r="CP421" s="14">
        <f t="shared" si="670"/>
        <v>75</v>
      </c>
      <c r="CQ421" s="116">
        <f t="shared" ca="1" si="671"/>
        <v>7.1271794700356508E-2</v>
      </c>
      <c r="CR421" s="116">
        <f t="shared" ref="CR421:CY421" ca="1" si="688">1/MAX(IF(CR391&gt;0,CR391/$F$2,-CR391/$G$2),IF(CR406&gt;0,CR406/$F$2,-CR406/$G$2),IF(CR375&gt;0,CR375/$F$2,-CR375/$G$2))</f>
        <v>7.956045184677088E-2</v>
      </c>
      <c r="CS421" s="116">
        <f t="shared" ca="1" si="688"/>
        <v>0.1019124363185694</v>
      </c>
      <c r="CT421" s="116">
        <f t="shared" ca="1" si="688"/>
        <v>0.13160824821530548</v>
      </c>
      <c r="CU421" s="116">
        <f t="shared" ca="1" si="688"/>
        <v>0.16002080670742672</v>
      </c>
      <c r="CV421" s="116">
        <f t="shared" ca="1" si="688"/>
        <v>0.1783485143994723</v>
      </c>
      <c r="CW421" s="116">
        <f t="shared" ca="1" si="688"/>
        <v>0.17639056093643338</v>
      </c>
      <c r="CX421" s="116">
        <f t="shared" ca="1" si="688"/>
        <v>0.14745610096476908</v>
      </c>
      <c r="CY421" s="116">
        <f t="shared" ca="1" si="688"/>
        <v>0.10891174471794375</v>
      </c>
      <c r="CZ421" s="116">
        <f t="shared" ca="1" si="671"/>
        <v>8.1765097014342314E-2</v>
      </c>
      <c r="DA421" s="116">
        <f t="shared" ca="1" si="671"/>
        <v>6.5515563804686622E-2</v>
      </c>
      <c r="DB421" s="116">
        <f t="shared" ca="1" si="671"/>
        <v>5.5244408560192582E-2</v>
      </c>
      <c r="DC421" s="116">
        <f t="shared" ca="1" si="671"/>
        <v>5.1287080969420328E-2</v>
      </c>
      <c r="DE421" s="14">
        <f t="shared" si="672"/>
        <v>75</v>
      </c>
      <c r="DF421" s="116">
        <f t="shared" ca="1" si="673"/>
        <v>0.13236335157983589</v>
      </c>
      <c r="DG421" s="116">
        <f t="shared" ca="1" si="673"/>
        <v>0.14913624867066369</v>
      </c>
      <c r="DH421" s="116">
        <f t="shared" ca="1" si="673"/>
        <v>0.19057644059402556</v>
      </c>
      <c r="DI421" s="116">
        <f t="shared" ca="1" si="673"/>
        <v>0.22570910725909263</v>
      </c>
      <c r="DJ421" s="116">
        <f t="shared" ca="1" si="673"/>
        <v>0.21974052183874401</v>
      </c>
      <c r="DK421" s="116">
        <f t="shared" ca="1" si="673"/>
        <v>0.17745918277491271</v>
      </c>
      <c r="DL421" s="116">
        <f t="shared" ca="1" si="673"/>
        <v>0.13066396235673539</v>
      </c>
      <c r="DM421" s="116">
        <f t="shared" ca="1" si="673"/>
        <v>9.8098959237403735E-2</v>
      </c>
      <c r="DN421" s="116">
        <f t="shared" ca="1" si="673"/>
        <v>8.2019321180103952E-2</v>
      </c>
      <c r="DO421" s="116">
        <f t="shared" ca="1" si="673"/>
        <v>7.7983251098490705E-2</v>
      </c>
      <c r="DP421" s="116">
        <f t="shared" ca="1" si="673"/>
        <v>7.8406958986482686E-2</v>
      </c>
      <c r="DQ421" s="116">
        <f t="shared" ca="1" si="673"/>
        <v>7.6292331846293165E-2</v>
      </c>
      <c r="DR421" s="116">
        <f t="shared" ca="1" si="673"/>
        <v>7.3987196363008739E-2</v>
      </c>
      <c r="DT421" s="14">
        <f t="shared" si="674"/>
        <v>75</v>
      </c>
      <c r="DU421" s="116" t="e">
        <f t="shared" ca="1" si="675"/>
        <v>#DIV/0!</v>
      </c>
      <c r="DV421" s="116" t="e">
        <f t="shared" ca="1" si="675"/>
        <v>#DIV/0!</v>
      </c>
      <c r="DW421" s="116" t="e">
        <f t="shared" ca="1" si="675"/>
        <v>#DIV/0!</v>
      </c>
      <c r="DX421" s="116" t="e">
        <f t="shared" ca="1" si="675"/>
        <v>#DIV/0!</v>
      </c>
      <c r="DY421" s="116" t="e">
        <f t="shared" ca="1" si="675"/>
        <v>#DIV/0!</v>
      </c>
      <c r="DZ421" s="116" t="e">
        <f t="shared" ca="1" si="675"/>
        <v>#DIV/0!</v>
      </c>
      <c r="EA421" s="116" t="e">
        <f t="shared" ca="1" si="675"/>
        <v>#DIV/0!</v>
      </c>
      <c r="EB421" s="116" t="e">
        <f t="shared" ca="1" si="675"/>
        <v>#DIV/0!</v>
      </c>
      <c r="EC421" s="116" t="e">
        <f t="shared" ca="1" si="675"/>
        <v>#DIV/0!</v>
      </c>
      <c r="ED421" s="116" t="e">
        <f t="shared" ca="1" si="675"/>
        <v>#DIV/0!</v>
      </c>
      <c r="EE421" s="116" t="e">
        <f t="shared" ca="1" si="675"/>
        <v>#DIV/0!</v>
      </c>
      <c r="EF421" s="116" t="e">
        <f t="shared" ca="1" si="675"/>
        <v>#DIV/0!</v>
      </c>
      <c r="EG421" s="116" t="e">
        <f t="shared" ca="1" si="675"/>
        <v>#DIV/0!</v>
      </c>
      <c r="EI421" s="14">
        <f t="shared" si="676"/>
        <v>75</v>
      </c>
      <c r="EJ421" s="116" t="e">
        <f t="shared" ca="1" si="677"/>
        <v>#DIV/0!</v>
      </c>
      <c r="EK421" s="116" t="e">
        <f t="shared" ca="1" si="677"/>
        <v>#DIV/0!</v>
      </c>
      <c r="EL421" s="116" t="e">
        <f t="shared" ca="1" si="677"/>
        <v>#DIV/0!</v>
      </c>
      <c r="EM421" s="116" t="e">
        <f t="shared" ca="1" si="677"/>
        <v>#DIV/0!</v>
      </c>
      <c r="EN421" s="116" t="e">
        <f t="shared" ca="1" si="677"/>
        <v>#DIV/0!</v>
      </c>
      <c r="EO421" s="116" t="e">
        <f t="shared" ca="1" si="677"/>
        <v>#DIV/0!</v>
      </c>
      <c r="EP421" s="116" t="e">
        <f t="shared" ca="1" si="677"/>
        <v>#DIV/0!</v>
      </c>
      <c r="EQ421" s="116" t="e">
        <f t="shared" ca="1" si="677"/>
        <v>#DIV/0!</v>
      </c>
      <c r="ER421" s="116" t="e">
        <f t="shared" ca="1" si="677"/>
        <v>#DIV/0!</v>
      </c>
      <c r="ES421" s="116" t="e">
        <f t="shared" ca="1" si="677"/>
        <v>#DIV/0!</v>
      </c>
      <c r="ET421" s="116" t="e">
        <f t="shared" ca="1" si="677"/>
        <v>#DIV/0!</v>
      </c>
      <c r="EU421" s="116" t="e">
        <f t="shared" ca="1" si="677"/>
        <v>#DIV/0!</v>
      </c>
      <c r="EV421" s="116" t="e">
        <f t="shared" ca="1" si="677"/>
        <v>#DIV/0!</v>
      </c>
      <c r="EX421" s="14"/>
      <c r="EY421" s="207"/>
      <c r="EZ421" s="207"/>
      <c r="FA421" s="207"/>
      <c r="FB421" s="207"/>
      <c r="FC421" s="207"/>
      <c r="FD421" s="207"/>
      <c r="FE421" s="207"/>
      <c r="FF421" s="207"/>
      <c r="FG421" s="207"/>
      <c r="FH421" s="207"/>
      <c r="FI421" s="207"/>
      <c r="FJ421" s="207"/>
      <c r="FK421" s="207"/>
      <c r="FM421" s="14"/>
      <c r="FN421" s="207"/>
      <c r="FO421" s="207"/>
      <c r="FP421" s="207"/>
      <c r="FQ421" s="207"/>
      <c r="FR421" s="207"/>
      <c r="FS421" s="207"/>
      <c r="FT421" s="207"/>
      <c r="FU421" s="207"/>
      <c r="FV421" s="207"/>
      <c r="FW421" s="207"/>
      <c r="FX421" s="207"/>
      <c r="FY421" s="207"/>
      <c r="FZ421" s="207"/>
    </row>
    <row r="422" spans="13:182">
      <c r="S422" s="14">
        <f t="shared" si="660"/>
        <v>82.5</v>
      </c>
      <c r="T422" s="323">
        <f t="shared" ca="1" si="678"/>
        <v>0.14468911618730118</v>
      </c>
      <c r="U422" s="323">
        <f t="shared" ca="1" si="661"/>
        <v>0.14564484041865575</v>
      </c>
      <c r="V422" s="323">
        <f t="shared" ca="1" si="661"/>
        <v>0.14893902046443167</v>
      </c>
      <c r="W422" s="323">
        <f t="shared" ca="1" si="661"/>
        <v>0.15596687144277407</v>
      </c>
      <c r="X422" s="323">
        <f t="shared" ca="1" si="661"/>
        <v>0.16978996884498015</v>
      </c>
      <c r="Y422" s="323">
        <f t="shared" ca="1" si="661"/>
        <v>0.19836627701771725</v>
      </c>
      <c r="Z422" s="323">
        <f t="shared" ca="1" si="661"/>
        <v>0.15015771648342371</v>
      </c>
      <c r="AA422" s="323">
        <f t="shared" ca="1" si="661"/>
        <v>8.9480651633214683E-2</v>
      </c>
      <c r="AB422" s="323">
        <f t="shared" ca="1" si="661"/>
        <v>5.6265477460697558E-2</v>
      </c>
      <c r="AC422" s="323">
        <f t="shared" ca="1" si="661"/>
        <v>4.0724511198217024E-2</v>
      </c>
      <c r="AD422" s="323">
        <f t="shared" ca="1" si="661"/>
        <v>3.4124756914697033E-2</v>
      </c>
      <c r="AE422" s="323">
        <f t="shared" ca="1" si="661"/>
        <v>3.1606275737387383E-2</v>
      </c>
      <c r="AF422" s="323">
        <f t="shared" ca="1" si="661"/>
        <v>3.0972032425044579E-2</v>
      </c>
      <c r="AG422" s="26"/>
      <c r="AH422" s="14">
        <f t="shared" si="662"/>
        <v>82.5</v>
      </c>
      <c r="AI422" s="116">
        <f t="shared" ca="1" si="663"/>
        <v>0.10306715961706676</v>
      </c>
      <c r="AJ422" s="116">
        <f t="shared" ca="1" si="663"/>
        <v>0.11470337236510682</v>
      </c>
      <c r="AK422" s="116">
        <f t="shared" ca="1" si="663"/>
        <v>0.14059362205274148</v>
      </c>
      <c r="AL422" s="116">
        <f t="shared" ca="1" si="663"/>
        <v>0.16596038379627231</v>
      </c>
      <c r="AM422" s="116">
        <f t="shared" ca="1" si="663"/>
        <v>0.17903386653363587</v>
      </c>
      <c r="AN422" s="116">
        <f t="shared" ca="1" si="663"/>
        <v>0.15944103319088415</v>
      </c>
      <c r="AO422" s="116">
        <f t="shared" ca="1" si="663"/>
        <v>0.11309183614239109</v>
      </c>
      <c r="AP422" s="116">
        <f t="shared" ca="1" si="663"/>
        <v>7.2990837877892525E-2</v>
      </c>
      <c r="AQ422" s="116">
        <f t="shared" ca="1" si="663"/>
        <v>4.8991404989934345E-2</v>
      </c>
      <c r="AR422" s="116">
        <f t="shared" ca="1" si="663"/>
        <v>3.716462753251347E-2</v>
      </c>
      <c r="AS422" s="116">
        <f t="shared" ca="1" si="663"/>
        <v>3.2001118163266347E-2</v>
      </c>
      <c r="AT422" s="116">
        <f t="shared" ca="1" si="663"/>
        <v>2.9874073619767239E-2</v>
      </c>
      <c r="AU422" s="116">
        <f t="shared" ca="1" si="663"/>
        <v>2.9218959807993272E-2</v>
      </c>
      <c r="AV422" s="26"/>
      <c r="AW422" s="14">
        <f t="shared" si="664"/>
        <v>82.5</v>
      </c>
      <c r="AX422" s="116">
        <f t="shared" ca="1" si="665"/>
        <v>9.9006284546194201E-2</v>
      </c>
      <c r="AY422" s="116">
        <f t="shared" ca="1" si="665"/>
        <v>0.10952723977122415</v>
      </c>
      <c r="AZ422" s="116">
        <f t="shared" ca="1" si="665"/>
        <v>0.13250228407454859</v>
      </c>
      <c r="BA422" s="116">
        <f t="shared" ca="1" si="665"/>
        <v>0.15540751660046431</v>
      </c>
      <c r="BB422" s="116">
        <f t="shared" ca="1" si="665"/>
        <v>0.17218366491777357</v>
      </c>
      <c r="BC422" s="116">
        <f t="shared" ca="1" si="665"/>
        <v>0.16547454909041157</v>
      </c>
      <c r="BD422" s="116">
        <f t="shared" ca="1" si="665"/>
        <v>0.12092119733588164</v>
      </c>
      <c r="BE422" s="116">
        <f t="shared" ca="1" si="665"/>
        <v>7.729316179484727E-2</v>
      </c>
      <c r="BF422" s="116">
        <f t="shared" ca="1" si="665"/>
        <v>5.1030411939392721E-2</v>
      </c>
      <c r="BG422" s="116">
        <f t="shared" ca="1" si="665"/>
        <v>3.816445064183209E-2</v>
      </c>
      <c r="BH422" s="116">
        <f t="shared" ca="1" si="665"/>
        <v>3.2535114472269137E-2</v>
      </c>
      <c r="BI422" s="116">
        <f t="shared" ca="1" si="665"/>
        <v>3.0195263542770905E-2</v>
      </c>
      <c r="BJ422" s="116">
        <f t="shared" ca="1" si="665"/>
        <v>2.9475287156897675E-2</v>
      </c>
      <c r="BL422" s="14">
        <f t="shared" si="666"/>
        <v>82.5</v>
      </c>
      <c r="BM422" s="116">
        <f t="shared" ca="1" si="667"/>
        <v>9.4867400405033775E-2</v>
      </c>
      <c r="BN422" s="116">
        <f t="shared" ca="1" si="667"/>
        <v>0.1042580346320849</v>
      </c>
      <c r="BO422" s="116">
        <f t="shared" ca="1" si="667"/>
        <v>0.12423463417717895</v>
      </c>
      <c r="BP422" s="116">
        <f t="shared" ca="1" si="667"/>
        <v>0.14396230230014001</v>
      </c>
      <c r="BQ422" s="116">
        <f t="shared" ca="1" si="667"/>
        <v>0.16104148261868922</v>
      </c>
      <c r="BR422" s="116">
        <f t="shared" ca="1" si="667"/>
        <v>0.16686533422152466</v>
      </c>
      <c r="BS422" s="116">
        <f t="shared" ca="1" si="667"/>
        <v>0.12936946436876262</v>
      </c>
      <c r="BT422" s="116">
        <f t="shared" ca="1" si="667"/>
        <v>8.2096390267343444E-2</v>
      </c>
      <c r="BU422" s="116">
        <f t="shared" ca="1" si="667"/>
        <v>5.3241716880365407E-2</v>
      </c>
      <c r="BV422" s="116">
        <f t="shared" ca="1" si="667"/>
        <v>3.9218257081588145E-2</v>
      </c>
      <c r="BW422" s="116">
        <f t="shared" ca="1" si="667"/>
        <v>3.3086527621959405E-2</v>
      </c>
      <c r="BX422" s="116">
        <f t="shared" ca="1" si="667"/>
        <v>3.0522824158790617E-2</v>
      </c>
      <c r="BY422" s="116">
        <f t="shared" ca="1" si="667"/>
        <v>2.9735537781105111E-2</v>
      </c>
      <c r="BZ422" s="26"/>
      <c r="CA422" s="14">
        <f t="shared" si="668"/>
        <v>82.5</v>
      </c>
      <c r="CB422" s="116">
        <f t="shared" ca="1" si="669"/>
        <v>0.12934511582483399</v>
      </c>
      <c r="CC422" s="116">
        <f t="shared" ca="1" si="669"/>
        <v>0.14701186057322779</v>
      </c>
      <c r="CD422" s="116">
        <f t="shared" ca="1" si="669"/>
        <v>0.18654437620338846</v>
      </c>
      <c r="CE422" s="116">
        <f t="shared" ca="1" si="669"/>
        <v>0.22213606218728479</v>
      </c>
      <c r="CF422" s="116">
        <f t="shared" ca="1" si="669"/>
        <v>0.24101136673865392</v>
      </c>
      <c r="CG422" s="116">
        <f t="shared" ca="1" si="669"/>
        <v>0.24349161954858572</v>
      </c>
      <c r="CH422" s="116">
        <f t="shared" ca="1" si="669"/>
        <v>0.23261392860372007</v>
      </c>
      <c r="CI422" s="116">
        <f t="shared" ca="1" si="669"/>
        <v>0.21442661524151987</v>
      </c>
      <c r="CJ422" s="116">
        <f t="shared" ca="1" si="669"/>
        <v>0.19835837349617552</v>
      </c>
      <c r="CK422" s="116">
        <f t="shared" ca="1" si="669"/>
        <v>0.18893173542066302</v>
      </c>
      <c r="CL422" s="116">
        <f t="shared" ca="1" si="669"/>
        <v>0.1779474131203489</v>
      </c>
      <c r="CM422" s="116">
        <f t="shared" ca="1" si="669"/>
        <v>0.15590842197252824</v>
      </c>
      <c r="CN422" s="116">
        <f t="shared" ca="1" si="669"/>
        <v>0.14180030530037196</v>
      </c>
      <c r="CP422" s="14">
        <f t="shared" si="670"/>
        <v>82.5</v>
      </c>
      <c r="CQ422" s="116">
        <f t="shared" ca="1" si="671"/>
        <v>4.8383991538106394E-2</v>
      </c>
      <c r="CR422" s="116">
        <f t="shared" ref="CR422:CY422" ca="1" si="689">1/MAX(IF(CR392&gt;0,CR392/$F$2,-CR392/$G$2),IF(CR407&gt;0,CR407/$F$2,-CR407/$G$2),IF(CR376&gt;0,CR376/$F$2,-CR376/$G$2))</f>
        <v>5.676697048250167E-2</v>
      </c>
      <c r="CS422" s="116">
        <f t="shared" ca="1" si="689"/>
        <v>7.94455702395781E-2</v>
      </c>
      <c r="CT422" s="116">
        <f t="shared" ca="1" si="689"/>
        <v>0.10966856309654993</v>
      </c>
      <c r="CU422" s="116">
        <f t="shared" ca="1" si="689"/>
        <v>0.13841255319988494</v>
      </c>
      <c r="CV422" s="116">
        <f t="shared" ca="1" si="689"/>
        <v>0.15638376693653433</v>
      </c>
      <c r="CW422" s="116">
        <f t="shared" ca="1" si="689"/>
        <v>0.15460092549805082</v>
      </c>
      <c r="CX422" s="116">
        <f t="shared" ca="1" si="689"/>
        <v>0.13006620723030959</v>
      </c>
      <c r="CY422" s="116">
        <f t="shared" ca="1" si="689"/>
        <v>9.7325746679052527E-2</v>
      </c>
      <c r="CZ422" s="116">
        <f t="shared" ca="1" si="671"/>
        <v>7.2241280575128602E-2</v>
      </c>
      <c r="DA422" s="116">
        <f t="shared" ca="1" si="671"/>
        <v>5.5244408560192582E-2</v>
      </c>
      <c r="DB422" s="116">
        <f t="shared" ca="1" si="671"/>
        <v>4.3235153956573985E-2</v>
      </c>
      <c r="DC422" s="116">
        <f t="shared" ca="1" si="671"/>
        <v>3.8366317282396367E-2</v>
      </c>
      <c r="DE422" s="14">
        <f t="shared" si="672"/>
        <v>82.5</v>
      </c>
      <c r="DF422" s="116">
        <f t="shared" ca="1" si="673"/>
        <v>8.4412230409668498E-2</v>
      </c>
      <c r="DG422" s="116">
        <f t="shared" ca="1" si="673"/>
        <v>0.10079100155044229</v>
      </c>
      <c r="DH422" s="116">
        <f t="shared" ca="1" si="673"/>
        <v>0.14476382779357611</v>
      </c>
      <c r="DI422" s="116">
        <f t="shared" ca="1" si="673"/>
        <v>0.19279335193572592</v>
      </c>
      <c r="DJ422" s="116">
        <f t="shared" ca="1" si="673"/>
        <v>0.20776748709732157</v>
      </c>
      <c r="DK422" s="116">
        <f t="shared" ca="1" si="673"/>
        <v>0.18174790832029841</v>
      </c>
      <c r="DL422" s="116">
        <f t="shared" ca="1" si="673"/>
        <v>0.14143428114252327</v>
      </c>
      <c r="DM422" s="116">
        <f t="shared" ca="1" si="673"/>
        <v>0.1090932955112985</v>
      </c>
      <c r="DN422" s="116">
        <f t="shared" ca="1" si="673"/>
        <v>9.0580439111899488E-2</v>
      </c>
      <c r="DO422" s="116">
        <f t="shared" ca="1" si="673"/>
        <v>8.2477550612102477E-2</v>
      </c>
      <c r="DP422" s="116">
        <f t="shared" ca="1" si="673"/>
        <v>7.6292331846293165E-2</v>
      </c>
      <c r="DQ422" s="116">
        <f t="shared" ca="1" si="673"/>
        <v>6.6070433513693197E-2</v>
      </c>
      <c r="DR422" s="116">
        <f t="shared" ca="1" si="673"/>
        <v>6.0014879133902355E-2</v>
      </c>
      <c r="DT422" s="14">
        <f t="shared" si="674"/>
        <v>82.5</v>
      </c>
      <c r="DU422" s="116" t="e">
        <f t="shared" ca="1" si="675"/>
        <v>#DIV/0!</v>
      </c>
      <c r="DV422" s="116" t="e">
        <f t="shared" ca="1" si="675"/>
        <v>#DIV/0!</v>
      </c>
      <c r="DW422" s="116" t="e">
        <f t="shared" ca="1" si="675"/>
        <v>#DIV/0!</v>
      </c>
      <c r="DX422" s="116" t="e">
        <f t="shared" ca="1" si="675"/>
        <v>#DIV/0!</v>
      </c>
      <c r="DY422" s="116" t="e">
        <f t="shared" ca="1" si="675"/>
        <v>#DIV/0!</v>
      </c>
      <c r="DZ422" s="116" t="e">
        <f t="shared" ca="1" si="675"/>
        <v>#DIV/0!</v>
      </c>
      <c r="EA422" s="116" t="e">
        <f t="shared" ca="1" si="675"/>
        <v>#DIV/0!</v>
      </c>
      <c r="EB422" s="116" t="e">
        <f t="shared" ca="1" si="675"/>
        <v>#DIV/0!</v>
      </c>
      <c r="EC422" s="116" t="e">
        <f t="shared" ca="1" si="675"/>
        <v>#DIV/0!</v>
      </c>
      <c r="ED422" s="116" t="e">
        <f t="shared" ca="1" si="675"/>
        <v>#DIV/0!</v>
      </c>
      <c r="EE422" s="116" t="e">
        <f t="shared" ca="1" si="675"/>
        <v>#DIV/0!</v>
      </c>
      <c r="EF422" s="116" t="e">
        <f t="shared" ca="1" si="675"/>
        <v>#DIV/0!</v>
      </c>
      <c r="EG422" s="116" t="e">
        <f t="shared" ca="1" si="675"/>
        <v>#DIV/0!</v>
      </c>
      <c r="EI422" s="14">
        <f t="shared" si="676"/>
        <v>82.5</v>
      </c>
      <c r="EJ422" s="116" t="e">
        <f t="shared" ca="1" si="677"/>
        <v>#DIV/0!</v>
      </c>
      <c r="EK422" s="116" t="e">
        <f t="shared" ca="1" si="677"/>
        <v>#DIV/0!</v>
      </c>
      <c r="EL422" s="116" t="e">
        <f t="shared" ca="1" si="677"/>
        <v>#DIV/0!</v>
      </c>
      <c r="EM422" s="116" t="e">
        <f t="shared" ca="1" si="677"/>
        <v>#DIV/0!</v>
      </c>
      <c r="EN422" s="116" t="e">
        <f t="shared" ca="1" si="677"/>
        <v>#DIV/0!</v>
      </c>
      <c r="EO422" s="116" t="e">
        <f t="shared" ca="1" si="677"/>
        <v>#DIV/0!</v>
      </c>
      <c r="EP422" s="116" t="e">
        <f t="shared" ca="1" si="677"/>
        <v>#DIV/0!</v>
      </c>
      <c r="EQ422" s="116" t="e">
        <f t="shared" ca="1" si="677"/>
        <v>#DIV/0!</v>
      </c>
      <c r="ER422" s="116" t="e">
        <f t="shared" ca="1" si="677"/>
        <v>#DIV/0!</v>
      </c>
      <c r="ES422" s="116" t="e">
        <f t="shared" ca="1" si="677"/>
        <v>#DIV/0!</v>
      </c>
      <c r="ET422" s="116" t="e">
        <f t="shared" ca="1" si="677"/>
        <v>#DIV/0!</v>
      </c>
      <c r="EU422" s="116" t="e">
        <f t="shared" ca="1" si="677"/>
        <v>#DIV/0!</v>
      </c>
      <c r="EV422" s="116" t="e">
        <f t="shared" ca="1" si="677"/>
        <v>#DIV/0!</v>
      </c>
      <c r="EX422" s="14"/>
      <c r="EY422" s="207"/>
      <c r="EZ422" s="207"/>
      <c r="FA422" s="207"/>
      <c r="FB422" s="207"/>
      <c r="FC422" s="207"/>
      <c r="FD422" s="207"/>
      <c r="FE422" s="207"/>
      <c r="FF422" s="207"/>
      <c r="FG422" s="207"/>
      <c r="FH422" s="207"/>
      <c r="FI422" s="207"/>
      <c r="FJ422" s="207"/>
      <c r="FK422" s="207"/>
      <c r="FM422" s="14"/>
      <c r="FN422" s="207"/>
      <c r="FO422" s="207"/>
      <c r="FP422" s="207"/>
      <c r="FQ422" s="207"/>
      <c r="FR422" s="207"/>
      <c r="FS422" s="207"/>
      <c r="FT422" s="207"/>
      <c r="FU422" s="207"/>
      <c r="FV422" s="207"/>
      <c r="FW422" s="207"/>
      <c r="FX422" s="207"/>
      <c r="FY422" s="207"/>
      <c r="FZ422" s="207"/>
    </row>
    <row r="423" spans="13:182">
      <c r="S423" s="14">
        <f t="shared" si="660"/>
        <v>90</v>
      </c>
      <c r="T423" s="323">
        <f t="shared" ca="1" si="678"/>
        <v>0.14984818652463183</v>
      </c>
      <c r="U423" s="323">
        <f t="shared" ca="1" si="661"/>
        <v>0.15086605780363943</v>
      </c>
      <c r="V423" s="323">
        <f t="shared" ca="1" si="661"/>
        <v>0.15437381132016462</v>
      </c>
      <c r="W423" s="323">
        <f t="shared" ca="1" si="661"/>
        <v>0.16187200745214425</v>
      </c>
      <c r="X423" s="323">
        <f t="shared" ca="1" si="661"/>
        <v>0.1767108377455831</v>
      </c>
      <c r="Y423" s="323">
        <f t="shared" ca="1" si="661"/>
        <v>0.20772307940562279</v>
      </c>
      <c r="Z423" s="323">
        <f t="shared" ca="1" si="661"/>
        <v>0.14495011247107564</v>
      </c>
      <c r="AA423" s="323">
        <f t="shared" ca="1" si="661"/>
        <v>8.7486734593839446E-2</v>
      </c>
      <c r="AB423" s="323">
        <f t="shared" ca="1" si="661"/>
        <v>5.5488211474034779E-2</v>
      </c>
      <c r="AC423" s="323">
        <f t="shared" ca="1" si="661"/>
        <v>4.0188259987970501E-2</v>
      </c>
      <c r="AD423" s="323">
        <f t="shared" ca="1" si="661"/>
        <v>3.3553313679119429E-2</v>
      </c>
      <c r="AE423" s="323">
        <f t="shared" ca="1" si="661"/>
        <v>3.0972032425044579E-2</v>
      </c>
      <c r="AF423" s="323">
        <f t="shared" ca="1" si="661"/>
        <v>3.0312928171997808E-2</v>
      </c>
      <c r="AG423" s="26"/>
      <c r="AH423" s="14">
        <f t="shared" si="662"/>
        <v>90</v>
      </c>
      <c r="AI423" s="116">
        <f t="shared" ca="1" si="663"/>
        <v>9.0273774854171471E-2</v>
      </c>
      <c r="AJ423" s="116">
        <f t="shared" ca="1" si="663"/>
        <v>0.10351553004892151</v>
      </c>
      <c r="AK423" s="116">
        <f t="shared" ca="1" si="663"/>
        <v>0.13281139160555622</v>
      </c>
      <c r="AL423" s="116">
        <f t="shared" ca="1" si="663"/>
        <v>0.16089354927323515</v>
      </c>
      <c r="AM423" s="116">
        <f t="shared" ca="1" si="663"/>
        <v>0.17462266992348474</v>
      </c>
      <c r="AN423" s="116">
        <f t="shared" ca="1" si="663"/>
        <v>0.15555747049013233</v>
      </c>
      <c r="AO423" s="116">
        <f t="shared" ca="1" si="663"/>
        <v>0.11122213755696647</v>
      </c>
      <c r="AP423" s="116">
        <f t="shared" ca="1" si="663"/>
        <v>7.2452831784404675E-2</v>
      </c>
      <c r="AQ423" s="116">
        <f t="shared" ca="1" si="663"/>
        <v>4.8834326850850339E-2</v>
      </c>
      <c r="AR423" s="116">
        <f t="shared" ca="1" si="663"/>
        <v>3.6937703210639238E-2</v>
      </c>
      <c r="AS423" s="116">
        <f t="shared" ca="1" si="663"/>
        <v>3.1582516348686897E-2</v>
      </c>
      <c r="AT423" s="116">
        <f t="shared" ca="1" si="663"/>
        <v>2.9218959807993272E-2</v>
      </c>
      <c r="AU423" s="116">
        <f t="shared" ca="1" si="663"/>
        <v>2.839940500032101E-2</v>
      </c>
      <c r="AV423" s="26"/>
      <c r="AW423" s="14">
        <f t="shared" si="664"/>
        <v>90</v>
      </c>
      <c r="AX423" s="116">
        <f t="shared" ca="1" si="665"/>
        <v>8.7455937831188518E-2</v>
      </c>
      <c r="AY423" s="116">
        <f t="shared" ca="1" si="665"/>
        <v>9.9698451828858073E-2</v>
      </c>
      <c r="AZ423" s="116">
        <f t="shared" ca="1" si="665"/>
        <v>0.12627592885507991</v>
      </c>
      <c r="BA423" s="116">
        <f t="shared" ca="1" si="665"/>
        <v>0.15204461413075337</v>
      </c>
      <c r="BB423" s="116">
        <f t="shared" ca="1" si="665"/>
        <v>0.16931641713354567</v>
      </c>
      <c r="BC423" s="116">
        <f t="shared" ca="1" si="665"/>
        <v>0.16117942174412422</v>
      </c>
      <c r="BD423" s="116">
        <f t="shared" ca="1" si="665"/>
        <v>0.1182213563107888</v>
      </c>
      <c r="BE423" s="116">
        <f t="shared" ca="1" si="665"/>
        <v>7.6341208680101733E-2</v>
      </c>
      <c r="BF423" s="116">
        <f t="shared" ca="1" si="665"/>
        <v>5.0679551489414582E-2</v>
      </c>
      <c r="BG423" s="116">
        <f t="shared" ca="1" si="665"/>
        <v>3.782750616970381E-2</v>
      </c>
      <c r="BH423" s="116">
        <f t="shared" ca="1" si="665"/>
        <v>3.2039125382842731E-2</v>
      </c>
      <c r="BI423" s="116">
        <f t="shared" ca="1" si="665"/>
        <v>2.9475287156897675E-2</v>
      </c>
      <c r="BJ423" s="116">
        <f t="shared" ca="1" si="665"/>
        <v>2.8593599043647382E-2</v>
      </c>
      <c r="BL423" s="14">
        <f t="shared" si="666"/>
        <v>90</v>
      </c>
      <c r="BM423" s="116">
        <f t="shared" ca="1" si="667"/>
        <v>8.4562631376732297E-2</v>
      </c>
      <c r="BN423" s="116">
        <f t="shared" ca="1" si="667"/>
        <v>9.5772727703653887E-2</v>
      </c>
      <c r="BO423" s="116">
        <f t="shared" ca="1" si="667"/>
        <v>0.11948251667572685</v>
      </c>
      <c r="BP423" s="116">
        <f t="shared" ca="1" si="667"/>
        <v>0.1421763752494456</v>
      </c>
      <c r="BQ423" s="116">
        <f t="shared" ca="1" si="667"/>
        <v>0.16011386812321729</v>
      </c>
      <c r="BR423" s="116">
        <f t="shared" ca="1" si="667"/>
        <v>0.16332041179149001</v>
      </c>
      <c r="BS423" s="116">
        <f t="shared" ca="1" si="667"/>
        <v>0.12571046528461099</v>
      </c>
      <c r="BT423" s="116">
        <f t="shared" ca="1" si="667"/>
        <v>8.0635803722556992E-2</v>
      </c>
      <c r="BU423" s="116">
        <f t="shared" ca="1" si="667"/>
        <v>5.2665095159046174E-2</v>
      </c>
      <c r="BV423" s="116">
        <f t="shared" ca="1" si="667"/>
        <v>3.8759971363484989E-2</v>
      </c>
      <c r="BW423" s="116">
        <f t="shared" ca="1" si="667"/>
        <v>3.2508434959047254E-2</v>
      </c>
      <c r="BX423" s="116">
        <f t="shared" ca="1" si="667"/>
        <v>2.9735537781105111E-2</v>
      </c>
      <c r="BY423" s="116">
        <f t="shared" ca="1" si="667"/>
        <v>2.8789844638323958E-2</v>
      </c>
      <c r="BZ423" s="26"/>
      <c r="CA423" s="14">
        <f t="shared" si="668"/>
        <v>90</v>
      </c>
      <c r="CB423" s="116">
        <f t="shared" ca="1" si="669"/>
        <v>0.11054247971934043</v>
      </c>
      <c r="CC423" s="116">
        <f t="shared" ca="1" si="669"/>
        <v>0.1302001166573476</v>
      </c>
      <c r="CD423" s="116">
        <f t="shared" ca="1" si="669"/>
        <v>0.17535670857835084</v>
      </c>
      <c r="CE423" s="116">
        <f t="shared" ca="1" si="669"/>
        <v>0.21759995158565795</v>
      </c>
      <c r="CF423" s="116">
        <f t="shared" ca="1" si="669"/>
        <v>0.24120367731788939</v>
      </c>
      <c r="CG423" s="116">
        <f t="shared" ca="1" si="669"/>
        <v>0.24635124739587824</v>
      </c>
      <c r="CH423" s="116">
        <f t="shared" ca="1" si="669"/>
        <v>0.23697403411787077</v>
      </c>
      <c r="CI423" s="116">
        <f t="shared" ca="1" si="669"/>
        <v>0.21934787807499176</v>
      </c>
      <c r="CJ423" s="116">
        <f t="shared" ca="1" si="669"/>
        <v>0.20248193647115101</v>
      </c>
      <c r="CK423" s="116">
        <f t="shared" ca="1" si="669"/>
        <v>0.19019248543170886</v>
      </c>
      <c r="CL423" s="116">
        <f t="shared" ca="1" si="669"/>
        <v>0.17285445519443127</v>
      </c>
      <c r="CM423" s="116">
        <f t="shared" ca="1" si="669"/>
        <v>0.14180030530037196</v>
      </c>
      <c r="CN423" s="116">
        <f t="shared" ca="1" si="669"/>
        <v>0.12347417552835088</v>
      </c>
      <c r="CP423" s="14">
        <f t="shared" si="670"/>
        <v>90</v>
      </c>
      <c r="CQ423" s="116">
        <f t="shared" ca="1" si="671"/>
        <v>3.9951591246274738E-2</v>
      </c>
      <c r="CR423" s="116">
        <f t="shared" ref="CR423:CY423" ca="1" si="690">1/MAX(IF(CR393&gt;0,CR393/$F$2,-CR393/$G$2),IF(CR408&gt;0,CR408/$F$2,-CR408/$G$2),IF(CR377&gt;0,CR377/$F$2,-CR377/$G$2))</f>
        <v>4.8358253865039079E-2</v>
      </c>
      <c r="CS423" s="116">
        <f t="shared" ca="1" si="690"/>
        <v>7.1123566222333179E-2</v>
      </c>
      <c r="CT423" s="116">
        <f t="shared" ca="1" si="690"/>
        <v>0.1014995321710026</v>
      </c>
      <c r="CU423" s="116">
        <f t="shared" ca="1" si="690"/>
        <v>0.1303800216807908</v>
      </c>
      <c r="CV423" s="116">
        <f t="shared" ca="1" si="690"/>
        <v>0.14841021413336128</v>
      </c>
      <c r="CW423" s="116">
        <f t="shared" ca="1" si="690"/>
        <v>0.14706691751744252</v>
      </c>
      <c r="CX423" s="116">
        <f t="shared" ca="1" si="690"/>
        <v>0.12420037486754333</v>
      </c>
      <c r="CY423" s="116">
        <f t="shared" ca="1" si="690"/>
        <v>9.3306439468701818E-2</v>
      </c>
      <c r="CZ423" s="116">
        <f t="shared" ca="1" si="671"/>
        <v>6.8786621829465835E-2</v>
      </c>
      <c r="DA423" s="116">
        <f t="shared" ca="1" si="671"/>
        <v>5.1287080969420328E-2</v>
      </c>
      <c r="DB423" s="116">
        <f t="shared" ca="1" si="671"/>
        <v>3.8366317282396367E-2</v>
      </c>
      <c r="DC423" s="116">
        <f t="shared" ca="1" si="671"/>
        <v>3.3037666411109549E-2</v>
      </c>
      <c r="DE423" s="14">
        <f t="shared" si="672"/>
        <v>90</v>
      </c>
      <c r="DF423" s="116">
        <f t="shared" ca="1" si="673"/>
        <v>6.7983245981261653E-2</v>
      </c>
      <c r="DG423" s="116">
        <f t="shared" ca="1" si="673"/>
        <v>8.3950123970500029E-2</v>
      </c>
      <c r="DH423" s="116">
        <f t="shared" ca="1" si="673"/>
        <v>0.1278805041314289</v>
      </c>
      <c r="DI423" s="116">
        <f t="shared" ca="1" si="673"/>
        <v>0.17929502257758215</v>
      </c>
      <c r="DJ423" s="116">
        <f t="shared" ca="1" si="673"/>
        <v>0.20148879655180973</v>
      </c>
      <c r="DK423" s="116">
        <f t="shared" ca="1" si="673"/>
        <v>0.18192539451679943</v>
      </c>
      <c r="DL423" s="116">
        <f t="shared" ca="1" si="673"/>
        <v>0.14459890772013215</v>
      </c>
      <c r="DM423" s="116">
        <f t="shared" ca="1" si="673"/>
        <v>0.11270578982611346</v>
      </c>
      <c r="DN423" s="116">
        <f t="shared" ca="1" si="673"/>
        <v>9.3373612579419771E-2</v>
      </c>
      <c r="DO423" s="116">
        <f t="shared" ca="1" si="673"/>
        <v>8.3452487925872038E-2</v>
      </c>
      <c r="DP423" s="116">
        <f t="shared" ca="1" si="673"/>
        <v>7.3987196363008739E-2</v>
      </c>
      <c r="DQ423" s="116">
        <f t="shared" ca="1" si="673"/>
        <v>6.0014879133902355E-2</v>
      </c>
      <c r="DR423" s="116">
        <f t="shared" ca="1" si="673"/>
        <v>5.2417198494502437E-2</v>
      </c>
      <c r="DT423" s="14">
        <f t="shared" si="674"/>
        <v>90</v>
      </c>
      <c r="DU423" s="116" t="e">
        <f t="shared" ca="1" si="675"/>
        <v>#DIV/0!</v>
      </c>
      <c r="DV423" s="116" t="e">
        <f t="shared" ca="1" si="675"/>
        <v>#DIV/0!</v>
      </c>
      <c r="DW423" s="116" t="e">
        <f t="shared" ca="1" si="675"/>
        <v>#DIV/0!</v>
      </c>
      <c r="DX423" s="116" t="e">
        <f t="shared" ca="1" si="675"/>
        <v>#DIV/0!</v>
      </c>
      <c r="DY423" s="116" t="e">
        <f t="shared" ca="1" si="675"/>
        <v>#DIV/0!</v>
      </c>
      <c r="DZ423" s="116" t="e">
        <f t="shared" ca="1" si="675"/>
        <v>#DIV/0!</v>
      </c>
      <c r="EA423" s="116" t="e">
        <f t="shared" ca="1" si="675"/>
        <v>#DIV/0!</v>
      </c>
      <c r="EB423" s="116" t="e">
        <f t="shared" ca="1" si="675"/>
        <v>#DIV/0!</v>
      </c>
      <c r="EC423" s="116" t="e">
        <f t="shared" ca="1" si="675"/>
        <v>#DIV/0!</v>
      </c>
      <c r="ED423" s="116" t="e">
        <f t="shared" ca="1" si="675"/>
        <v>#DIV/0!</v>
      </c>
      <c r="EE423" s="116" t="e">
        <f t="shared" ca="1" si="675"/>
        <v>#DIV/0!</v>
      </c>
      <c r="EF423" s="116" t="e">
        <f t="shared" ca="1" si="675"/>
        <v>#DIV/0!</v>
      </c>
      <c r="EG423" s="116" t="e">
        <f t="shared" ca="1" si="675"/>
        <v>#DIV/0!</v>
      </c>
      <c r="EI423" s="14">
        <f t="shared" si="676"/>
        <v>90</v>
      </c>
      <c r="EJ423" s="116" t="e">
        <f t="shared" ca="1" si="677"/>
        <v>#DIV/0!</v>
      </c>
      <c r="EK423" s="116" t="e">
        <f t="shared" ca="1" si="677"/>
        <v>#DIV/0!</v>
      </c>
      <c r="EL423" s="116" t="e">
        <f t="shared" ca="1" si="677"/>
        <v>#DIV/0!</v>
      </c>
      <c r="EM423" s="116" t="e">
        <f t="shared" ca="1" si="677"/>
        <v>#DIV/0!</v>
      </c>
      <c r="EN423" s="116" t="e">
        <f t="shared" ca="1" si="677"/>
        <v>#DIV/0!</v>
      </c>
      <c r="EO423" s="116" t="e">
        <f t="shared" ca="1" si="677"/>
        <v>#DIV/0!</v>
      </c>
      <c r="EP423" s="116" t="e">
        <f t="shared" ca="1" si="677"/>
        <v>#DIV/0!</v>
      </c>
      <c r="EQ423" s="116" t="e">
        <f t="shared" ca="1" si="677"/>
        <v>#DIV/0!</v>
      </c>
      <c r="ER423" s="116" t="e">
        <f t="shared" ca="1" si="677"/>
        <v>#DIV/0!</v>
      </c>
      <c r="ES423" s="116" t="e">
        <f t="shared" ca="1" si="677"/>
        <v>#DIV/0!</v>
      </c>
      <c r="ET423" s="116" t="e">
        <f t="shared" ca="1" si="677"/>
        <v>#DIV/0!</v>
      </c>
      <c r="EU423" s="116" t="e">
        <f t="shared" ca="1" si="677"/>
        <v>#DIV/0!</v>
      </c>
      <c r="EV423" s="116" t="e">
        <f t="shared" ca="1" si="677"/>
        <v>#DIV/0!</v>
      </c>
      <c r="EX423" s="14"/>
      <c r="EY423" s="207"/>
      <c r="EZ423" s="207"/>
      <c r="FA423" s="207"/>
      <c r="FB423" s="207"/>
      <c r="FC423" s="207"/>
      <c r="FD423" s="207"/>
      <c r="FE423" s="207"/>
      <c r="FF423" s="207"/>
      <c r="FG423" s="207"/>
      <c r="FH423" s="207"/>
      <c r="FI423" s="207"/>
      <c r="FJ423" s="207"/>
      <c r="FK423" s="207"/>
      <c r="FM423" s="14"/>
      <c r="FN423" s="207"/>
      <c r="FO423" s="207"/>
      <c r="FP423" s="207"/>
      <c r="FQ423" s="207"/>
      <c r="FR423" s="207"/>
      <c r="FS423" s="207"/>
      <c r="FT423" s="207"/>
      <c r="FU423" s="207"/>
      <c r="FV423" s="207"/>
      <c r="FW423" s="207"/>
      <c r="FX423" s="207"/>
      <c r="FY423" s="207"/>
      <c r="FZ423" s="207"/>
    </row>
    <row r="424" spans="13:182">
      <c r="S424" s="9" t="s">
        <v>10</v>
      </c>
      <c r="T424" s="328">
        <f ca="1">MAX(T411:T423)</f>
        <v>0.14984818652463183</v>
      </c>
      <c r="U424" s="328">
        <f t="shared" ref="U424:AF424" ca="1" si="691">MAX(U411:U423)</f>
        <v>0.15086605780363943</v>
      </c>
      <c r="V424" s="328">
        <f t="shared" ca="1" si="691"/>
        <v>0.15437381132016462</v>
      </c>
      <c r="W424" s="328">
        <f t="shared" ca="1" si="691"/>
        <v>0.16187200745214425</v>
      </c>
      <c r="X424" s="328">
        <f t="shared" ca="1" si="691"/>
        <v>0.1767108377455831</v>
      </c>
      <c r="Y424" s="328">
        <f t="shared" ca="1" si="691"/>
        <v>0.20772307940562279</v>
      </c>
      <c r="Z424" s="328">
        <f t="shared" ca="1" si="691"/>
        <v>0.17662052519205781</v>
      </c>
      <c r="AA424" s="328">
        <f t="shared" ca="1" si="691"/>
        <v>0.1802047521799314</v>
      </c>
      <c r="AB424" s="328">
        <f t="shared" ca="1" si="691"/>
        <v>0.1802047521799314</v>
      </c>
      <c r="AC424" s="328">
        <f t="shared" ca="1" si="691"/>
        <v>0.17662052519205781</v>
      </c>
      <c r="AD424" s="328">
        <f t="shared" ca="1" si="691"/>
        <v>0.17386194503444857</v>
      </c>
      <c r="AE424" s="328">
        <f t="shared" ca="1" si="691"/>
        <v>0.19836627701771725</v>
      </c>
      <c r="AF424" s="328">
        <f t="shared" ca="1" si="691"/>
        <v>0.20772307940562279</v>
      </c>
      <c r="AG424" s="26"/>
      <c r="AH424" s="9" t="s">
        <v>10</v>
      </c>
      <c r="AI424" s="26">
        <f ca="1">MAX(AI411:AI423)</f>
        <v>0.14003667669417361</v>
      </c>
      <c r="AJ424" s="26">
        <f t="shared" ref="AJ424:AU424" ca="1" si="692">MAX(AJ411:AJ423)</f>
        <v>0.14423191695208848</v>
      </c>
      <c r="AK424" s="26">
        <f t="shared" ca="1" si="692"/>
        <v>0.15444857690167971</v>
      </c>
      <c r="AL424" s="26">
        <f t="shared" ca="1" si="692"/>
        <v>0.1738889610782485</v>
      </c>
      <c r="AM424" s="26">
        <f t="shared" ca="1" si="692"/>
        <v>0.18781679963564821</v>
      </c>
      <c r="AN424" s="26">
        <f t="shared" ca="1" si="692"/>
        <v>0.18930671058913126</v>
      </c>
      <c r="AO424" s="26">
        <f t="shared" ca="1" si="692"/>
        <v>0.17165860421392867</v>
      </c>
      <c r="AP424" s="26">
        <f t="shared" ca="1" si="692"/>
        <v>0.17165860421392867</v>
      </c>
      <c r="AQ424" s="26">
        <f t="shared" ca="1" si="692"/>
        <v>0.17982982080677776</v>
      </c>
      <c r="AR424" s="26">
        <f t="shared" ca="1" si="692"/>
        <v>0.18930671058913126</v>
      </c>
      <c r="AS424" s="26">
        <f t="shared" ca="1" si="692"/>
        <v>0.18781679963564821</v>
      </c>
      <c r="AT424" s="26">
        <f t="shared" ca="1" si="692"/>
        <v>0.17903386653363587</v>
      </c>
      <c r="AU424" s="26">
        <f t="shared" ca="1" si="692"/>
        <v>0.17462266992348474</v>
      </c>
      <c r="AV424" s="26"/>
      <c r="AW424" s="9" t="s">
        <v>10</v>
      </c>
      <c r="AX424" s="26">
        <f ca="1">MAX(AX411:AX423)</f>
        <v>0.12563394216429682</v>
      </c>
      <c r="AY424" s="26">
        <f t="shared" ref="AY424:BJ424" ca="1" si="693">MAX(AY411:AY423)</f>
        <v>0.12875987910180908</v>
      </c>
      <c r="AZ424" s="26">
        <f t="shared" ca="1" si="693"/>
        <v>0.14147688780530696</v>
      </c>
      <c r="BA424" s="26">
        <f t="shared" ca="1" si="693"/>
        <v>0.15800439849583875</v>
      </c>
      <c r="BB424" s="26">
        <f t="shared" ca="1" si="693"/>
        <v>0.17436816415045156</v>
      </c>
      <c r="BC424" s="26">
        <f t="shared" ca="1" si="693"/>
        <v>0.18033668384633955</v>
      </c>
      <c r="BD424" s="26">
        <f t="shared" ca="1" si="693"/>
        <v>0.17979196939167991</v>
      </c>
      <c r="BE424" s="26">
        <f t="shared" ca="1" si="693"/>
        <v>0.17868813571698461</v>
      </c>
      <c r="BF424" s="26">
        <f t="shared" ca="1" si="693"/>
        <v>0.17979196939167991</v>
      </c>
      <c r="BG424" s="26">
        <f t="shared" ca="1" si="693"/>
        <v>0.18033668384633955</v>
      </c>
      <c r="BH424" s="26">
        <f t="shared" ca="1" si="693"/>
        <v>0.17688013757591942</v>
      </c>
      <c r="BI424" s="26">
        <f t="shared" ca="1" si="693"/>
        <v>0.17218366491777357</v>
      </c>
      <c r="BJ424" s="26">
        <f t="shared" ca="1" si="693"/>
        <v>0.16931641713354567</v>
      </c>
      <c r="BL424" s="9" t="s">
        <v>10</v>
      </c>
      <c r="BM424" s="26">
        <f ca="1">MAX(BM411:BM423)</f>
        <v>0.11319820143431839</v>
      </c>
      <c r="BN424" s="26">
        <f t="shared" ref="BN424:BY424" ca="1" si="694">MAX(BN411:BN423)</f>
        <v>0.11727098188058215</v>
      </c>
      <c r="BO424" s="26">
        <f t="shared" ca="1" si="694"/>
        <v>0.12928533303541995</v>
      </c>
      <c r="BP424" s="26">
        <f t="shared" ca="1" si="694"/>
        <v>0.14396230230014001</v>
      </c>
      <c r="BQ424" s="26">
        <f t="shared" ca="1" si="694"/>
        <v>0.16104148261868922</v>
      </c>
      <c r="BR424" s="26">
        <f t="shared" ca="1" si="694"/>
        <v>0.17206691277989158</v>
      </c>
      <c r="BS424" s="26">
        <f t="shared" ca="1" si="694"/>
        <v>0.16776556798966166</v>
      </c>
      <c r="BT424" s="26">
        <f t="shared" ca="1" si="694"/>
        <v>0.14945932871267403</v>
      </c>
      <c r="BU424" s="26">
        <f t="shared" ca="1" si="694"/>
        <v>0.15359823440013989</v>
      </c>
      <c r="BV424" s="26">
        <f t="shared" ca="1" si="694"/>
        <v>0.16776556798966166</v>
      </c>
      <c r="BW424" s="26">
        <f t="shared" ca="1" si="694"/>
        <v>0.17206691277989158</v>
      </c>
      <c r="BX424" s="26">
        <f t="shared" ca="1" si="694"/>
        <v>0.16686533422152466</v>
      </c>
      <c r="BY424" s="26">
        <f t="shared" ca="1" si="694"/>
        <v>0.16332041179149001</v>
      </c>
      <c r="BZ424" s="26"/>
      <c r="CA424" s="9" t="s">
        <v>10</v>
      </c>
      <c r="CB424" s="26">
        <f ca="1">MAX(CB411:CB423)</f>
        <v>0.18932247975191546</v>
      </c>
      <c r="CC424" s="26">
        <f t="shared" ref="CC424:CN424" ca="1" si="695">MAX(CC411:CC423)</f>
        <v>0.19489486745542486</v>
      </c>
      <c r="CD424" s="26">
        <f t="shared" ca="1" si="695"/>
        <v>0.20624429818869988</v>
      </c>
      <c r="CE424" s="26">
        <f t="shared" ca="1" si="695"/>
        <v>0.22570605066059654</v>
      </c>
      <c r="CF424" s="26">
        <f t="shared" ca="1" si="695"/>
        <v>0.24120367731788939</v>
      </c>
      <c r="CG424" s="26">
        <f t="shared" ca="1" si="695"/>
        <v>0.24635124739587824</v>
      </c>
      <c r="CH424" s="26">
        <f t="shared" ca="1" si="695"/>
        <v>0.23697403411787077</v>
      </c>
      <c r="CI424" s="26">
        <f t="shared" ca="1" si="695"/>
        <v>0.21934787807499176</v>
      </c>
      <c r="CJ424" s="26">
        <f t="shared" ca="1" si="695"/>
        <v>0.20248193647115101</v>
      </c>
      <c r="CK424" s="26">
        <f t="shared" ca="1" si="695"/>
        <v>0.21802446498163378</v>
      </c>
      <c r="CL424" s="26">
        <f t="shared" ca="1" si="695"/>
        <v>0.23501676842502764</v>
      </c>
      <c r="CM424" s="26">
        <f t="shared" ca="1" si="695"/>
        <v>0.24349161954858572</v>
      </c>
      <c r="CN424" s="26">
        <f t="shared" ca="1" si="695"/>
        <v>0.24635124739587824</v>
      </c>
      <c r="CP424" s="9" t="s">
        <v>10</v>
      </c>
      <c r="CQ424" s="26">
        <f ca="1">MAX(CQ411:CQ423)</f>
        <v>0.13771540421228506</v>
      </c>
      <c r="CR424" s="26">
        <f t="shared" ref="CR424:DC424" ca="1" si="696">MAX(CR411:CR423)</f>
        <v>0.14324499876918712</v>
      </c>
      <c r="CS424" s="26">
        <f t="shared" ca="1" si="696"/>
        <v>0.1577015910950835</v>
      </c>
      <c r="CT424" s="26">
        <f t="shared" ca="1" si="696"/>
        <v>0.1783450744093206</v>
      </c>
      <c r="CU424" s="26">
        <f t="shared" ca="1" si="696"/>
        <v>0.20271416769257045</v>
      </c>
      <c r="CV424" s="26">
        <f t="shared" ca="1" si="696"/>
        <v>0.22365052768293009</v>
      </c>
      <c r="CW424" s="26">
        <f t="shared" ca="1" si="696"/>
        <v>0.23768754183986665</v>
      </c>
      <c r="CX424" s="26">
        <f t="shared" ca="1" si="696"/>
        <v>0.2460073025334065</v>
      </c>
      <c r="CY424" s="26">
        <f t="shared" ca="1" si="696"/>
        <v>0.23768754183986665</v>
      </c>
      <c r="CZ424" s="26">
        <f t="shared" ca="1" si="696"/>
        <v>0.20958961037743348</v>
      </c>
      <c r="DA424" s="26">
        <f t="shared" ca="1" si="696"/>
        <v>0.1783485143994723</v>
      </c>
      <c r="DB424" s="26">
        <f t="shared" ca="1" si="696"/>
        <v>0.15638376693653433</v>
      </c>
      <c r="DC424" s="26">
        <f t="shared" ca="1" si="696"/>
        <v>0.14841021413336128</v>
      </c>
      <c r="DE424" s="9" t="s">
        <v>10</v>
      </c>
      <c r="DF424" s="26">
        <f ca="1">MAX(DF411:DF423)</f>
        <v>0.24711779420928845</v>
      </c>
      <c r="DG424" s="26">
        <f t="shared" ref="DG424:DR424" ca="1" si="697">MAX(DG411:DG423)</f>
        <v>0.2522824153363184</v>
      </c>
      <c r="DH424" s="26">
        <f t="shared" ca="1" si="697"/>
        <v>0.26394165252846669</v>
      </c>
      <c r="DI424" s="26">
        <f t="shared" ca="1" si="697"/>
        <v>0.27570283816032426</v>
      </c>
      <c r="DJ424" s="26">
        <f t="shared" ca="1" si="697"/>
        <v>0.2722952990727196</v>
      </c>
      <c r="DK424" s="26">
        <f t="shared" ca="1" si="697"/>
        <v>0.26975509979591783</v>
      </c>
      <c r="DL424" s="26">
        <f t="shared" ca="1" si="697"/>
        <v>0.26975509979591783</v>
      </c>
      <c r="DM424" s="26">
        <f t="shared" ca="1" si="697"/>
        <v>0.25807535272445259</v>
      </c>
      <c r="DN424" s="26">
        <f t="shared" ca="1" si="697"/>
        <v>0.27570283816032426</v>
      </c>
      <c r="DO424" s="26">
        <f t="shared" ca="1" si="697"/>
        <v>0.26678887789528516</v>
      </c>
      <c r="DP424" s="26">
        <f t="shared" ca="1" si="697"/>
        <v>0.22570910725909263</v>
      </c>
      <c r="DQ424" s="26">
        <f t="shared" ca="1" si="697"/>
        <v>0.20776748709732157</v>
      </c>
      <c r="DR424" s="26">
        <f t="shared" ca="1" si="697"/>
        <v>0.20148879655180973</v>
      </c>
      <c r="DT424" s="9" t="s">
        <v>10</v>
      </c>
      <c r="DU424" s="26" t="e">
        <f ca="1">MAX(DU411:DU423)</f>
        <v>#DIV/0!</v>
      </c>
      <c r="DV424" s="26" t="e">
        <f t="shared" ref="DV424:EG424" ca="1" si="698">MAX(DV411:DV423)</f>
        <v>#DIV/0!</v>
      </c>
      <c r="DW424" s="26" t="e">
        <f t="shared" ca="1" si="698"/>
        <v>#DIV/0!</v>
      </c>
      <c r="DX424" s="26" t="e">
        <f t="shared" ca="1" si="698"/>
        <v>#DIV/0!</v>
      </c>
      <c r="DY424" s="26" t="e">
        <f t="shared" ca="1" si="698"/>
        <v>#DIV/0!</v>
      </c>
      <c r="DZ424" s="26" t="e">
        <f t="shared" ca="1" si="698"/>
        <v>#DIV/0!</v>
      </c>
      <c r="EA424" s="26" t="e">
        <f t="shared" ca="1" si="698"/>
        <v>#DIV/0!</v>
      </c>
      <c r="EB424" s="26" t="e">
        <f t="shared" ca="1" si="698"/>
        <v>#DIV/0!</v>
      </c>
      <c r="EC424" s="26" t="e">
        <f t="shared" ca="1" si="698"/>
        <v>#DIV/0!</v>
      </c>
      <c r="ED424" s="26" t="e">
        <f t="shared" ca="1" si="698"/>
        <v>#DIV/0!</v>
      </c>
      <c r="EE424" s="26" t="e">
        <f t="shared" ca="1" si="698"/>
        <v>#DIV/0!</v>
      </c>
      <c r="EF424" s="26" t="e">
        <f t="shared" ca="1" si="698"/>
        <v>#DIV/0!</v>
      </c>
      <c r="EG424" s="26" t="e">
        <f t="shared" ca="1" si="698"/>
        <v>#DIV/0!</v>
      </c>
      <c r="EI424" s="9" t="s">
        <v>10</v>
      </c>
      <c r="EJ424" s="26" t="e">
        <f ca="1">MAX(EJ411:EJ423)</f>
        <v>#DIV/0!</v>
      </c>
      <c r="EK424" s="26" t="e">
        <f t="shared" ref="EK424:EV424" ca="1" si="699">MAX(EK411:EK423)</f>
        <v>#DIV/0!</v>
      </c>
      <c r="EL424" s="26" t="e">
        <f t="shared" ca="1" si="699"/>
        <v>#DIV/0!</v>
      </c>
      <c r="EM424" s="26" t="e">
        <f t="shared" ca="1" si="699"/>
        <v>#DIV/0!</v>
      </c>
      <c r="EN424" s="26" t="e">
        <f t="shared" ca="1" si="699"/>
        <v>#DIV/0!</v>
      </c>
      <c r="EO424" s="26" t="e">
        <f t="shared" ca="1" si="699"/>
        <v>#DIV/0!</v>
      </c>
      <c r="EP424" s="26" t="e">
        <f t="shared" ca="1" si="699"/>
        <v>#DIV/0!</v>
      </c>
      <c r="EQ424" s="26" t="e">
        <f t="shared" ca="1" si="699"/>
        <v>#DIV/0!</v>
      </c>
      <c r="ER424" s="26" t="e">
        <f t="shared" ca="1" si="699"/>
        <v>#DIV/0!</v>
      </c>
      <c r="ES424" s="26" t="e">
        <f t="shared" ca="1" si="699"/>
        <v>#DIV/0!</v>
      </c>
      <c r="ET424" s="26" t="e">
        <f t="shared" ca="1" si="699"/>
        <v>#DIV/0!</v>
      </c>
      <c r="EU424" s="26" t="e">
        <f t="shared" ca="1" si="699"/>
        <v>#DIV/0!</v>
      </c>
      <c r="EV424" s="26" t="e">
        <f t="shared" ca="1" si="699"/>
        <v>#DIV/0!</v>
      </c>
      <c r="EX424" s="9"/>
      <c r="EY424" s="52"/>
      <c r="EZ424" s="52"/>
      <c r="FA424" s="52"/>
      <c r="FB424" s="52"/>
      <c r="FC424" s="52"/>
      <c r="FD424" s="52"/>
      <c r="FE424" s="52"/>
      <c r="FF424" s="52"/>
      <c r="FG424" s="52"/>
      <c r="FH424" s="52"/>
      <c r="FI424" s="52"/>
      <c r="FJ424" s="52"/>
      <c r="FK424" s="52"/>
      <c r="FM424" s="9"/>
      <c r="FN424" s="52"/>
      <c r="FO424" s="52"/>
      <c r="FP424" s="52"/>
      <c r="FQ424" s="52"/>
      <c r="FR424" s="52"/>
      <c r="FS424" s="52"/>
      <c r="FT424" s="52"/>
      <c r="FU424" s="52"/>
      <c r="FV424" s="52"/>
      <c r="FW424" s="52"/>
      <c r="FX424" s="52"/>
      <c r="FY424" s="52"/>
      <c r="FZ424" s="52"/>
    </row>
    <row r="425" spans="13:182" ht="17" thickBot="1">
      <c r="Q425" s="1" t="s">
        <v>392</v>
      </c>
      <c r="T425" s="327"/>
      <c r="U425" s="327"/>
      <c r="V425" s="327"/>
      <c r="W425" s="327"/>
      <c r="X425" s="327"/>
      <c r="Y425" s="327"/>
      <c r="Z425" s="327"/>
      <c r="AA425" s="327"/>
      <c r="AB425" s="323"/>
      <c r="AC425" s="327"/>
      <c r="AD425" s="327"/>
      <c r="AE425" s="327"/>
      <c r="AF425" s="327"/>
    </row>
    <row r="426" spans="13:182" ht="17" thickBot="1">
      <c r="M426" s="22"/>
      <c r="N426" s="22" t="s">
        <v>99</v>
      </c>
      <c r="O426" s="23"/>
      <c r="P426" s="101"/>
      <c r="Q426" s="119" t="s">
        <v>100</v>
      </c>
      <c r="S426" s="115" t="s">
        <v>393</v>
      </c>
      <c r="T426" s="219">
        <f>T410</f>
        <v>0</v>
      </c>
      <c r="U426" s="219">
        <f t="shared" ref="U426:AF426" si="700">U410</f>
        <v>7.5</v>
      </c>
      <c r="V426" s="219">
        <f t="shared" si="700"/>
        <v>15</v>
      </c>
      <c r="W426" s="219">
        <f t="shared" si="700"/>
        <v>22.5</v>
      </c>
      <c r="X426" s="219">
        <f t="shared" si="700"/>
        <v>30</v>
      </c>
      <c r="Y426" s="219">
        <f t="shared" si="700"/>
        <v>37.5</v>
      </c>
      <c r="Z426" s="219">
        <f t="shared" si="700"/>
        <v>45</v>
      </c>
      <c r="AA426" s="219">
        <f t="shared" si="700"/>
        <v>52.5</v>
      </c>
      <c r="AB426" s="219">
        <f t="shared" si="700"/>
        <v>60</v>
      </c>
      <c r="AC426" s="219">
        <f t="shared" si="700"/>
        <v>67.5</v>
      </c>
      <c r="AD426" s="219">
        <f t="shared" si="700"/>
        <v>75</v>
      </c>
      <c r="AE426" s="219">
        <f t="shared" si="700"/>
        <v>82.5</v>
      </c>
      <c r="AF426" s="219">
        <f t="shared" si="700"/>
        <v>90</v>
      </c>
      <c r="AG426" t="s">
        <v>10</v>
      </c>
    </row>
    <row r="427" spans="13:182">
      <c r="M427" s="33"/>
      <c r="N427" s="22" t="s">
        <v>394</v>
      </c>
      <c r="O427" s="129">
        <f ca="1">MAX(Q427:Q437)</f>
        <v>0.1711961312896762</v>
      </c>
      <c r="P427">
        <f t="shared" ref="P427:P439" ca="1" si="701">MATCH(Q427,T427:AF427,0)</f>
        <v>10</v>
      </c>
      <c r="Q427" s="120">
        <f ca="1">AG427</f>
        <v>0.10168602073643085</v>
      </c>
      <c r="S427" s="14">
        <f>S411</f>
        <v>0</v>
      </c>
      <c r="T427" s="323">
        <f t="shared" ref="T427:AF439" ca="1" si="702">MIN(T411,AI411,AX411,BM411,CB411,CQ411,DF411)</f>
        <v>1.5753718846264187E-2</v>
      </c>
      <c r="U427" s="323">
        <f t="shared" ca="1" si="702"/>
        <v>1.660643315841601E-2</v>
      </c>
      <c r="V427" s="323">
        <f t="shared" ca="1" si="702"/>
        <v>1.9669744676438262E-2</v>
      </c>
      <c r="W427" s="323">
        <f t="shared" ca="1" si="702"/>
        <v>2.5878265871501105E-2</v>
      </c>
      <c r="X427" s="323">
        <f t="shared" ca="1" si="702"/>
        <v>2.9633934071900084E-2</v>
      </c>
      <c r="Y427" s="323">
        <f t="shared" ca="1" si="702"/>
        <v>4.4346010018459212E-2</v>
      </c>
      <c r="Z427" s="323">
        <f t="shared" ca="1" si="702"/>
        <v>5.5780797360203874E-2</v>
      </c>
      <c r="AA427" s="323">
        <f t="shared" ca="1" si="702"/>
        <v>7.1020051381646562E-2</v>
      </c>
      <c r="AB427" s="323">
        <f t="shared" ca="1" si="702"/>
        <v>9.0060228816778221E-2</v>
      </c>
      <c r="AC427" s="323">
        <f t="shared" ca="1" si="702"/>
        <v>0.10168602073643085</v>
      </c>
      <c r="AD427" s="323">
        <f t="shared" ca="1" si="702"/>
        <v>7.1271794700356508E-2</v>
      </c>
      <c r="AE427" s="323">
        <f t="shared" ca="1" si="702"/>
        <v>4.8383991538106394E-2</v>
      </c>
      <c r="AF427" s="323">
        <f t="shared" ca="1" si="702"/>
        <v>3.9951591246274738E-2</v>
      </c>
      <c r="AG427" s="26">
        <f ca="1">MAX(T427:AF427)</f>
        <v>0.10168602073643085</v>
      </c>
    </row>
    <row r="428" spans="13:182">
      <c r="M428" s="33"/>
      <c r="N428" s="33" t="s">
        <v>6</v>
      </c>
      <c r="O428" s="34">
        <f ca="1">MATCH(O427,Q427:Q439,0)</f>
        <v>6</v>
      </c>
      <c r="P428">
        <f t="shared" ca="1" si="701"/>
        <v>10</v>
      </c>
      <c r="Q428" s="408">
        <f t="shared" ref="Q428:Q439" ca="1" si="703">AG428</f>
        <v>0.10967124532608891</v>
      </c>
      <c r="S428" s="14">
        <f t="shared" ref="S428:S439" si="704">S412</f>
        <v>7.5</v>
      </c>
      <c r="T428" s="323">
        <f t="shared" ca="1" si="702"/>
        <v>1.660643315841601E-2</v>
      </c>
      <c r="U428" s="323">
        <f t="shared" ca="1" si="702"/>
        <v>1.752839129811665E-2</v>
      </c>
      <c r="V428" s="323">
        <f t="shared" ca="1" si="702"/>
        <v>2.0841490866585419E-2</v>
      </c>
      <c r="W428" s="323">
        <f t="shared" ca="1" si="702"/>
        <v>2.2591857956559862E-2</v>
      </c>
      <c r="X428" s="323">
        <f t="shared" ca="1" si="702"/>
        <v>2.6680228690513178E-2</v>
      </c>
      <c r="Y428" s="323">
        <f t="shared" ca="1" si="702"/>
        <v>4.5885236274741066E-2</v>
      </c>
      <c r="Z428" s="323">
        <f t="shared" ca="1" si="702"/>
        <v>5.6786972563638592E-2</v>
      </c>
      <c r="AA428" s="323">
        <f t="shared" ca="1" si="702"/>
        <v>7.1702394315393714E-2</v>
      </c>
      <c r="AB428" s="323">
        <f t="shared" ca="1" si="702"/>
        <v>9.0644308850114277E-2</v>
      </c>
      <c r="AC428" s="323">
        <f t="shared" ca="1" si="702"/>
        <v>0.10967124532608891</v>
      </c>
      <c r="AD428" s="323">
        <f t="shared" ca="1" si="702"/>
        <v>7.956045184677088E-2</v>
      </c>
      <c r="AE428" s="323">
        <f t="shared" ca="1" si="702"/>
        <v>5.676697048250167E-2</v>
      </c>
      <c r="AF428" s="323">
        <f t="shared" ca="1" si="702"/>
        <v>4.8358253865039079E-2</v>
      </c>
      <c r="AG428" s="26">
        <f t="shared" ref="AG428:AG440" ca="1" si="705">MAX(T428:AF428)</f>
        <v>0.10967124532608891</v>
      </c>
    </row>
    <row r="429" spans="13:182" ht="17" thickBot="1">
      <c r="M429" s="33"/>
      <c r="N429" s="49" t="s">
        <v>102</v>
      </c>
      <c r="O429" s="51">
        <f ca="1">INDEX(P427:P437,O428)</f>
        <v>11</v>
      </c>
      <c r="P429">
        <f t="shared" ca="1" si="701"/>
        <v>10</v>
      </c>
      <c r="Q429" s="408">
        <f t="shared" ca="1" si="703"/>
        <v>0.11391273872901245</v>
      </c>
      <c r="S429" s="14">
        <f t="shared" si="704"/>
        <v>15</v>
      </c>
      <c r="T429" s="323">
        <f t="shared" ca="1" si="702"/>
        <v>1.9669744676438262E-2</v>
      </c>
      <c r="U429" s="323">
        <f t="shared" ca="1" si="702"/>
        <v>2.0841490866585419E-2</v>
      </c>
      <c r="V429" s="323">
        <f t="shared" ca="1" si="702"/>
        <v>2.0820535052170595E-2</v>
      </c>
      <c r="W429" s="323">
        <f t="shared" ca="1" si="702"/>
        <v>1.7434691790697929E-2</v>
      </c>
      <c r="X429" s="323">
        <f t="shared" ca="1" si="702"/>
        <v>2.1416592288632845E-2</v>
      </c>
      <c r="Y429" s="323">
        <f t="shared" ca="1" si="702"/>
        <v>3.9053220163537072E-2</v>
      </c>
      <c r="Z429" s="323">
        <f t="shared" ca="1" si="702"/>
        <v>6.0157807464451665E-2</v>
      </c>
      <c r="AA429" s="323">
        <f t="shared" ca="1" si="702"/>
        <v>7.3962830831122039E-2</v>
      </c>
      <c r="AB429" s="323">
        <f t="shared" ca="1" si="702"/>
        <v>9.2612125510898619E-2</v>
      </c>
      <c r="AC429" s="323">
        <f t="shared" ca="1" si="702"/>
        <v>0.11391273872901245</v>
      </c>
      <c r="AD429" s="323">
        <f t="shared" ca="1" si="702"/>
        <v>0.1019124363185694</v>
      </c>
      <c r="AE429" s="323">
        <f t="shared" ca="1" si="702"/>
        <v>7.94455702395781E-2</v>
      </c>
      <c r="AF429" s="323">
        <f t="shared" ca="1" si="702"/>
        <v>7.1123566222333179E-2</v>
      </c>
      <c r="AG429" s="26">
        <f t="shared" ca="1" si="705"/>
        <v>0.11391273872901245</v>
      </c>
    </row>
    <row r="430" spans="13:182" ht="17" thickBot="1">
      <c r="M430" s="33"/>
      <c r="P430">
        <f t="shared" ca="1" si="701"/>
        <v>11</v>
      </c>
      <c r="Q430" s="408">
        <f t="shared" ca="1" si="703"/>
        <v>0.13160824821530548</v>
      </c>
      <c r="S430" s="14">
        <f t="shared" si="704"/>
        <v>22.5</v>
      </c>
      <c r="T430" s="323">
        <f t="shared" ca="1" si="702"/>
        <v>2.5878265871501105E-2</v>
      </c>
      <c r="U430" s="323">
        <f t="shared" ca="1" si="702"/>
        <v>2.2591857956559862E-2</v>
      </c>
      <c r="V430" s="323">
        <f t="shared" ca="1" si="702"/>
        <v>1.7434691790697929E-2</v>
      </c>
      <c r="W430" s="323">
        <f t="shared" ca="1" si="702"/>
        <v>1.5346797617164768E-2</v>
      </c>
      <c r="X430" s="323">
        <f t="shared" ca="1" si="702"/>
        <v>1.8522804026220103E-2</v>
      </c>
      <c r="Y430" s="323">
        <f t="shared" ca="1" si="702"/>
        <v>3.2998110348016016E-2</v>
      </c>
      <c r="Z430" s="323">
        <f t="shared" ca="1" si="702"/>
        <v>6.6544250876884953E-2</v>
      </c>
      <c r="AA430" s="323">
        <f t="shared" ca="1" si="702"/>
        <v>7.8202088545241272E-2</v>
      </c>
      <c r="AB430" s="323">
        <f t="shared" ca="1" si="702"/>
        <v>9.6487977566743224E-2</v>
      </c>
      <c r="AC430" s="323">
        <f t="shared" ca="1" si="702"/>
        <v>0.11852028075569078</v>
      </c>
      <c r="AD430" s="323">
        <f t="shared" ca="1" si="702"/>
        <v>0.13160824821530548</v>
      </c>
      <c r="AE430" s="323">
        <f t="shared" ca="1" si="702"/>
        <v>0.10966856309654993</v>
      </c>
      <c r="AF430" s="323">
        <f t="shared" ca="1" si="702"/>
        <v>0.1014995321710026</v>
      </c>
      <c r="AG430" s="26">
        <f t="shared" ca="1" si="705"/>
        <v>0.13160824821530548</v>
      </c>
    </row>
    <row r="431" spans="13:182" ht="26" thickBot="1">
      <c r="M431" s="121" t="s">
        <v>103</v>
      </c>
      <c r="N431" s="122">
        <f ca="1">INDEX(T411:AF423,$O$428,$O$429)</f>
        <v>0.17386194503444857</v>
      </c>
      <c r="P431">
        <f t="shared" ca="1" si="701"/>
        <v>11</v>
      </c>
      <c r="Q431" s="408">
        <f t="shared" ca="1" si="703"/>
        <v>0.15133940849379679</v>
      </c>
      <c r="S431" s="14">
        <f t="shared" si="704"/>
        <v>30</v>
      </c>
      <c r="T431" s="323">
        <f t="shared" ca="1" si="702"/>
        <v>2.9633934071900084E-2</v>
      </c>
      <c r="U431" s="323">
        <f t="shared" ca="1" si="702"/>
        <v>2.6680228690513178E-2</v>
      </c>
      <c r="V431" s="323">
        <f t="shared" ca="1" si="702"/>
        <v>2.1416592288632845E-2</v>
      </c>
      <c r="W431" s="323">
        <f t="shared" ca="1" si="702"/>
        <v>1.8522804026220103E-2</v>
      </c>
      <c r="X431" s="323">
        <f t="shared" ca="1" si="702"/>
        <v>2.0654435255425947E-2</v>
      </c>
      <c r="Y431" s="323">
        <f t="shared" ca="1" si="702"/>
        <v>3.40073115067255E-2</v>
      </c>
      <c r="Z431" s="323">
        <f t="shared" ca="1" si="702"/>
        <v>7.5163662926768099E-2</v>
      </c>
      <c r="AA431" s="323">
        <f t="shared" ca="1" si="702"/>
        <v>8.4306393089004644E-2</v>
      </c>
      <c r="AB431" s="323">
        <f t="shared" ca="1" si="702"/>
        <v>0.10286552850736885</v>
      </c>
      <c r="AC431" s="323">
        <f t="shared" ca="1" si="702"/>
        <v>0.12693958988920315</v>
      </c>
      <c r="AD431" s="323">
        <f t="shared" ca="1" si="702"/>
        <v>0.15133940849379679</v>
      </c>
      <c r="AE431" s="323">
        <f t="shared" ca="1" si="702"/>
        <v>0.13841255319988494</v>
      </c>
      <c r="AF431" s="323">
        <f t="shared" ca="1" si="702"/>
        <v>0.1303800216807908</v>
      </c>
      <c r="AG431" s="26">
        <f t="shared" ca="1" si="705"/>
        <v>0.15133940849379679</v>
      </c>
    </row>
    <row r="432" spans="13:182" ht="26" thickBot="1">
      <c r="M432" s="123" t="s">
        <v>104</v>
      </c>
      <c r="N432" s="122">
        <f ca="1">INDEX(AI411:AU423,$O$428,$O$429)</f>
        <v>0.1711961312896762</v>
      </c>
      <c r="P432">
        <f t="shared" ca="1" si="701"/>
        <v>11</v>
      </c>
      <c r="Q432" s="408">
        <f t="shared" ca="1" si="703"/>
        <v>0.1711961312896762</v>
      </c>
      <c r="S432" s="14">
        <f t="shared" si="704"/>
        <v>37.5</v>
      </c>
      <c r="T432" s="323">
        <f t="shared" ca="1" si="702"/>
        <v>4.4346010018459212E-2</v>
      </c>
      <c r="U432" s="323">
        <f t="shared" ca="1" si="702"/>
        <v>4.5885236274741066E-2</v>
      </c>
      <c r="V432" s="323">
        <f t="shared" ca="1" si="702"/>
        <v>3.9053220163537072E-2</v>
      </c>
      <c r="W432" s="323">
        <f t="shared" ca="1" si="702"/>
        <v>3.2998110348016016E-2</v>
      </c>
      <c r="X432" s="323">
        <f t="shared" ca="1" si="702"/>
        <v>3.40073115067255E-2</v>
      </c>
      <c r="Y432" s="323">
        <f t="shared" ca="1" si="702"/>
        <v>5.0794687716089235E-2</v>
      </c>
      <c r="Z432" s="323">
        <f t="shared" ca="1" si="702"/>
        <v>8.2010767430421502E-2</v>
      </c>
      <c r="AA432" s="323">
        <f t="shared" ca="1" si="702"/>
        <v>9.1409048316094879E-2</v>
      </c>
      <c r="AB432" s="323">
        <f t="shared" ca="1" si="702"/>
        <v>0.11285583918197745</v>
      </c>
      <c r="AC432" s="323">
        <f t="shared" ca="1" si="702"/>
        <v>0.14248372573491028</v>
      </c>
      <c r="AD432" s="323">
        <f t="shared" ca="1" si="702"/>
        <v>0.1711961312896762</v>
      </c>
      <c r="AE432" s="323">
        <f t="shared" ca="1" si="702"/>
        <v>0.15638376693653433</v>
      </c>
      <c r="AF432" s="323">
        <f t="shared" ca="1" si="702"/>
        <v>0.14841021413336128</v>
      </c>
      <c r="AG432" s="26">
        <f t="shared" ca="1" si="705"/>
        <v>0.1711961312896762</v>
      </c>
    </row>
    <row r="433" spans="13:33" ht="26" thickBot="1">
      <c r="M433" s="123" t="s">
        <v>105</v>
      </c>
      <c r="N433" s="122">
        <f ca="1">INDEX(AX411:BJ423,$O$428,$O$429)</f>
        <v>0.17688013757591942</v>
      </c>
      <c r="P433">
        <f t="shared" ca="1" si="701"/>
        <v>11</v>
      </c>
      <c r="Q433" s="408">
        <f t="shared" ca="1" si="703"/>
        <v>0.11956690532104018</v>
      </c>
      <c r="R433" s="1"/>
      <c r="S433" s="14">
        <f t="shared" si="704"/>
        <v>45</v>
      </c>
      <c r="T433" s="323">
        <f t="shared" ca="1" si="702"/>
        <v>5.5780797360203874E-2</v>
      </c>
      <c r="U433" s="323">
        <f t="shared" ca="1" si="702"/>
        <v>5.6786972563638592E-2</v>
      </c>
      <c r="V433" s="323">
        <f t="shared" ca="1" si="702"/>
        <v>6.0157807464451665E-2</v>
      </c>
      <c r="W433" s="323">
        <f t="shared" ca="1" si="702"/>
        <v>6.6544250876884953E-2</v>
      </c>
      <c r="X433" s="323">
        <f t="shared" ca="1" si="702"/>
        <v>7.5163662926768099E-2</v>
      </c>
      <c r="Y433" s="323">
        <f t="shared" ca="1" si="702"/>
        <v>8.2010767430421502E-2</v>
      </c>
      <c r="Z433" s="323">
        <f t="shared" ca="1" si="702"/>
        <v>8.7218262026105969E-2</v>
      </c>
      <c r="AA433" s="323">
        <f t="shared" ca="1" si="702"/>
        <v>0.10138753728297964</v>
      </c>
      <c r="AB433" s="323">
        <f t="shared" ca="1" si="702"/>
        <v>0.10117840105023004</v>
      </c>
      <c r="AC433" s="323">
        <f t="shared" ca="1" si="702"/>
        <v>0.11420052067556406</v>
      </c>
      <c r="AD433" s="323">
        <f t="shared" ca="1" si="702"/>
        <v>0.11956690532104018</v>
      </c>
      <c r="AE433" s="323">
        <f t="shared" ca="1" si="702"/>
        <v>0.11309183614239109</v>
      </c>
      <c r="AF433" s="323">
        <f t="shared" ca="1" si="702"/>
        <v>0.11122213755696647</v>
      </c>
      <c r="AG433" s="26">
        <f t="shared" ca="1" si="705"/>
        <v>0.11956690532104018</v>
      </c>
    </row>
    <row r="434" spans="13:33" ht="26" thickBot="1">
      <c r="M434" s="123" t="s">
        <v>106</v>
      </c>
      <c r="N434" s="122">
        <f ca="1">INDEX(BM411:BY423,$O$428,$O$429)</f>
        <v>0.17206691277989158</v>
      </c>
      <c r="P434">
        <f t="shared" ca="1" si="701"/>
        <v>7</v>
      </c>
      <c r="Q434" s="408">
        <f t="shared" ca="1" si="703"/>
        <v>0.10138753728297964</v>
      </c>
      <c r="S434" s="14">
        <f t="shared" si="704"/>
        <v>52.5</v>
      </c>
      <c r="T434" s="323">
        <f t="shared" ca="1" si="702"/>
        <v>7.1020051381646562E-2</v>
      </c>
      <c r="U434" s="323">
        <f t="shared" ca="1" si="702"/>
        <v>7.1702394315393714E-2</v>
      </c>
      <c r="V434" s="323">
        <f t="shared" ca="1" si="702"/>
        <v>7.3962830831122039E-2</v>
      </c>
      <c r="W434" s="323">
        <f t="shared" ca="1" si="702"/>
        <v>7.8202088545241272E-2</v>
      </c>
      <c r="X434" s="323">
        <f t="shared" ca="1" si="702"/>
        <v>8.4306393089004644E-2</v>
      </c>
      <c r="Y434" s="323">
        <f t="shared" ca="1" si="702"/>
        <v>9.1409048316094879E-2</v>
      </c>
      <c r="Z434" s="323">
        <f t="shared" ca="1" si="702"/>
        <v>0.10138753728297964</v>
      </c>
      <c r="AA434" s="323">
        <f t="shared" ca="1" si="702"/>
        <v>7.394344820596381E-2</v>
      </c>
      <c r="AB434" s="323">
        <f t="shared" ca="1" si="702"/>
        <v>7.1653468987215391E-2</v>
      </c>
      <c r="AC434" s="323">
        <f t="shared" ca="1" si="702"/>
        <v>8.170902178239807E-2</v>
      </c>
      <c r="AD434" s="323">
        <f t="shared" ca="1" si="702"/>
        <v>7.5190689072292385E-2</v>
      </c>
      <c r="AE434" s="323">
        <f t="shared" ca="1" si="702"/>
        <v>7.2990837877892525E-2</v>
      </c>
      <c r="AF434" s="323">
        <f t="shared" ca="1" si="702"/>
        <v>7.2452831784404675E-2</v>
      </c>
      <c r="AG434" s="26">
        <f t="shared" ca="1" si="705"/>
        <v>0.10138753728297964</v>
      </c>
    </row>
    <row r="435" spans="13:33" ht="26" thickBot="1">
      <c r="M435" s="125" t="s">
        <v>107</v>
      </c>
      <c r="N435" s="122">
        <f ca="1">INDEX(CB411:CN423,$O$428,$O$429)</f>
        <v>0.23221076631769427</v>
      </c>
      <c r="P435">
        <f t="shared" ca="1" si="701"/>
        <v>6</v>
      </c>
      <c r="Q435" s="408">
        <f t="shared" ca="1" si="703"/>
        <v>0.11285583918197745</v>
      </c>
      <c r="S435" s="14">
        <f t="shared" si="704"/>
        <v>60</v>
      </c>
      <c r="T435" s="323">
        <f t="shared" ca="1" si="702"/>
        <v>9.0060228816778221E-2</v>
      </c>
      <c r="U435" s="323">
        <f t="shared" ca="1" si="702"/>
        <v>9.0644308850114277E-2</v>
      </c>
      <c r="V435" s="323">
        <f t="shared" ca="1" si="702"/>
        <v>9.2612125510898619E-2</v>
      </c>
      <c r="W435" s="323">
        <f t="shared" ca="1" si="702"/>
        <v>9.6487977566743224E-2</v>
      </c>
      <c r="X435" s="323">
        <f t="shared" ca="1" si="702"/>
        <v>0.10286552850736885</v>
      </c>
      <c r="Y435" s="323">
        <f t="shared" ca="1" si="702"/>
        <v>0.11285583918197745</v>
      </c>
      <c r="Z435" s="323">
        <f t="shared" ca="1" si="702"/>
        <v>0.10117840105023004</v>
      </c>
      <c r="AA435" s="323">
        <f t="shared" ca="1" si="702"/>
        <v>7.1653468987215391E-2</v>
      </c>
      <c r="AB435" s="323">
        <f t="shared" ca="1" si="702"/>
        <v>6.4871491588212635E-2</v>
      </c>
      <c r="AC435" s="323">
        <f t="shared" ca="1" si="702"/>
        <v>5.3818922833651528E-2</v>
      </c>
      <c r="AD435" s="323">
        <f t="shared" ca="1" si="702"/>
        <v>4.9958519521190882E-2</v>
      </c>
      <c r="AE435" s="323">
        <f t="shared" ca="1" si="702"/>
        <v>4.8991404989934345E-2</v>
      </c>
      <c r="AF435" s="323">
        <f t="shared" ca="1" si="702"/>
        <v>4.8834326850850339E-2</v>
      </c>
      <c r="AG435" s="26">
        <f t="shared" ca="1" si="705"/>
        <v>0.11285583918197745</v>
      </c>
    </row>
    <row r="436" spans="13:33" ht="26" thickBot="1">
      <c r="M436" s="125" t="s">
        <v>108</v>
      </c>
      <c r="N436" s="122">
        <f ca="1">INDEX(CQ411:DC423,$O$428,$O$429)</f>
        <v>0.1783485143994723</v>
      </c>
      <c r="P436">
        <f t="shared" ca="1" si="701"/>
        <v>6</v>
      </c>
      <c r="Q436" s="408">
        <f t="shared" ca="1" si="703"/>
        <v>0.14248372573491028</v>
      </c>
      <c r="S436" s="14">
        <f t="shared" si="704"/>
        <v>67.5</v>
      </c>
      <c r="T436" s="323">
        <f t="shared" ca="1" si="702"/>
        <v>0.10168602073643085</v>
      </c>
      <c r="U436" s="323">
        <f t="shared" ca="1" si="702"/>
        <v>0.10967124532608891</v>
      </c>
      <c r="V436" s="323">
        <f t="shared" ca="1" si="702"/>
        <v>0.11391273872901245</v>
      </c>
      <c r="W436" s="323">
        <f t="shared" ca="1" si="702"/>
        <v>0.11852028075569078</v>
      </c>
      <c r="X436" s="323">
        <f t="shared" ca="1" si="702"/>
        <v>0.12693958988920315</v>
      </c>
      <c r="Y436" s="323">
        <f t="shared" ca="1" si="702"/>
        <v>0.14248372573491028</v>
      </c>
      <c r="Z436" s="323">
        <f t="shared" ca="1" si="702"/>
        <v>0.11420052067556406</v>
      </c>
      <c r="AA436" s="323">
        <f t="shared" ca="1" si="702"/>
        <v>8.170902178239807E-2</v>
      </c>
      <c r="AB436" s="323">
        <f t="shared" ca="1" si="702"/>
        <v>5.3818922833651528E-2</v>
      </c>
      <c r="AC436" s="323">
        <f t="shared" ca="1" si="702"/>
        <v>4.2331637639293346E-2</v>
      </c>
      <c r="AD436" s="323">
        <f t="shared" ca="1" si="702"/>
        <v>3.8323885936370296E-2</v>
      </c>
      <c r="AE436" s="323">
        <f t="shared" ca="1" si="702"/>
        <v>3.716462753251347E-2</v>
      </c>
      <c r="AF436" s="323">
        <f t="shared" ca="1" si="702"/>
        <v>3.6937703210639238E-2</v>
      </c>
      <c r="AG436" s="26">
        <f t="shared" ca="1" si="705"/>
        <v>0.14248372573491028</v>
      </c>
    </row>
    <row r="437" spans="13:33" ht="26" thickBot="1">
      <c r="M437" s="125" t="s">
        <v>109</v>
      </c>
      <c r="N437" s="122">
        <f ca="1">INDEX(DF411:DR423,$O$428,$O$429)</f>
        <v>0.17745918277491271</v>
      </c>
      <c r="P437">
        <f t="shared" ca="1" si="701"/>
        <v>6</v>
      </c>
      <c r="Q437" s="408">
        <f t="shared" ca="1" si="703"/>
        <v>0.1711961312896762</v>
      </c>
      <c r="S437" s="14">
        <f t="shared" si="704"/>
        <v>75</v>
      </c>
      <c r="T437" s="323">
        <f t="shared" ca="1" si="702"/>
        <v>7.1271794700356508E-2</v>
      </c>
      <c r="U437" s="323">
        <f t="shared" ca="1" si="702"/>
        <v>7.956045184677088E-2</v>
      </c>
      <c r="V437" s="323">
        <f t="shared" ca="1" si="702"/>
        <v>0.1019124363185694</v>
      </c>
      <c r="W437" s="323">
        <f t="shared" ca="1" si="702"/>
        <v>0.13160824821530548</v>
      </c>
      <c r="X437" s="323">
        <f t="shared" ca="1" si="702"/>
        <v>0.15133940849379679</v>
      </c>
      <c r="Y437" s="323">
        <f t="shared" ca="1" si="702"/>
        <v>0.1711961312896762</v>
      </c>
      <c r="Z437" s="323">
        <f t="shared" ca="1" si="702"/>
        <v>0.11956690532104018</v>
      </c>
      <c r="AA437" s="323">
        <f t="shared" ca="1" si="702"/>
        <v>7.5190689072292385E-2</v>
      </c>
      <c r="AB437" s="323">
        <f t="shared" ca="1" si="702"/>
        <v>4.9958519521190882E-2</v>
      </c>
      <c r="AC437" s="323">
        <f t="shared" ca="1" si="702"/>
        <v>3.8323885936370296E-2</v>
      </c>
      <c r="AD437" s="323">
        <f t="shared" ca="1" si="702"/>
        <v>3.3661793333456605E-2</v>
      </c>
      <c r="AE437" s="323">
        <f t="shared" ca="1" si="702"/>
        <v>3.2001118163266347E-2</v>
      </c>
      <c r="AF437" s="323">
        <f t="shared" ca="1" si="702"/>
        <v>3.1582516348686897E-2</v>
      </c>
      <c r="AG437" s="26">
        <f t="shared" ca="1" si="705"/>
        <v>0.1711961312896762</v>
      </c>
    </row>
    <row r="438" spans="13:33">
      <c r="M438" s="33"/>
      <c r="P438">
        <f t="shared" ca="1" si="701"/>
        <v>6</v>
      </c>
      <c r="Q438" s="408">
        <f t="shared" ca="1" si="703"/>
        <v>0.15638376693653433</v>
      </c>
      <c r="S438" s="14">
        <f t="shared" si="704"/>
        <v>82.5</v>
      </c>
      <c r="T438" s="323">
        <f t="shared" ca="1" si="702"/>
        <v>4.8383991538106394E-2</v>
      </c>
      <c r="U438" s="323">
        <f t="shared" ca="1" si="702"/>
        <v>5.676697048250167E-2</v>
      </c>
      <c r="V438" s="323">
        <f t="shared" ca="1" si="702"/>
        <v>7.94455702395781E-2</v>
      </c>
      <c r="W438" s="323">
        <f t="shared" ca="1" si="702"/>
        <v>0.10966856309654993</v>
      </c>
      <c r="X438" s="323">
        <f t="shared" ca="1" si="702"/>
        <v>0.13841255319988494</v>
      </c>
      <c r="Y438" s="323">
        <f t="shared" ca="1" si="702"/>
        <v>0.15638376693653433</v>
      </c>
      <c r="Z438" s="323">
        <f t="shared" ca="1" si="702"/>
        <v>0.11309183614239109</v>
      </c>
      <c r="AA438" s="323">
        <f t="shared" ca="1" si="702"/>
        <v>7.2990837877892525E-2</v>
      </c>
      <c r="AB438" s="323">
        <f t="shared" ca="1" si="702"/>
        <v>4.8991404989934345E-2</v>
      </c>
      <c r="AC438" s="323">
        <f t="shared" ca="1" si="702"/>
        <v>3.716462753251347E-2</v>
      </c>
      <c r="AD438" s="323">
        <f t="shared" ca="1" si="702"/>
        <v>3.2001118163266347E-2</v>
      </c>
      <c r="AE438" s="323">
        <f t="shared" ca="1" si="702"/>
        <v>2.9874073619767239E-2</v>
      </c>
      <c r="AF438" s="323">
        <f t="shared" ca="1" si="702"/>
        <v>2.9218959807993272E-2</v>
      </c>
      <c r="AG438" s="26">
        <f t="shared" ca="1" si="705"/>
        <v>0.15638376693653433</v>
      </c>
    </row>
    <row r="439" spans="13:33" ht="17" thickBot="1">
      <c r="M439" s="49"/>
      <c r="N439" s="50"/>
      <c r="O439" s="50"/>
      <c r="P439" s="50">
        <f t="shared" ca="1" si="701"/>
        <v>6</v>
      </c>
      <c r="Q439" s="396">
        <f t="shared" ca="1" si="703"/>
        <v>0.14841021413336128</v>
      </c>
      <c r="S439" s="14">
        <f t="shared" si="704"/>
        <v>90</v>
      </c>
      <c r="T439" s="323">
        <f t="shared" ca="1" si="702"/>
        <v>3.9951591246274738E-2</v>
      </c>
      <c r="U439" s="323">
        <f t="shared" ca="1" si="702"/>
        <v>4.8358253865039079E-2</v>
      </c>
      <c r="V439" s="323">
        <f t="shared" ca="1" si="702"/>
        <v>7.1123566222333179E-2</v>
      </c>
      <c r="W439" s="323">
        <f t="shared" ca="1" si="702"/>
        <v>0.1014995321710026</v>
      </c>
      <c r="X439" s="323">
        <f t="shared" ca="1" si="702"/>
        <v>0.1303800216807908</v>
      </c>
      <c r="Y439" s="323">
        <f t="shared" ca="1" si="702"/>
        <v>0.14841021413336128</v>
      </c>
      <c r="Z439" s="323">
        <f t="shared" ca="1" si="702"/>
        <v>0.11122213755696647</v>
      </c>
      <c r="AA439" s="323">
        <f t="shared" ca="1" si="702"/>
        <v>7.2452831784404675E-2</v>
      </c>
      <c r="AB439" s="323">
        <f t="shared" ca="1" si="702"/>
        <v>4.8834326850850339E-2</v>
      </c>
      <c r="AC439" s="323">
        <f t="shared" ca="1" si="702"/>
        <v>3.6937703210639238E-2</v>
      </c>
      <c r="AD439" s="323">
        <f t="shared" ca="1" si="702"/>
        <v>3.1582516348686897E-2</v>
      </c>
      <c r="AE439" s="323">
        <f t="shared" ca="1" si="702"/>
        <v>2.9218959807993272E-2</v>
      </c>
      <c r="AF439" s="323">
        <f t="shared" ca="1" si="702"/>
        <v>2.839940500032101E-2</v>
      </c>
      <c r="AG439" s="26">
        <f t="shared" ca="1" si="705"/>
        <v>0.14841021413336128</v>
      </c>
    </row>
    <row r="440" spans="13:33">
      <c r="S440" s="9" t="s">
        <v>10</v>
      </c>
      <c r="T440" s="328">
        <f ca="1">MAX(T427:T439)</f>
        <v>0.10168602073643085</v>
      </c>
      <c r="U440" s="328">
        <f t="shared" ref="U440:AF440" ca="1" si="706">MAX(U427:U439)</f>
        <v>0.10967124532608891</v>
      </c>
      <c r="V440" s="328">
        <f t="shared" ca="1" si="706"/>
        <v>0.11391273872901245</v>
      </c>
      <c r="W440" s="328">
        <f t="shared" ca="1" si="706"/>
        <v>0.13160824821530548</v>
      </c>
      <c r="X440" s="328">
        <f t="shared" ca="1" si="706"/>
        <v>0.15133940849379679</v>
      </c>
      <c r="Y440" s="328">
        <f t="shared" ca="1" si="706"/>
        <v>0.1711961312896762</v>
      </c>
      <c r="Z440" s="328">
        <f t="shared" ca="1" si="706"/>
        <v>0.11956690532104018</v>
      </c>
      <c r="AA440" s="328">
        <f t="shared" ca="1" si="706"/>
        <v>0.10138753728297964</v>
      </c>
      <c r="AB440" s="328">
        <f t="shared" ca="1" si="706"/>
        <v>0.11285583918197745</v>
      </c>
      <c r="AC440" s="328">
        <f t="shared" ca="1" si="706"/>
        <v>0.14248372573491028</v>
      </c>
      <c r="AD440" s="328">
        <f t="shared" ca="1" si="706"/>
        <v>0.1711961312896762</v>
      </c>
      <c r="AE440" s="328">
        <f t="shared" ca="1" si="706"/>
        <v>0.15638376693653433</v>
      </c>
      <c r="AF440" s="328">
        <f t="shared" ca="1" si="706"/>
        <v>0.14841021413336128</v>
      </c>
      <c r="AG440" s="26">
        <f t="shared" ca="1" si="705"/>
        <v>0.1711961312896762</v>
      </c>
    </row>
    <row r="441" spans="13:33">
      <c r="Q441" s="1" t="s">
        <v>395</v>
      </c>
      <c r="T441" s="327"/>
      <c r="U441" s="327"/>
      <c r="V441" s="327"/>
      <c r="W441" s="327"/>
      <c r="X441" s="327"/>
      <c r="Y441" s="327"/>
      <c r="Z441" s="327"/>
      <c r="AA441" s="327"/>
      <c r="AB441" s="327"/>
      <c r="AC441" s="327"/>
      <c r="AD441" s="327"/>
      <c r="AE441" s="327"/>
      <c r="AF441" s="327"/>
    </row>
    <row r="442" spans="13:33">
      <c r="S442" s="115" t="s">
        <v>396</v>
      </c>
      <c r="T442" s="219">
        <f>T426</f>
        <v>0</v>
      </c>
      <c r="U442" s="219">
        <f t="shared" ref="U442:AF442" si="707">U426</f>
        <v>7.5</v>
      </c>
      <c r="V442" s="219">
        <f t="shared" si="707"/>
        <v>15</v>
      </c>
      <c r="W442" s="219">
        <f t="shared" si="707"/>
        <v>22.5</v>
      </c>
      <c r="X442" s="219">
        <f t="shared" si="707"/>
        <v>30</v>
      </c>
      <c r="Y442" s="219">
        <f t="shared" si="707"/>
        <v>37.5</v>
      </c>
      <c r="Z442" s="219">
        <f t="shared" si="707"/>
        <v>45</v>
      </c>
      <c r="AA442" s="219">
        <f t="shared" si="707"/>
        <v>52.5</v>
      </c>
      <c r="AB442" s="219">
        <f t="shared" si="707"/>
        <v>60</v>
      </c>
      <c r="AC442" s="219">
        <f t="shared" si="707"/>
        <v>67.5</v>
      </c>
      <c r="AD442" s="219">
        <f t="shared" si="707"/>
        <v>75</v>
      </c>
      <c r="AE442" s="219">
        <f t="shared" si="707"/>
        <v>82.5</v>
      </c>
      <c r="AF442" s="219">
        <f t="shared" si="707"/>
        <v>90</v>
      </c>
      <c r="AG442" t="s">
        <v>10</v>
      </c>
    </row>
    <row r="443" spans="13:33">
      <c r="S443" s="14">
        <f>S427</f>
        <v>0</v>
      </c>
      <c r="T443" s="323">
        <f ca="1">T349/T427</f>
        <v>2.6967904363853981</v>
      </c>
      <c r="U443" s="323">
        <f t="shared" ref="U443:AF443" ca="1" si="708">U349/U427</f>
        <v>2.5796857125169854</v>
      </c>
      <c r="V443" s="323">
        <f t="shared" ca="1" si="708"/>
        <v>2.2639698716310419</v>
      </c>
      <c r="W443" s="323">
        <f t="shared" ca="1" si="708"/>
        <v>1.9155058977803605</v>
      </c>
      <c r="X443" s="323">
        <f t="shared" ca="1" si="708"/>
        <v>2.0755292455466083</v>
      </c>
      <c r="Y443" s="323">
        <f t="shared" ca="1" si="708"/>
        <v>1.9189968280827547</v>
      </c>
      <c r="Z443" s="323">
        <f t="shared" ca="1" si="708"/>
        <v>2.2311467680961101</v>
      </c>
      <c r="AA443" s="323">
        <f t="shared" ca="1" si="708"/>
        <v>2.5228172495415149</v>
      </c>
      <c r="AB443" s="323">
        <f t="shared" ca="1" si="708"/>
        <v>2.6628889578196446</v>
      </c>
      <c r="AC443" s="323">
        <f t="shared" ca="1" si="708"/>
        <v>2.8589765202487092</v>
      </c>
      <c r="AD443" s="323">
        <f t="shared" ca="1" si="708"/>
        <v>3.2094344110892563</v>
      </c>
      <c r="AE443" s="323">
        <f t="shared" ca="1" si="708"/>
        <v>3.3798189304498711</v>
      </c>
      <c r="AF443" s="323">
        <f t="shared" ca="1" si="708"/>
        <v>3.4411458652976341</v>
      </c>
      <c r="AG443" s="26">
        <f ca="1">MAX(T443:AF443)</f>
        <v>3.4411458652976341</v>
      </c>
    </row>
    <row r="444" spans="13:33">
      <c r="S444" s="14">
        <f t="shared" ref="S444:S455" si="709">S428</f>
        <v>7.5</v>
      </c>
      <c r="T444" s="323">
        <f t="shared" ref="T444:AF455" ca="1" si="710">T350/T428</f>
        <v>2.5796857125169854</v>
      </c>
      <c r="U444" s="323">
        <f t="shared" ca="1" si="710"/>
        <v>2.4595085729405275</v>
      </c>
      <c r="V444" s="323">
        <f t="shared" ca="1" si="710"/>
        <v>2.1379536686693399</v>
      </c>
      <c r="W444" s="323">
        <f t="shared" ca="1" si="710"/>
        <v>2.1776782904278447</v>
      </c>
      <c r="X444" s="323">
        <f t="shared" ca="1" si="710"/>
        <v>2.2728652424225118</v>
      </c>
      <c r="Y444" s="323">
        <f t="shared" ca="1" si="710"/>
        <v>1.8265850055572963</v>
      </c>
      <c r="Z444" s="323">
        <f t="shared" ca="1" si="710"/>
        <v>2.1680413539299281</v>
      </c>
      <c r="AA444" s="323">
        <f t="shared" ca="1" si="710"/>
        <v>2.4884268287160403</v>
      </c>
      <c r="AB444" s="323">
        <f t="shared" ca="1" si="710"/>
        <v>2.6523040607864017</v>
      </c>
      <c r="AC444" s="323">
        <f t="shared" ca="1" si="710"/>
        <v>2.6669185611354926</v>
      </c>
      <c r="AD444" s="323">
        <f t="shared" ca="1" si="710"/>
        <v>3.1583785519176599</v>
      </c>
      <c r="AE444" s="323">
        <f t="shared" ca="1" si="710"/>
        <v>3.3251251627559517</v>
      </c>
      <c r="AF444" s="323">
        <f t="shared" ca="1" si="710"/>
        <v>3.3852257820758784</v>
      </c>
      <c r="AG444" s="26">
        <f t="shared" ref="AG444:AG455" ca="1" si="711">MAX(T444:AF444)</f>
        <v>3.3852257820758784</v>
      </c>
    </row>
    <row r="445" spans="13:33">
      <c r="S445" s="14">
        <f t="shared" si="709"/>
        <v>15</v>
      </c>
      <c r="T445" s="323">
        <f t="shared" ca="1" si="710"/>
        <v>2.2639698716310419</v>
      </c>
      <c r="U445" s="323">
        <f t="shared" ca="1" si="710"/>
        <v>2.1379536686693399</v>
      </c>
      <c r="V445" s="323">
        <f t="shared" ca="1" si="710"/>
        <v>2.17391576912132</v>
      </c>
      <c r="W445" s="323">
        <f t="shared" ca="1" si="710"/>
        <v>2.7916979838960412</v>
      </c>
      <c r="X445" s="323">
        <f t="shared" ca="1" si="710"/>
        <v>2.7338428086707576</v>
      </c>
      <c r="Y445" s="323">
        <f t="shared" ca="1" si="710"/>
        <v>2.0564252434523049</v>
      </c>
      <c r="Z445" s="323">
        <f t="shared" ca="1" si="710"/>
        <v>1.9830504769862136</v>
      </c>
      <c r="AA445" s="323">
        <f t="shared" ca="1" si="710"/>
        <v>2.3840533077296673</v>
      </c>
      <c r="AB445" s="323">
        <f t="shared" ca="1" si="710"/>
        <v>2.617429287919141</v>
      </c>
      <c r="AC445" s="323">
        <f t="shared" ca="1" si="710"/>
        <v>2.6174805907345458</v>
      </c>
      <c r="AD445" s="323">
        <f t="shared" ca="1" si="710"/>
        <v>3.0325184570261485</v>
      </c>
      <c r="AE445" s="323">
        <f t="shared" ca="1" si="710"/>
        <v>3.1886723468825502</v>
      </c>
      <c r="AF445" s="323">
        <f t="shared" ca="1" si="710"/>
        <v>3.2450824750880924</v>
      </c>
      <c r="AG445" s="26">
        <f t="shared" ca="1" si="711"/>
        <v>3.2450824750880924</v>
      </c>
    </row>
    <row r="446" spans="13:33">
      <c r="S446" s="14">
        <f t="shared" si="709"/>
        <v>22.5</v>
      </c>
      <c r="T446" s="323">
        <f t="shared" ca="1" si="710"/>
        <v>1.9155058977803605</v>
      </c>
      <c r="U446" s="323">
        <f t="shared" ca="1" si="710"/>
        <v>2.1776782904278447</v>
      </c>
      <c r="V446" s="323">
        <f t="shared" ca="1" si="710"/>
        <v>2.7916979838960412</v>
      </c>
      <c r="W446" s="323">
        <f t="shared" ca="1" si="710"/>
        <v>3.2565392981756878</v>
      </c>
      <c r="X446" s="323">
        <f t="shared" ca="1" si="710"/>
        <v>3.0784100941499779</v>
      </c>
      <c r="Y446" s="323">
        <f t="shared" ca="1" si="710"/>
        <v>2.3019683361448822</v>
      </c>
      <c r="Z446" s="323">
        <f t="shared" ca="1" si="710"/>
        <v>1.7109090101924063</v>
      </c>
      <c r="AA446" s="323">
        <f t="shared" ca="1" si="710"/>
        <v>2.2197227034776374</v>
      </c>
      <c r="AB446" s="323">
        <f t="shared" ca="1" si="710"/>
        <v>2.5564962850054203</v>
      </c>
      <c r="AC446" s="323">
        <f t="shared" ca="1" si="710"/>
        <v>2.6082167226238124</v>
      </c>
      <c r="AD446" s="323">
        <f t="shared" ca="1" si="710"/>
        <v>2.6193993529263322</v>
      </c>
      <c r="AE446" s="323">
        <f t="shared" ca="1" si="710"/>
        <v>3.0327997011371788</v>
      </c>
      <c r="AF446" s="323">
        <f t="shared" ca="1" si="710"/>
        <v>3.0836148082129706</v>
      </c>
      <c r="AG446" s="26">
        <f t="shared" ca="1" si="711"/>
        <v>3.2565392981756878</v>
      </c>
    </row>
    <row r="447" spans="13:33">
      <c r="S447" s="14">
        <f t="shared" si="709"/>
        <v>30</v>
      </c>
      <c r="T447" s="323">
        <f t="shared" ca="1" si="710"/>
        <v>2.0755292455466083</v>
      </c>
      <c r="U447" s="323">
        <f t="shared" ca="1" si="710"/>
        <v>2.2728652424225118</v>
      </c>
      <c r="V447" s="323">
        <f t="shared" ca="1" si="710"/>
        <v>2.7338428086707576</v>
      </c>
      <c r="W447" s="323">
        <f t="shared" ca="1" si="710"/>
        <v>3.0784100941499779</v>
      </c>
      <c r="X447" s="323">
        <f t="shared" ca="1" si="710"/>
        <v>2.9009256207969045</v>
      </c>
      <c r="Y447" s="323">
        <f t="shared" ca="1" si="710"/>
        <v>2.1806693724628774</v>
      </c>
      <c r="Z447" s="323">
        <f t="shared" ca="1" si="710"/>
        <v>1.4546510458321809</v>
      </c>
      <c r="AA447" s="323">
        <f t="shared" ca="1" si="710"/>
        <v>2.0448502634085139</v>
      </c>
      <c r="AB447" s="323">
        <f t="shared" ca="1" si="710"/>
        <v>2.4892922500141159</v>
      </c>
      <c r="AC447" s="323">
        <f t="shared" ca="1" si="710"/>
        <v>2.5868700216312814</v>
      </c>
      <c r="AD447" s="323">
        <f t="shared" ca="1" si="710"/>
        <v>2.3950929058669166</v>
      </c>
      <c r="AE447" s="323">
        <f t="shared" ca="1" si="710"/>
        <v>2.6880434750684508</v>
      </c>
      <c r="AF447" s="323">
        <f t="shared" ca="1" si="710"/>
        <v>2.8650478509199675</v>
      </c>
      <c r="AG447" s="26">
        <f t="shared" ca="1" si="711"/>
        <v>3.0784100941499779</v>
      </c>
    </row>
    <row r="448" spans="13:33">
      <c r="S448" s="14">
        <f t="shared" si="709"/>
        <v>37.5</v>
      </c>
      <c r="T448" s="323">
        <f t="shared" ca="1" si="710"/>
        <v>1.9189968280827547</v>
      </c>
      <c r="U448" s="323">
        <f t="shared" ca="1" si="710"/>
        <v>1.8265850055572963</v>
      </c>
      <c r="V448" s="323">
        <f t="shared" ca="1" si="710"/>
        <v>2.0564252434523049</v>
      </c>
      <c r="W448" s="323">
        <f t="shared" ca="1" si="710"/>
        <v>2.3019683361448822</v>
      </c>
      <c r="X448" s="323">
        <f t="shared" ca="1" si="710"/>
        <v>2.1806693724628774</v>
      </c>
      <c r="Y448" s="323">
        <f t="shared" ca="1" si="710"/>
        <v>1.6168556159798482</v>
      </c>
      <c r="Z448" s="323">
        <f t="shared" ca="1" si="710"/>
        <v>1.3712807669809197</v>
      </c>
      <c r="AA448" s="323">
        <f t="shared" ca="1" si="710"/>
        <v>1.9611415039990385</v>
      </c>
      <c r="AB448" s="323">
        <f t="shared" ca="1" si="710"/>
        <v>2.4152175374092226</v>
      </c>
      <c r="AC448" s="323">
        <f t="shared" ca="1" si="710"/>
        <v>2.5211710144384658</v>
      </c>
      <c r="AD448" s="323">
        <f t="shared" ca="1" si="710"/>
        <v>2.2007075621152352</v>
      </c>
      <c r="AE448" s="323">
        <f t="shared" ca="1" si="710"/>
        <v>2.3794730013453806</v>
      </c>
      <c r="AF448" s="323">
        <f t="shared" ca="1" si="710"/>
        <v>2.4802059808140702</v>
      </c>
      <c r="AG448" s="26">
        <f t="shared" ca="1" si="711"/>
        <v>2.5211710144384658</v>
      </c>
    </row>
    <row r="449" spans="18:33">
      <c r="S449" s="14">
        <f t="shared" si="709"/>
        <v>45</v>
      </c>
      <c r="T449" s="323">
        <f t="shared" ca="1" si="710"/>
        <v>2.2311467680961101</v>
      </c>
      <c r="U449" s="323">
        <f t="shared" ca="1" si="710"/>
        <v>2.1680413539299281</v>
      </c>
      <c r="V449" s="323">
        <f t="shared" ca="1" si="710"/>
        <v>1.9830504769862136</v>
      </c>
      <c r="W449" s="323">
        <f t="shared" ca="1" si="710"/>
        <v>1.7109090101924063</v>
      </c>
      <c r="X449" s="323">
        <f t="shared" ca="1" si="710"/>
        <v>1.4546510458321809</v>
      </c>
      <c r="Y449" s="323">
        <f t="shared" ca="1" si="710"/>
        <v>1.3712807669809197</v>
      </c>
      <c r="Z449" s="323">
        <f t="shared" ca="1" si="710"/>
        <v>1.5246257257794038</v>
      </c>
      <c r="AA449" s="323">
        <f t="shared" ca="1" si="710"/>
        <v>1.4999104084667072</v>
      </c>
      <c r="AB449" s="323">
        <f t="shared" ca="1" si="710"/>
        <v>2.0118075098250561</v>
      </c>
      <c r="AC449" s="323">
        <f t="shared" ca="1" si="710"/>
        <v>2.4338528994220794</v>
      </c>
      <c r="AD449" s="323">
        <f t="shared" ca="1" si="710"/>
        <v>2.6012305144612431</v>
      </c>
      <c r="AE449" s="323">
        <f t="shared" ca="1" si="710"/>
        <v>2.6267783370714177</v>
      </c>
      <c r="AF449" s="323">
        <f t="shared" ca="1" si="710"/>
        <v>2.6346635905332048</v>
      </c>
      <c r="AG449" s="26">
        <f t="shared" ca="1" si="711"/>
        <v>2.6346635905332048</v>
      </c>
    </row>
    <row r="450" spans="18:33">
      <c r="R450" t="s">
        <v>61</v>
      </c>
      <c r="S450" s="14">
        <f t="shared" si="709"/>
        <v>52.5</v>
      </c>
      <c r="T450" s="323">
        <f t="shared" ca="1" si="710"/>
        <v>2.5228172495415149</v>
      </c>
      <c r="U450" s="323">
        <f t="shared" ca="1" si="710"/>
        <v>2.4884268287160403</v>
      </c>
      <c r="V450" s="323">
        <f t="shared" ca="1" si="710"/>
        <v>2.3840533077296673</v>
      </c>
      <c r="W450" s="323">
        <f t="shared" ca="1" si="710"/>
        <v>2.2197227034776374</v>
      </c>
      <c r="X450" s="323">
        <f t="shared" ca="1" si="710"/>
        <v>2.0448502634085139</v>
      </c>
      <c r="Y450" s="323">
        <f t="shared" ca="1" si="710"/>
        <v>1.9611415039990385</v>
      </c>
      <c r="Z450" s="323">
        <f t="shared" ca="1" si="710"/>
        <v>1.4999104084667072</v>
      </c>
      <c r="AA450" s="323">
        <f t="shared" ca="1" si="710"/>
        <v>1.949205136344127</v>
      </c>
      <c r="AB450" s="323">
        <f t="shared" ca="1" si="710"/>
        <v>2.3682036654330387</v>
      </c>
      <c r="AC450" s="323">
        <f t="shared" ca="1" si="710"/>
        <v>2.6915933374336207</v>
      </c>
      <c r="AD450" s="323">
        <f t="shared" ca="1" si="710"/>
        <v>2.7418244341617632</v>
      </c>
      <c r="AE450" s="323">
        <f t="shared" ca="1" si="710"/>
        <v>2.7638802528527933</v>
      </c>
      <c r="AF450" s="323">
        <f t="shared" ca="1" si="710"/>
        <v>2.7697791539448193</v>
      </c>
      <c r="AG450" s="26">
        <f t="shared" ca="1" si="711"/>
        <v>2.7697791539448193</v>
      </c>
    </row>
    <row r="451" spans="18:33">
      <c r="S451" s="14">
        <f t="shared" si="709"/>
        <v>60</v>
      </c>
      <c r="T451" s="323">
        <f t="shared" ca="1" si="710"/>
        <v>2.6628889578196446</v>
      </c>
      <c r="U451" s="323">
        <f t="shared" ca="1" si="710"/>
        <v>2.6523040607864017</v>
      </c>
      <c r="V451" s="323">
        <f t="shared" ca="1" si="710"/>
        <v>2.617429287919141</v>
      </c>
      <c r="W451" s="323">
        <f t="shared" ca="1" si="710"/>
        <v>2.5564962850054203</v>
      </c>
      <c r="X451" s="323">
        <f t="shared" ca="1" si="710"/>
        <v>2.4892922500141159</v>
      </c>
      <c r="Y451" s="323">
        <f t="shared" ca="1" si="710"/>
        <v>2.4152175374092226</v>
      </c>
      <c r="Z451" s="323">
        <f t="shared" ca="1" si="710"/>
        <v>2.0118075098250561</v>
      </c>
      <c r="AA451" s="323">
        <f t="shared" ca="1" si="710"/>
        <v>2.3682036654330387</v>
      </c>
      <c r="AB451" s="323">
        <f t="shared" ca="1" si="710"/>
        <v>2.6444997117225153</v>
      </c>
      <c r="AC451" s="323">
        <f t="shared" ca="1" si="710"/>
        <v>2.7728747775417113</v>
      </c>
      <c r="AD451" s="323">
        <f t="shared" ca="1" si="710"/>
        <v>2.8207314685537086</v>
      </c>
      <c r="AE451" s="323">
        <f t="shared" ca="1" si="710"/>
        <v>2.8414041178164302</v>
      </c>
      <c r="AF451" s="323">
        <f t="shared" ca="1" si="710"/>
        <v>2.8467801314680701</v>
      </c>
      <c r="AG451" s="26">
        <f t="shared" ca="1" si="711"/>
        <v>2.8467801314680701</v>
      </c>
    </row>
    <row r="452" spans="18:33">
      <c r="S452" s="14">
        <f t="shared" si="709"/>
        <v>67.5</v>
      </c>
      <c r="T452" s="323">
        <f t="shared" ca="1" si="710"/>
        <v>2.8589765202487092</v>
      </c>
      <c r="U452" s="323">
        <f t="shared" ca="1" si="710"/>
        <v>2.6669185611354926</v>
      </c>
      <c r="V452" s="323">
        <f t="shared" ca="1" si="710"/>
        <v>2.6174805907345458</v>
      </c>
      <c r="W452" s="323">
        <f t="shared" ca="1" si="710"/>
        <v>2.6082167226238124</v>
      </c>
      <c r="X452" s="323">
        <f t="shared" ca="1" si="710"/>
        <v>2.5868700216312814</v>
      </c>
      <c r="Y452" s="323">
        <f t="shared" ca="1" si="710"/>
        <v>2.5211710144384658</v>
      </c>
      <c r="Z452" s="323">
        <f t="shared" ca="1" si="710"/>
        <v>2.4338528994220794</v>
      </c>
      <c r="AA452" s="323">
        <f t="shared" ca="1" si="710"/>
        <v>2.6915933374336207</v>
      </c>
      <c r="AB452" s="323">
        <f t="shared" ca="1" si="710"/>
        <v>2.7728747775417113</v>
      </c>
      <c r="AC452" s="323">
        <f t="shared" ca="1" si="710"/>
        <v>2.8362420581368393</v>
      </c>
      <c r="AD452" s="323">
        <f t="shared" ca="1" si="710"/>
        <v>2.8724361754575249</v>
      </c>
      <c r="AE452" s="323">
        <f t="shared" ca="1" si="710"/>
        <v>2.8879714119848834</v>
      </c>
      <c r="AF452" s="323">
        <f t="shared" ca="1" si="710"/>
        <v>2.8921046866319329</v>
      </c>
      <c r="AG452" s="26">
        <f t="shared" ca="1" si="711"/>
        <v>2.8921046866319329</v>
      </c>
    </row>
    <row r="453" spans="18:33">
      <c r="S453" s="14">
        <f t="shared" si="709"/>
        <v>75</v>
      </c>
      <c r="T453" s="323">
        <f t="shared" ca="1" si="710"/>
        <v>3.2094344110892563</v>
      </c>
      <c r="U453" s="323">
        <f t="shared" ca="1" si="710"/>
        <v>3.1583785519176599</v>
      </c>
      <c r="V453" s="323">
        <f t="shared" ca="1" si="710"/>
        <v>3.0325184570261485</v>
      </c>
      <c r="W453" s="323">
        <f t="shared" ca="1" si="710"/>
        <v>2.6193993529263322</v>
      </c>
      <c r="X453" s="323">
        <f t="shared" ca="1" si="710"/>
        <v>2.3950929058669166</v>
      </c>
      <c r="Y453" s="323">
        <f t="shared" ca="1" si="710"/>
        <v>2.2007075621152352</v>
      </c>
      <c r="Z453" s="323">
        <f t="shared" ca="1" si="710"/>
        <v>2.6012305144612431</v>
      </c>
      <c r="AA453" s="323">
        <f t="shared" ca="1" si="710"/>
        <v>2.7418244341617632</v>
      </c>
      <c r="AB453" s="323">
        <f t="shared" ca="1" si="710"/>
        <v>2.8207314685537086</v>
      </c>
      <c r="AC453" s="323">
        <f t="shared" ca="1" si="710"/>
        <v>2.8724361754575249</v>
      </c>
      <c r="AD453" s="323">
        <f t="shared" ca="1" si="710"/>
        <v>2.900387072499182</v>
      </c>
      <c r="AE453" s="323">
        <f t="shared" ca="1" si="710"/>
        <v>2.9130448762238634</v>
      </c>
      <c r="AF453" s="323">
        <f t="shared" ca="1" si="710"/>
        <v>2.9171938455137405</v>
      </c>
      <c r="AG453" s="26">
        <f t="shared" ca="1" si="711"/>
        <v>3.2094344110892563</v>
      </c>
    </row>
    <row r="454" spans="18:33">
      <c r="S454" s="14">
        <f t="shared" si="709"/>
        <v>82.5</v>
      </c>
      <c r="T454" s="323">
        <f t="shared" ca="1" si="710"/>
        <v>3.3798189304498711</v>
      </c>
      <c r="U454" s="323">
        <f t="shared" ca="1" si="710"/>
        <v>3.3251251627559517</v>
      </c>
      <c r="V454" s="323">
        <f t="shared" ca="1" si="710"/>
        <v>3.1886723468825502</v>
      </c>
      <c r="W454" s="323">
        <f t="shared" ca="1" si="710"/>
        <v>3.0327997011371788</v>
      </c>
      <c r="X454" s="323">
        <f t="shared" ca="1" si="710"/>
        <v>2.6880434750684508</v>
      </c>
      <c r="Y454" s="323">
        <f t="shared" ca="1" si="710"/>
        <v>2.3794730013453806</v>
      </c>
      <c r="Z454" s="323">
        <f t="shared" ca="1" si="710"/>
        <v>2.6267783370714177</v>
      </c>
      <c r="AA454" s="323">
        <f t="shared" ca="1" si="710"/>
        <v>2.7638802528527933</v>
      </c>
      <c r="AB454" s="323">
        <f t="shared" ca="1" si="710"/>
        <v>2.8414041178164302</v>
      </c>
      <c r="AC454" s="323">
        <f t="shared" ca="1" si="710"/>
        <v>2.8879714119848834</v>
      </c>
      <c r="AD454" s="323">
        <f t="shared" ca="1" si="710"/>
        <v>2.9130448762238634</v>
      </c>
      <c r="AE454" s="323">
        <f t="shared" ca="1" si="710"/>
        <v>2.9280554545768669</v>
      </c>
      <c r="AF454" s="323">
        <f t="shared" ca="1" si="710"/>
        <v>2.9356682608017612</v>
      </c>
      <c r="AG454" s="26">
        <f t="shared" ca="1" si="711"/>
        <v>3.3798189304498711</v>
      </c>
    </row>
    <row r="455" spans="18:33">
      <c r="S455" s="14">
        <f t="shared" si="709"/>
        <v>90</v>
      </c>
      <c r="T455" s="323">
        <f t="shared" ca="1" si="710"/>
        <v>3.4411458652976341</v>
      </c>
      <c r="U455" s="323">
        <f t="shared" ca="1" si="710"/>
        <v>3.3852257820758784</v>
      </c>
      <c r="V455" s="323">
        <f t="shared" ca="1" si="710"/>
        <v>3.2450824750880924</v>
      </c>
      <c r="W455" s="323">
        <f t="shared" ca="1" si="710"/>
        <v>3.0836148082129706</v>
      </c>
      <c r="X455" s="323">
        <f t="shared" ca="1" si="710"/>
        <v>2.8650478509199675</v>
      </c>
      <c r="Y455" s="323">
        <f t="shared" ca="1" si="710"/>
        <v>2.4802059808140702</v>
      </c>
      <c r="Z455" s="323">
        <f t="shared" ca="1" si="710"/>
        <v>2.6346635905332048</v>
      </c>
      <c r="AA455" s="323">
        <f t="shared" ca="1" si="710"/>
        <v>2.7697791539448193</v>
      </c>
      <c r="AB455" s="323">
        <f t="shared" ca="1" si="710"/>
        <v>2.8467801314680701</v>
      </c>
      <c r="AC455" s="323">
        <f t="shared" ca="1" si="710"/>
        <v>2.8921046866319329</v>
      </c>
      <c r="AD455" s="323">
        <f t="shared" ca="1" si="710"/>
        <v>2.9171938455137405</v>
      </c>
      <c r="AE455" s="323">
        <f t="shared" ca="1" si="710"/>
        <v>2.9356682608017612</v>
      </c>
      <c r="AF455" s="323">
        <f t="shared" ca="1" si="710"/>
        <v>2.9472184442273246</v>
      </c>
      <c r="AG455" s="26">
        <f t="shared" ca="1" si="711"/>
        <v>3.4411458652976341</v>
      </c>
    </row>
    <row r="456" spans="18:33">
      <c r="S456" s="9" t="s">
        <v>10</v>
      </c>
      <c r="T456" s="328">
        <f t="shared" ref="T456:AG456" ca="1" si="712">MAX(T443:T455)</f>
        <v>3.4411458652976341</v>
      </c>
      <c r="U456" s="328">
        <f t="shared" ca="1" si="712"/>
        <v>3.3852257820758784</v>
      </c>
      <c r="V456" s="328">
        <f t="shared" ca="1" si="712"/>
        <v>3.2450824750880924</v>
      </c>
      <c r="W456" s="328">
        <f t="shared" ca="1" si="712"/>
        <v>3.2565392981756878</v>
      </c>
      <c r="X456" s="328">
        <f t="shared" ca="1" si="712"/>
        <v>3.0784100941499779</v>
      </c>
      <c r="Y456" s="328">
        <f t="shared" ca="1" si="712"/>
        <v>2.5211710144384658</v>
      </c>
      <c r="Z456" s="328">
        <f t="shared" ca="1" si="712"/>
        <v>2.6346635905332048</v>
      </c>
      <c r="AA456" s="328">
        <f t="shared" ca="1" si="712"/>
        <v>2.7697791539448193</v>
      </c>
      <c r="AB456" s="328">
        <f t="shared" ca="1" si="712"/>
        <v>2.8467801314680701</v>
      </c>
      <c r="AC456" s="328">
        <f t="shared" ca="1" si="712"/>
        <v>2.8921046866319329</v>
      </c>
      <c r="AD456" s="328">
        <f t="shared" ca="1" si="712"/>
        <v>3.2094344110892563</v>
      </c>
      <c r="AE456" s="328">
        <f t="shared" ca="1" si="712"/>
        <v>3.3798189304498711</v>
      </c>
      <c r="AF456" s="328">
        <f t="shared" ca="1" si="712"/>
        <v>3.4411458652976341</v>
      </c>
      <c r="AG456" s="26">
        <f t="shared" ca="1" si="712"/>
        <v>3.4411458652976341</v>
      </c>
    </row>
    <row r="457" spans="18:33"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</row>
    <row r="458" spans="18:33">
      <c r="S458" s="68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8:33">
      <c r="S459" s="14"/>
      <c r="T459" s="109"/>
      <c r="U459" s="109"/>
      <c r="V459" s="109"/>
      <c r="W459" s="109"/>
      <c r="X459" s="109"/>
      <c r="Y459" s="109"/>
      <c r="Z459" s="109"/>
      <c r="AA459" s="109"/>
      <c r="AB459" s="130"/>
      <c r="AC459" s="130"/>
      <c r="AD459" s="130"/>
      <c r="AE459" s="130"/>
      <c r="AF459" s="130"/>
      <c r="AG459" s="26"/>
    </row>
    <row r="460" spans="18:33">
      <c r="S460" s="14"/>
      <c r="T460" s="114"/>
      <c r="U460" s="114"/>
      <c r="V460" s="114"/>
      <c r="W460" s="114"/>
      <c r="X460" s="114"/>
      <c r="Y460" s="114"/>
      <c r="Z460" s="114"/>
      <c r="AA460" s="114"/>
      <c r="AB460" s="131"/>
      <c r="AC460" s="131"/>
      <c r="AD460" s="131"/>
      <c r="AE460" s="131"/>
      <c r="AF460" s="131"/>
      <c r="AG460" s="26"/>
    </row>
    <row r="461" spans="18:33">
      <c r="S461" s="14"/>
      <c r="T461" s="114"/>
      <c r="U461" s="114"/>
      <c r="V461" s="114"/>
      <c r="W461" s="114"/>
      <c r="X461" s="114"/>
      <c r="Y461" s="114"/>
      <c r="Z461" s="114"/>
      <c r="AA461" s="114"/>
      <c r="AB461" s="131"/>
      <c r="AC461" s="131"/>
      <c r="AD461" s="131"/>
      <c r="AE461" s="131"/>
      <c r="AF461" s="131"/>
      <c r="AG461" s="26"/>
    </row>
    <row r="462" spans="18:33">
      <c r="S462" s="14"/>
      <c r="T462" s="114"/>
      <c r="U462" s="114"/>
      <c r="V462" s="114"/>
      <c r="W462" s="114"/>
      <c r="X462" s="114"/>
      <c r="Y462" s="114"/>
      <c r="Z462" s="131"/>
      <c r="AA462" s="131"/>
      <c r="AB462" s="131"/>
      <c r="AC462" s="131"/>
      <c r="AD462" s="131"/>
      <c r="AE462" s="131"/>
      <c r="AF462" s="131"/>
      <c r="AG462" s="26"/>
    </row>
    <row r="463" spans="18:33">
      <c r="S463" s="14"/>
      <c r="T463" s="114"/>
      <c r="U463" s="114"/>
      <c r="V463" s="114"/>
      <c r="W463" s="114"/>
      <c r="X463" s="114"/>
      <c r="Y463" s="114"/>
      <c r="Z463" s="131"/>
      <c r="AA463" s="131"/>
      <c r="AB463" s="131"/>
      <c r="AC463" s="131"/>
      <c r="AD463" s="131"/>
      <c r="AE463" s="131"/>
      <c r="AF463" s="131"/>
      <c r="AG463" s="26"/>
    </row>
    <row r="464" spans="18:33">
      <c r="S464" s="14"/>
      <c r="T464" s="114"/>
      <c r="U464" s="114"/>
      <c r="V464" s="114"/>
      <c r="W464" s="114"/>
      <c r="X464" s="114"/>
      <c r="Y464" s="114"/>
      <c r="Z464" s="131"/>
      <c r="AA464" s="131"/>
      <c r="AB464" s="131"/>
      <c r="AC464" s="131"/>
      <c r="AD464" s="131"/>
      <c r="AE464" s="131"/>
      <c r="AF464" s="131"/>
      <c r="AG464" s="26"/>
    </row>
    <row r="465" spans="17:33">
      <c r="S465" s="14"/>
      <c r="T465" s="114"/>
      <c r="U465" s="114"/>
      <c r="V465" s="114"/>
      <c r="W465" s="114"/>
      <c r="X465" s="114"/>
      <c r="Y465" s="114"/>
      <c r="Z465" s="131"/>
      <c r="AA465" s="131"/>
      <c r="AB465" s="131"/>
      <c r="AC465" s="131"/>
      <c r="AD465" s="131"/>
      <c r="AE465" s="131"/>
      <c r="AF465" s="131"/>
      <c r="AG465" s="26"/>
    </row>
    <row r="466" spans="17:33">
      <c r="S466" s="14"/>
      <c r="T466" s="114"/>
      <c r="U466" s="114"/>
      <c r="V466" s="114"/>
      <c r="W466" s="114"/>
      <c r="X466" s="114"/>
      <c r="Y466" s="114"/>
      <c r="Z466" s="114"/>
      <c r="AA466" s="114"/>
      <c r="AB466" s="114"/>
      <c r="AC466" s="114"/>
      <c r="AD466" s="114"/>
      <c r="AE466" s="114"/>
      <c r="AF466" s="114"/>
      <c r="AG466" s="26"/>
    </row>
    <row r="467" spans="17:33">
      <c r="S467" s="14"/>
      <c r="T467" s="114"/>
      <c r="U467" s="114"/>
      <c r="V467" s="114"/>
      <c r="W467" s="114"/>
      <c r="X467" s="114"/>
      <c r="Y467" s="114"/>
      <c r="Z467" s="114"/>
      <c r="AA467" s="114"/>
      <c r="AB467" s="114"/>
      <c r="AC467" s="114"/>
      <c r="AD467" s="114"/>
      <c r="AE467" s="114"/>
      <c r="AF467" s="114"/>
      <c r="AG467" s="26"/>
    </row>
    <row r="468" spans="17:33">
      <c r="S468" s="14"/>
      <c r="T468" s="114"/>
      <c r="U468" s="114"/>
      <c r="V468" s="114"/>
      <c r="W468" s="114"/>
      <c r="X468" s="114"/>
      <c r="Y468" s="114"/>
      <c r="Z468" s="114"/>
      <c r="AA468" s="114"/>
      <c r="AB468" s="114"/>
      <c r="AC468" s="114"/>
      <c r="AD468" s="114"/>
      <c r="AE468" s="114"/>
      <c r="AF468" s="114"/>
      <c r="AG468" s="26"/>
    </row>
    <row r="469" spans="17:33">
      <c r="S469" s="14"/>
      <c r="T469" s="114"/>
      <c r="U469" s="114"/>
      <c r="V469" s="114"/>
      <c r="W469" s="114"/>
      <c r="X469" s="114"/>
      <c r="Y469" s="114"/>
      <c r="Z469" s="114"/>
      <c r="AA469" s="114"/>
      <c r="AB469" s="114"/>
      <c r="AC469" s="114"/>
      <c r="AD469" s="114"/>
      <c r="AE469" s="114"/>
      <c r="AF469" s="114"/>
      <c r="AG469" s="26"/>
    </row>
    <row r="470" spans="17:33">
      <c r="S470" s="14"/>
      <c r="T470" s="114"/>
      <c r="U470" s="114"/>
      <c r="V470" s="114"/>
      <c r="W470" s="114"/>
      <c r="X470" s="114"/>
      <c r="Y470" s="114"/>
      <c r="Z470" s="114"/>
      <c r="AA470" s="114"/>
      <c r="AB470" s="114"/>
      <c r="AC470" s="114"/>
      <c r="AD470" s="114"/>
      <c r="AE470" s="114"/>
      <c r="AF470" s="114"/>
      <c r="AG470" s="26"/>
    </row>
    <row r="471" spans="17:33">
      <c r="S471" s="14"/>
      <c r="T471" s="114"/>
      <c r="U471" s="114"/>
      <c r="V471" s="114"/>
      <c r="W471" s="114"/>
      <c r="X471" s="114"/>
      <c r="Y471" s="114"/>
      <c r="Z471" s="114"/>
      <c r="AA471" s="114"/>
      <c r="AB471" s="114"/>
      <c r="AC471" s="114"/>
      <c r="AD471" s="114"/>
      <c r="AE471" s="114"/>
      <c r="AF471" s="114"/>
      <c r="AG471" s="26"/>
    </row>
    <row r="472" spans="17:33">
      <c r="S472" s="9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</row>
    <row r="474" spans="17:33">
      <c r="S474" s="68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7:33">
      <c r="Q475" s="15"/>
      <c r="S475" s="14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26"/>
    </row>
    <row r="476" spans="17:33">
      <c r="S476" s="14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26"/>
    </row>
    <row r="477" spans="17:33">
      <c r="S477" s="14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26"/>
    </row>
    <row r="478" spans="17:33">
      <c r="S478" s="14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26"/>
    </row>
    <row r="479" spans="17:33">
      <c r="S479" s="14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26"/>
    </row>
    <row r="480" spans="17:33">
      <c r="S480" s="14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26"/>
    </row>
    <row r="481" spans="19:33">
      <c r="S481" s="14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26"/>
    </row>
    <row r="482" spans="19:33">
      <c r="S482" s="14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26"/>
    </row>
    <row r="483" spans="19:33">
      <c r="S483" s="14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26"/>
    </row>
    <row r="484" spans="19:33">
      <c r="S484" s="14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26"/>
    </row>
    <row r="485" spans="19:33">
      <c r="S485" s="14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26"/>
    </row>
    <row r="486" spans="19:33">
      <c r="S486" s="14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26"/>
    </row>
    <row r="487" spans="19:33">
      <c r="S487" s="14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26"/>
    </row>
    <row r="488" spans="19:33">
      <c r="S488" s="9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</row>
    <row r="490" spans="19:33">
      <c r="S490" s="68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9:33">
      <c r="S491" s="14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26"/>
    </row>
    <row r="492" spans="19:33">
      <c r="S492" s="14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26"/>
    </row>
    <row r="493" spans="19:33">
      <c r="S493" s="14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26"/>
    </row>
    <row r="494" spans="19:33">
      <c r="S494" s="14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26"/>
    </row>
    <row r="495" spans="19:33">
      <c r="S495" s="14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26"/>
    </row>
    <row r="496" spans="19:33">
      <c r="S496" s="14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26"/>
    </row>
    <row r="497" spans="19:33">
      <c r="S497" s="14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26"/>
    </row>
    <row r="498" spans="19:33">
      <c r="S498" s="14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26"/>
    </row>
    <row r="499" spans="19:33">
      <c r="S499" s="14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26"/>
    </row>
    <row r="500" spans="19:33">
      <c r="S500" s="14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26"/>
    </row>
    <row r="501" spans="19:33">
      <c r="S501" s="14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26"/>
    </row>
    <row r="502" spans="19:33">
      <c r="S502" s="14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26"/>
    </row>
    <row r="503" spans="19:33">
      <c r="S503" s="14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26"/>
    </row>
    <row r="504" spans="19:33">
      <c r="S504" s="9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</row>
    <row r="506" spans="19:33">
      <c r="S506" s="2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133"/>
    </row>
    <row r="507" spans="19:33">
      <c r="S507" s="3"/>
      <c r="T507" s="134"/>
      <c r="U507" s="134"/>
      <c r="V507" s="134"/>
      <c r="W507" s="134"/>
      <c r="X507" s="134"/>
      <c r="Y507" s="134"/>
      <c r="Z507" s="134"/>
      <c r="AA507" s="134"/>
      <c r="AB507" s="134"/>
      <c r="AC507" s="134"/>
      <c r="AD507" s="134"/>
      <c r="AE507" s="134"/>
      <c r="AF507" s="134"/>
      <c r="AG507" s="26"/>
    </row>
    <row r="508" spans="19:33">
      <c r="S508" s="3"/>
      <c r="T508" s="134"/>
      <c r="U508" s="134"/>
      <c r="V508" s="134"/>
      <c r="W508" s="134"/>
      <c r="X508" s="134"/>
      <c r="Y508" s="134"/>
      <c r="Z508" s="134"/>
      <c r="AA508" s="134"/>
      <c r="AB508" s="134"/>
      <c r="AC508" s="134"/>
      <c r="AD508" s="134"/>
      <c r="AE508" s="134"/>
      <c r="AF508" s="134"/>
      <c r="AG508" s="26"/>
    </row>
    <row r="509" spans="19:33">
      <c r="S509" s="3"/>
      <c r="T509" s="134"/>
      <c r="U509" s="134"/>
      <c r="V509" s="134"/>
      <c r="W509" s="134"/>
      <c r="X509" s="134"/>
      <c r="Y509" s="134"/>
      <c r="Z509" s="134"/>
      <c r="AA509" s="134"/>
      <c r="AB509" s="134"/>
      <c r="AC509" s="134"/>
      <c r="AD509" s="134"/>
      <c r="AE509" s="134"/>
      <c r="AF509" s="134"/>
      <c r="AG509" s="26"/>
    </row>
    <row r="510" spans="19:33">
      <c r="S510" s="3"/>
      <c r="T510" s="134"/>
      <c r="U510" s="134"/>
      <c r="V510" s="134"/>
      <c r="W510" s="134"/>
      <c r="X510" s="134"/>
      <c r="Y510" s="134"/>
      <c r="Z510" s="134"/>
      <c r="AA510" s="134"/>
      <c r="AB510" s="134"/>
      <c r="AC510" s="134"/>
      <c r="AD510" s="134"/>
      <c r="AE510" s="134"/>
      <c r="AF510" s="134"/>
      <c r="AG510" s="26"/>
    </row>
    <row r="511" spans="19:33">
      <c r="S511" s="3"/>
      <c r="T511" s="134"/>
      <c r="U511" s="134"/>
      <c r="V511" s="134"/>
      <c r="W511" s="134"/>
      <c r="X511" s="134"/>
      <c r="Y511" s="134"/>
      <c r="Z511" s="134"/>
      <c r="AA511" s="134"/>
      <c r="AB511" s="134"/>
      <c r="AC511" s="134"/>
      <c r="AD511" s="134"/>
      <c r="AE511" s="134"/>
      <c r="AF511" s="134"/>
      <c r="AG511" s="26"/>
    </row>
    <row r="512" spans="19:33">
      <c r="S512" s="3"/>
      <c r="T512" s="134"/>
      <c r="U512" s="134"/>
      <c r="V512" s="134"/>
      <c r="W512" s="134"/>
      <c r="X512" s="134"/>
      <c r="Y512" s="134"/>
      <c r="Z512" s="134"/>
      <c r="AA512" s="134"/>
      <c r="AB512" s="134"/>
      <c r="AC512" s="134"/>
      <c r="AD512" s="134"/>
      <c r="AE512" s="134"/>
      <c r="AF512" s="134"/>
      <c r="AG512" s="26"/>
    </row>
    <row r="513" spans="19:33">
      <c r="S513" s="3"/>
      <c r="T513" s="134"/>
      <c r="U513" s="134"/>
      <c r="V513" s="134"/>
      <c r="W513" s="134"/>
      <c r="X513" s="134"/>
      <c r="Y513" s="134"/>
      <c r="Z513" s="134"/>
      <c r="AA513" s="134"/>
      <c r="AB513" s="134"/>
      <c r="AC513" s="134"/>
      <c r="AD513" s="134"/>
      <c r="AE513" s="134"/>
      <c r="AF513" s="134"/>
      <c r="AG513" s="26"/>
    </row>
    <row r="514" spans="19:33">
      <c r="S514" s="3"/>
      <c r="T514" s="134"/>
      <c r="U514" s="134"/>
      <c r="V514" s="134"/>
      <c r="W514" s="134"/>
      <c r="X514" s="134"/>
      <c r="Y514" s="134"/>
      <c r="Z514" s="134"/>
      <c r="AA514" s="134"/>
      <c r="AB514" s="134"/>
      <c r="AC514" s="134"/>
      <c r="AD514" s="134"/>
      <c r="AE514" s="134"/>
      <c r="AF514" s="134"/>
      <c r="AG514" s="26"/>
    </row>
    <row r="515" spans="19:33">
      <c r="S515" s="3"/>
      <c r="T515" s="134"/>
      <c r="U515" s="134"/>
      <c r="V515" s="134"/>
      <c r="W515" s="134"/>
      <c r="X515" s="134"/>
      <c r="Y515" s="134"/>
      <c r="Z515" s="134"/>
      <c r="AA515" s="134"/>
      <c r="AB515" s="134"/>
      <c r="AC515" s="134"/>
      <c r="AD515" s="134"/>
      <c r="AE515" s="134"/>
      <c r="AF515" s="134"/>
      <c r="AG515" s="26"/>
    </row>
    <row r="516" spans="19:33">
      <c r="S516" s="3"/>
      <c r="T516" s="134"/>
      <c r="U516" s="134"/>
      <c r="V516" s="134"/>
      <c r="W516" s="134"/>
      <c r="X516" s="134"/>
      <c r="Y516" s="134"/>
      <c r="Z516" s="134"/>
      <c r="AA516" s="134"/>
      <c r="AB516" s="134"/>
      <c r="AC516" s="134"/>
      <c r="AD516" s="134"/>
      <c r="AE516" s="134"/>
      <c r="AF516" s="134"/>
      <c r="AG516" s="26"/>
    </row>
    <row r="517" spans="19:33">
      <c r="S517" s="3"/>
      <c r="T517" s="134"/>
      <c r="U517" s="134"/>
      <c r="V517" s="134"/>
      <c r="W517" s="134"/>
      <c r="X517" s="134"/>
      <c r="Y517" s="134"/>
      <c r="Z517" s="134"/>
      <c r="AA517" s="134"/>
      <c r="AB517" s="134"/>
      <c r="AC517" s="134"/>
      <c r="AD517" s="134"/>
      <c r="AE517" s="134"/>
      <c r="AF517" s="134"/>
      <c r="AG517" s="26"/>
    </row>
    <row r="518" spans="19:33">
      <c r="S518" s="3"/>
      <c r="T518" s="134"/>
      <c r="U518" s="134"/>
      <c r="V518" s="134"/>
      <c r="W518" s="134"/>
      <c r="X518" s="134"/>
      <c r="Y518" s="134"/>
      <c r="Z518" s="134"/>
      <c r="AA518" s="134"/>
      <c r="AB518" s="134"/>
      <c r="AC518" s="134"/>
      <c r="AD518" s="134"/>
      <c r="AE518" s="134"/>
      <c r="AF518" s="134"/>
      <c r="AG518" s="26"/>
    </row>
    <row r="519" spans="19:33">
      <c r="S519" s="3"/>
      <c r="T519" s="134"/>
      <c r="U519" s="134"/>
      <c r="V519" s="134"/>
      <c r="W519" s="134"/>
      <c r="X519" s="134"/>
      <c r="Y519" s="134"/>
      <c r="Z519" s="134"/>
      <c r="AA519" s="134"/>
      <c r="AB519" s="134"/>
      <c r="AC519" s="134"/>
      <c r="AD519" s="134"/>
      <c r="AE519" s="134"/>
      <c r="AF519" s="134"/>
      <c r="AG519" s="26"/>
    </row>
    <row r="520" spans="19:33">
      <c r="S520" s="135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</row>
    <row r="522" spans="19:33">
      <c r="S522" s="68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9:33">
      <c r="S523" s="14"/>
      <c r="T523" s="132"/>
      <c r="U523" s="132"/>
      <c r="V523" s="132"/>
      <c r="W523" s="132"/>
      <c r="X523" s="132"/>
      <c r="Y523" s="132"/>
      <c r="Z523" s="132"/>
      <c r="AA523" s="132"/>
      <c r="AB523" s="132"/>
      <c r="AC523" s="132"/>
      <c r="AD523" s="132"/>
      <c r="AE523" s="132"/>
      <c r="AF523" s="132"/>
      <c r="AG523" s="26"/>
    </row>
    <row r="524" spans="19:33">
      <c r="S524" s="14"/>
      <c r="T524" s="132"/>
      <c r="U524" s="132"/>
      <c r="V524" s="132"/>
      <c r="W524" s="132"/>
      <c r="X524" s="132"/>
      <c r="Y524" s="132"/>
      <c r="Z524" s="132"/>
      <c r="AA524" s="132"/>
      <c r="AB524" s="132"/>
      <c r="AC524" s="132"/>
      <c r="AD524" s="132"/>
      <c r="AE524" s="132"/>
      <c r="AF524" s="132"/>
      <c r="AG524" s="26"/>
    </row>
    <row r="525" spans="19:33">
      <c r="S525" s="14"/>
      <c r="T525" s="132"/>
      <c r="U525" s="132"/>
      <c r="V525" s="132"/>
      <c r="W525" s="132"/>
      <c r="X525" s="132"/>
      <c r="Y525" s="132"/>
      <c r="Z525" s="132"/>
      <c r="AA525" s="132"/>
      <c r="AB525" s="132"/>
      <c r="AC525" s="132"/>
      <c r="AD525" s="132"/>
      <c r="AE525" s="132"/>
      <c r="AF525" s="132"/>
      <c r="AG525" s="26"/>
    </row>
    <row r="526" spans="19:33">
      <c r="S526" s="14"/>
      <c r="T526" s="132"/>
      <c r="U526" s="132"/>
      <c r="V526" s="132"/>
      <c r="W526" s="132"/>
      <c r="X526" s="132"/>
      <c r="Y526" s="132"/>
      <c r="Z526" s="132"/>
      <c r="AA526" s="132"/>
      <c r="AB526" s="132"/>
      <c r="AC526" s="132"/>
      <c r="AD526" s="132"/>
      <c r="AE526" s="132"/>
      <c r="AF526" s="132"/>
      <c r="AG526" s="26"/>
    </row>
    <row r="527" spans="19:33">
      <c r="S527" s="14"/>
      <c r="T527" s="132"/>
      <c r="U527" s="132"/>
      <c r="V527" s="132"/>
      <c r="W527" s="132"/>
      <c r="X527" s="132"/>
      <c r="Y527" s="132"/>
      <c r="Z527" s="132"/>
      <c r="AA527" s="132"/>
      <c r="AB527" s="132"/>
      <c r="AC527" s="132"/>
      <c r="AD527" s="132"/>
      <c r="AE527" s="132"/>
      <c r="AF527" s="132"/>
      <c r="AG527" s="26"/>
    </row>
    <row r="528" spans="19:33">
      <c r="S528" s="14"/>
      <c r="T528" s="132"/>
      <c r="U528" s="132"/>
      <c r="V528" s="132"/>
      <c r="W528" s="132"/>
      <c r="X528" s="132"/>
      <c r="Y528" s="132"/>
      <c r="Z528" s="132"/>
      <c r="AA528" s="132"/>
      <c r="AB528" s="132"/>
      <c r="AC528" s="132"/>
      <c r="AD528" s="132"/>
      <c r="AE528" s="132"/>
      <c r="AF528" s="132"/>
      <c r="AG528" s="26"/>
    </row>
    <row r="529" spans="19:33">
      <c r="S529" s="14"/>
      <c r="T529" s="132"/>
      <c r="U529" s="132"/>
      <c r="V529" s="132"/>
      <c r="W529" s="132"/>
      <c r="X529" s="132"/>
      <c r="Y529" s="132"/>
      <c r="Z529" s="132"/>
      <c r="AA529" s="132"/>
      <c r="AB529" s="132"/>
      <c r="AC529" s="132"/>
      <c r="AD529" s="132"/>
      <c r="AE529" s="132"/>
      <c r="AF529" s="132"/>
      <c r="AG529" s="26"/>
    </row>
    <row r="530" spans="19:33">
      <c r="S530" s="14"/>
      <c r="T530" s="132"/>
      <c r="U530" s="132"/>
      <c r="V530" s="132"/>
      <c r="W530" s="132"/>
      <c r="X530" s="132"/>
      <c r="Y530" s="132"/>
      <c r="Z530" s="132"/>
      <c r="AA530" s="132"/>
      <c r="AB530" s="132"/>
      <c r="AC530" s="132"/>
      <c r="AD530" s="132"/>
      <c r="AE530" s="132"/>
      <c r="AF530" s="132"/>
      <c r="AG530" s="26"/>
    </row>
    <row r="531" spans="19:33">
      <c r="S531" s="14"/>
      <c r="T531" s="132"/>
      <c r="U531" s="132"/>
      <c r="V531" s="132"/>
      <c r="W531" s="132"/>
      <c r="X531" s="132"/>
      <c r="Y531" s="132"/>
      <c r="Z531" s="132"/>
      <c r="AA531" s="132"/>
      <c r="AB531" s="132"/>
      <c r="AC531" s="132"/>
      <c r="AD531" s="132"/>
      <c r="AE531" s="132"/>
      <c r="AF531" s="132"/>
      <c r="AG531" s="26"/>
    </row>
    <row r="532" spans="19:33">
      <c r="S532" s="14"/>
      <c r="T532" s="132"/>
      <c r="U532" s="132"/>
      <c r="V532" s="132"/>
      <c r="W532" s="132"/>
      <c r="X532" s="132"/>
      <c r="Y532" s="132"/>
      <c r="Z532" s="132"/>
      <c r="AA532" s="132"/>
      <c r="AB532" s="132"/>
      <c r="AC532" s="132"/>
      <c r="AD532" s="132"/>
      <c r="AE532" s="132"/>
      <c r="AF532" s="132"/>
      <c r="AG532" s="26"/>
    </row>
    <row r="533" spans="19:33">
      <c r="S533" s="14"/>
      <c r="T533" s="132"/>
      <c r="U533" s="132"/>
      <c r="V533" s="132"/>
      <c r="W533" s="132"/>
      <c r="X533" s="132"/>
      <c r="Y533" s="132"/>
      <c r="Z533" s="132"/>
      <c r="AA533" s="132"/>
      <c r="AB533" s="132"/>
      <c r="AC533" s="132"/>
      <c r="AD533" s="132"/>
      <c r="AE533" s="132"/>
      <c r="AF533" s="132"/>
      <c r="AG533" s="26"/>
    </row>
    <row r="534" spans="19:33">
      <c r="S534" s="14"/>
      <c r="T534" s="132"/>
      <c r="U534" s="132"/>
      <c r="V534" s="132"/>
      <c r="W534" s="132"/>
      <c r="X534" s="132"/>
      <c r="Y534" s="132"/>
      <c r="Z534" s="132"/>
      <c r="AA534" s="132"/>
      <c r="AB534" s="132"/>
      <c r="AC534" s="132"/>
      <c r="AD534" s="132"/>
      <c r="AE534" s="132"/>
      <c r="AF534" s="132"/>
      <c r="AG534" s="26"/>
    </row>
    <row r="535" spans="19:33">
      <c r="S535" s="14"/>
      <c r="T535" s="132"/>
      <c r="U535" s="132"/>
      <c r="V535" s="132"/>
      <c r="W535" s="132"/>
      <c r="X535" s="132"/>
      <c r="Y535" s="132"/>
      <c r="Z535" s="132"/>
      <c r="AA535" s="132"/>
      <c r="AB535" s="132"/>
      <c r="AC535" s="132"/>
      <c r="AD535" s="132"/>
      <c r="AE535" s="132"/>
      <c r="AF535" s="132"/>
      <c r="AG535" s="26"/>
    </row>
    <row r="536" spans="19:33">
      <c r="S536" s="9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</row>
  </sheetData>
  <conditionalFormatting sqref="C22:O34">
    <cfRule type="top10" dxfId="11" priority="24" rank="1"/>
    <cfRule type="colorScale" priority="21">
      <colorScale>
        <cfvo type="min"/>
        <cfvo type="max"/>
        <color theme="0"/>
        <color theme="9" tint="0.39997558519241921"/>
      </colorScale>
    </cfRule>
  </conditionalFormatting>
  <conditionalFormatting sqref="C38:O50">
    <cfRule type="top10" dxfId="10" priority="1" rank="1"/>
    <cfRule type="colorScale" priority="2">
      <colorScale>
        <cfvo type="min"/>
        <cfvo type="max"/>
        <color theme="0"/>
        <color theme="9" tint="0.39997558519241921"/>
      </colorScale>
    </cfRule>
  </conditionalFormatting>
  <conditionalFormatting sqref="C54:O66">
    <cfRule type="colorScale" priority="12">
      <colorScale>
        <cfvo type="min"/>
        <cfvo type="max"/>
        <color theme="0"/>
        <color theme="9" tint="0.39997558519241921"/>
      </colorScale>
    </cfRule>
    <cfRule type="top10" dxfId="9" priority="13" rank="1"/>
  </conditionalFormatting>
  <conditionalFormatting sqref="C70:O82">
    <cfRule type="colorScale" priority="23">
      <colorScale>
        <cfvo type="min"/>
        <cfvo type="max"/>
        <color theme="0"/>
        <color theme="9" tint="0.39997558519241921"/>
      </colorScale>
    </cfRule>
    <cfRule type="top10" dxfId="8" priority="22" rank="1"/>
  </conditionalFormatting>
  <conditionalFormatting sqref="M5:M11">
    <cfRule type="top10" dxfId="7" priority="15" bottom="1" rank="1"/>
  </conditionalFormatting>
  <conditionalFormatting sqref="N36">
    <cfRule type="top10" dxfId="6" priority="8" rank="1"/>
    <cfRule type="colorScale" priority="7">
      <colorScale>
        <cfvo type="min"/>
        <cfvo type="max"/>
        <color theme="0"/>
        <color theme="9" tint="0.39997558519241921"/>
      </colorScale>
    </cfRule>
  </conditionalFormatting>
  <conditionalFormatting sqref="O106:O110 O112">
    <cfRule type="top10" dxfId="5" priority="10" bottom="1" rank="1"/>
  </conditionalFormatting>
  <conditionalFormatting sqref="O111">
    <cfRule type="top10" dxfId="4" priority="9" bottom="1" rank="1"/>
  </conditionalFormatting>
  <conditionalFormatting sqref="Q5:Q11">
    <cfRule type="top10" dxfId="3" priority="14" bottom="1" rank="1"/>
  </conditionalFormatting>
  <conditionalFormatting sqref="R55">
    <cfRule type="colorScale" priority="19">
      <colorScale>
        <cfvo type="percent" val="10"/>
        <cfvo type="max"/>
        <color rgb="FFFF7128"/>
        <color rgb="FFFFEF9C"/>
      </colorScale>
    </cfRule>
  </conditionalFormatting>
  <conditionalFormatting sqref="T63:AF75">
    <cfRule type="top10" dxfId="2" priority="16" rank="1"/>
    <cfRule type="colorScale" priority="17">
      <colorScale>
        <cfvo type="min"/>
        <cfvo type="max"/>
        <color theme="0"/>
        <color theme="9" tint="0.39997558519241921"/>
      </colorScale>
    </cfRule>
  </conditionalFormatting>
  <conditionalFormatting sqref="AY3:BK15">
    <cfRule type="colorScale" priority="3">
      <colorScale>
        <cfvo type="min"/>
        <cfvo type="max"/>
        <color theme="2"/>
        <color theme="5" tint="-0.249977111117893"/>
      </colorScale>
    </cfRule>
    <cfRule type="top10" dxfId="1" priority="6" bottom="1" rank="1"/>
  </conditionalFormatting>
  <conditionalFormatting sqref="AY18:BK18">
    <cfRule type="colorScale" priority="5">
      <colorScale>
        <cfvo type="min"/>
        <cfvo type="max"/>
        <color theme="0"/>
        <color theme="9" tint="0.39997558519241921"/>
      </colorScale>
    </cfRule>
    <cfRule type="top10" dxfId="0" priority="4" bottom="1" rank="1"/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Sheet9</vt:lpstr>
      <vt:lpstr>Material</vt:lpstr>
      <vt:lpstr>Sheet2</vt:lpstr>
    </vt:vector>
  </TitlesOfParts>
  <Company>Stanford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Tsai</dc:creator>
  <cp:lastModifiedBy>Stephen W Tsai</cp:lastModifiedBy>
  <dcterms:created xsi:type="dcterms:W3CDTF">2018-03-30T17:54:56Z</dcterms:created>
  <dcterms:modified xsi:type="dcterms:W3CDTF">2025-04-29T03:11:59Z</dcterms:modified>
</cp:coreProperties>
</file>