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/>
  <mc:AlternateContent xmlns:mc="http://schemas.openxmlformats.org/markup-compatibility/2006">
    <mc:Choice Requires="x15">
      <x15ac:absPath xmlns:x15ac="http://schemas.microsoft.com/office/spreadsheetml/2010/11/ac" url="/Users/laurarodriguez/Downloads/Questionario_Patrimonial/"/>
    </mc:Choice>
  </mc:AlternateContent>
  <xr:revisionPtr revIDLastSave="0" documentId="13_ncr:1_{AC289847-368B-DE4F-8D8A-5F1CF7A2541A}" xr6:coauthVersionLast="47" xr6:coauthVersionMax="47" xr10:uidLastSave="{00000000-0000-0000-0000-000000000000}"/>
  <bookViews>
    <workbookView xWindow="0" yWindow="780" windowWidth="34200" windowHeight="20140" activeTab="6" xr2:uid="{00000000-000D-0000-FFFF-FFFF00000000}"/>
  </bookViews>
  <sheets>
    <sheet name="Empresas" sheetId="1" r:id="rId1"/>
    <sheet name="Inversiones No Productivas" sheetId="2" r:id="rId2"/>
    <sheet name="Inversiones Productivas" sheetId="3" r:id="rId3"/>
    <sheet name="Inversiones Financieras" sheetId="4" r:id="rId4"/>
    <sheet name="Datos adicionales" sheetId="5" r:id="rId5"/>
    <sheet name="inputs " sheetId="10" r:id="rId6"/>
    <sheet name="Instrucciones" sheetId="6" r:id="rId7"/>
  </sheets>
  <definedNames>
    <definedName name="Categoria">inputs[Categoria]</definedName>
    <definedName name="sub_asset_class">'inputs '!$C$2:$C$21</definedName>
    <definedName name="Subcategoria">inputs[Subcategoria]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3" l="1"/>
  <c r="I9" i="4" l="1"/>
  <c r="G9" i="4"/>
  <c r="D9" i="4"/>
  <c r="L6" i="3"/>
  <c r="H6" i="3"/>
  <c r="D6" i="3"/>
  <c r="M10" i="2"/>
  <c r="M5" i="1"/>
  <c r="L5" i="1"/>
  <c r="J5" i="1"/>
  <c r="D5" i="1"/>
  <c r="W6" i="3"/>
  <c r="D10" i="2"/>
  <c r="G10" i="2"/>
  <c r="F5" i="1"/>
  <c r="K5" i="1"/>
  <c r="I5" i="1"/>
  <c r="H5" i="1"/>
  <c r="G6" i="3"/>
  <c r="O6" i="3" l="1"/>
  <c r="L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E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Use: COP, USD, EUR</t>
        </r>
      </text>
    </comment>
    <comment ref="N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Available sectors: TECNOLOGÍA, SALUD, CONSTRUCCIÓN,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E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Use: COP, USD, EUR</t>
        </r>
      </text>
    </comment>
    <comment ref="Q1" authorId="0" shapeId="0" xr:uid="{00000000-0006-0000-0100-000002000000}">
      <text>
        <r>
          <rPr>
            <sz val="11"/>
            <color rgb="FF000000"/>
            <rFont val="Calibri"/>
            <family val="2"/>
          </rPr>
          <t>Types: BIENES DURADEROS, BIENES RAÍCES, FUNDACIONES, OTROS</t>
        </r>
      </text>
    </comment>
    <comment ref="R1" authorId="0" shapeId="0" xr:uid="{00000000-0006-0000-0100-000003000000}">
      <text>
        <r>
          <rPr>
            <sz val="11"/>
            <color rgb="FF000000"/>
            <rFont val="Calibri"/>
            <family val="2"/>
          </rPr>
          <t>Levels: BAJO, MEDIO, ALTO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</authors>
  <commentList>
    <comment ref="E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Use: COP, USD, EUR</t>
        </r>
      </text>
    </comment>
    <comment ref="T1" authorId="0" shapeId="0" xr:uid="{00000000-0006-0000-0200-000002000000}">
      <text>
        <r>
          <rPr>
            <sz val="11"/>
            <color rgb="FF000000"/>
            <rFont val="Calibri"/>
            <family val="2"/>
          </rPr>
          <t>Security: BAJO, MEDIO, ALTO</t>
        </r>
      </text>
    </comment>
    <comment ref="V1" authorId="0" shapeId="0" xr:uid="{00000000-0006-0000-0200-000003000000}">
      <text>
        <r>
          <rPr>
            <sz val="11"/>
            <color rgb="FF000000"/>
            <rFont val="Calibri"/>
            <family val="2"/>
          </rPr>
          <t>Types: BIENES RAÍCES, CAPITAL PRIVADO, DEUDA PRIVADA, etc.</t>
        </r>
      </text>
    </comment>
    <comment ref="W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Liquidity: BAJO, MEDIO, ALTO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System</author>
    <author xml:space="preserve">Laura Rodríguez Ortega </author>
  </authors>
  <commentList>
    <comment ref="E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Use: COP, USD, EUR</t>
        </r>
      </text>
    </comment>
    <comment ref="J1" authorId="1" shapeId="0" xr:uid="{3F98E9B7-0666-4B4D-A7BF-7A1B81932965}">
      <text>
        <r>
          <rPr>
            <b/>
            <sz val="10"/>
            <color rgb="FF000000"/>
            <rFont val="Tahoma"/>
            <family val="2"/>
          </rPr>
          <t>Laura Rodríguez Ortega 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Renta fija
</t>
        </r>
        <r>
          <rPr>
            <sz val="10"/>
            <color rgb="FF000000"/>
            <rFont val="Tahoma"/>
            <family val="2"/>
          </rPr>
          <t xml:space="preserve">Renta variable 
</t>
        </r>
        <r>
          <rPr>
            <sz val="10"/>
            <color rgb="FF000000"/>
            <rFont val="Tahoma"/>
            <family val="2"/>
          </rPr>
          <t xml:space="preserve">Alternativos 
</t>
        </r>
      </text>
    </comment>
    <comment ref="V1" authorId="0" shapeId="0" xr:uid="{00000000-0006-0000-0300-000002000000}">
      <text>
        <r>
          <rPr>
            <sz val="11"/>
            <color rgb="FF000000"/>
            <rFont val="Calibri"/>
            <family val="2"/>
          </rPr>
          <t>Security: BAJO, MEDIO, ALTO</t>
        </r>
      </text>
    </comment>
    <comment ref="X1" authorId="0" shapeId="0" xr:uid="{00000000-0006-0000-0300-000003000000}">
      <text>
        <r>
          <rPr>
            <sz val="11"/>
            <color rgb="FF000000"/>
            <rFont val="Calibri"/>
            <family val="2"/>
          </rPr>
          <t>Liquidity: BAJO, MEDIO, ALTO</t>
        </r>
      </text>
    </comment>
  </commentList>
</comments>
</file>

<file path=xl/sharedStrings.xml><?xml version="1.0" encoding="utf-8"?>
<sst xmlns="http://schemas.openxmlformats.org/spreadsheetml/2006/main" count="261" uniqueCount="218">
  <si>
    <t>Empresa</t>
  </si>
  <si>
    <t>Nombre</t>
  </si>
  <si>
    <t>Propietario</t>
  </si>
  <si>
    <t>Porcentaje</t>
  </si>
  <si>
    <t>Moneda (Lista)</t>
  </si>
  <si>
    <t>Valor Patrimonial</t>
  </si>
  <si>
    <t>Tasa de Cambio</t>
  </si>
  <si>
    <t>Valor Patrimonial (COP)</t>
  </si>
  <si>
    <t>Ventas</t>
  </si>
  <si>
    <t>EBITDA</t>
  </si>
  <si>
    <t>Utilidad Neta</t>
  </si>
  <si>
    <t>Valor Participación</t>
  </si>
  <si>
    <t>Utilidad</t>
  </si>
  <si>
    <t>Sector</t>
  </si>
  <si>
    <t>ID</t>
  </si>
  <si>
    <t>Nombre del Activo</t>
  </si>
  <si>
    <t>Valor ($)</t>
  </si>
  <si>
    <t>Valor (COP)</t>
  </si>
  <si>
    <t>Impuestos</t>
  </si>
  <si>
    <t>Apreciación Anual (%)</t>
  </si>
  <si>
    <t>Tipo de Activo (Lista)</t>
  </si>
  <si>
    <t>Nivel de Liquidez (Lista)</t>
  </si>
  <si>
    <t>Nombre del Proyecto</t>
  </si>
  <si>
    <t>Plazo (Años)</t>
  </si>
  <si>
    <t>Rendimiento Anual (%)</t>
  </si>
  <si>
    <t>Nivel de Seguridad (Riesgo)</t>
  </si>
  <si>
    <t>Contraparte</t>
  </si>
  <si>
    <t>Nombre del Instrumento</t>
  </si>
  <si>
    <t>Categoría</t>
  </si>
  <si>
    <t>Tipo de Relación</t>
  </si>
  <si>
    <t>Gastos Esenciales</t>
  </si>
  <si>
    <t>Mercado</t>
  </si>
  <si>
    <t>Gastos Operativos</t>
  </si>
  <si>
    <t>Predial</t>
  </si>
  <si>
    <t>Ingresos</t>
  </si>
  <si>
    <t>Salario Principal</t>
  </si>
  <si>
    <t>PROALTUS PLANTILLA DE ANÁLISIS DE PORTAFOLIO - INSTRUCCIONES</t>
  </si>
  <si>
    <t>PAUTAS GENERALES:</t>
  </si>
  <si>
    <t>1. Completar datos financieros en cada hoja correspondiente</t>
  </si>
  <si>
    <t>2. No modifique el encavezado o firmulas</t>
  </si>
  <si>
    <t>3. Use las listas desplegables cuando estén disponibles</t>
  </si>
  <si>
    <t>4. Los cálculos automáticos se actualizarán en tiempo real</t>
  </si>
  <si>
    <t>5. Suba el archivo completado al dashboard</t>
  </si>
  <si>
    <t>DESCRIPCIÓN DE HOJAS:</t>
  </si>
  <si>
    <t>EMPRESAS:</t>
  </si>
  <si>
    <t>- Valor Patrimonial (COP) = Valor Patrimonial × Tasa de Cambio</t>
  </si>
  <si>
    <t>INVERSIONES NO PRODUCTIVAS:</t>
  </si>
  <si>
    <t>- Valor (COP) = Valor ($) × Tasa de Cambio</t>
  </si>
  <si>
    <t>INVERSIONES PRODUCTIVAS:</t>
  </si>
  <si>
    <t>INVERSIONES FINANCIERAS:</t>
  </si>
  <si>
    <t>COSTOS:</t>
  </si>
  <si>
    <t>- Usa 'Tipo de Relación' para categorizar el impacto en flujo de efectivo</t>
  </si>
  <si>
    <t>CÓDIGOS DE MONEDA:</t>
  </si>
  <si>
    <t>COP = Peso Colombiano</t>
  </si>
  <si>
    <t>USD = Dólar Estadounidense</t>
  </si>
  <si>
    <t>EUR = Euro</t>
  </si>
  <si>
    <t>Total</t>
  </si>
  <si>
    <t>Ingreso Mesual</t>
  </si>
  <si>
    <t xml:space="preserve">Ingreso mensual </t>
  </si>
  <si>
    <t>Categoria</t>
  </si>
  <si>
    <t>Subcategoria</t>
  </si>
  <si>
    <t>Renta/Hipoteca</t>
  </si>
  <si>
    <t>Agua</t>
  </si>
  <si>
    <t>Luz/Electricidad</t>
  </si>
  <si>
    <t>Gas</t>
  </si>
  <si>
    <t>Internet</t>
  </si>
  <si>
    <t>Teléfono Fijo</t>
  </si>
  <si>
    <t>Telefonía Móvil</t>
  </si>
  <si>
    <t>Supermercado</t>
  </si>
  <si>
    <t>Despensa Básica</t>
  </si>
  <si>
    <t>Productos de Limpieza</t>
  </si>
  <si>
    <t>Productos de Higiene Personal</t>
  </si>
  <si>
    <t>Medicamentos</t>
  </si>
  <si>
    <t>Seguro Médico</t>
  </si>
  <si>
    <t>Consultas Médicas</t>
  </si>
  <si>
    <t>Combustible</t>
  </si>
  <si>
    <t>Transporte Público</t>
  </si>
  <si>
    <t>Mantenimiento Vehículo Básico</t>
  </si>
  <si>
    <t>Seguro Vehicular</t>
  </si>
  <si>
    <t>Colegiaturas</t>
  </si>
  <si>
    <t>Material Escolar</t>
  </si>
  <si>
    <t>Uniformes</t>
  </si>
  <si>
    <t>Comida para Mascotas</t>
  </si>
  <si>
    <t>Servicios Públicos Básicos</t>
  </si>
  <si>
    <t>Mantenimiento del Hogar</t>
  </si>
  <si>
    <t>Administración/Condominio</t>
  </si>
  <si>
    <t>Transporte (Taxi/Uber)</t>
  </si>
  <si>
    <t>Estacionamientos</t>
  </si>
  <si>
    <t>Peajes</t>
  </si>
  <si>
    <t>Reparaciones Vehículo</t>
  </si>
  <si>
    <t>Restaurantes</t>
  </si>
  <si>
    <t>Cine</t>
  </si>
  <si>
    <t>Entretenimiento</t>
  </si>
  <si>
    <t>Streaming (Netflix, Spotify, etc.)</t>
  </si>
  <si>
    <t>Suscripciones Digitales</t>
  </si>
  <si>
    <t>Gimnasio</t>
  </si>
  <si>
    <t>Deportes</t>
  </si>
  <si>
    <t>Ropa Personal</t>
  </si>
  <si>
    <t>Calzado</t>
  </si>
  <si>
    <t>Accesorios</t>
  </si>
  <si>
    <t>Peluquería/Estética</t>
  </si>
  <si>
    <t>Productos de Belleza</t>
  </si>
  <si>
    <t>Vacaciones</t>
  </si>
  <si>
    <t>Hobbies</t>
  </si>
  <si>
    <t>Eventos Sociales</t>
  </si>
  <si>
    <t>Decoración del Hogar</t>
  </si>
  <si>
    <t>Electrodomésticos</t>
  </si>
  <si>
    <t>Equipos Electrónicos</t>
  </si>
  <si>
    <t>Software Personal</t>
  </si>
  <si>
    <t>Reparación de Dispositivos</t>
  </si>
  <si>
    <t>Empleada Doméstica</t>
  </si>
  <si>
    <t>Jardinería</t>
  </si>
  <si>
    <t>Fumigación</t>
  </si>
  <si>
    <t>Masajes/Spa</t>
  </si>
  <si>
    <t>Libros y Revistas</t>
  </si>
  <si>
    <t>Regalos</t>
  </si>
  <si>
    <t>Donaciones</t>
  </si>
  <si>
    <t>Multas de Tránsito</t>
  </si>
  <si>
    <t>Trámites Personales</t>
  </si>
  <si>
    <t>Fotografía/Video</t>
  </si>
  <si>
    <t>Juegos y Videojuegos</t>
  </si>
  <si>
    <t>Música</t>
  </si>
  <si>
    <t>Arte y Cultura</t>
  </si>
  <si>
    <t>Cursos Recreativos</t>
  </si>
  <si>
    <t>ISR (Impuesto Sobre la Renta)</t>
  </si>
  <si>
    <t>IVA por Pagar</t>
  </si>
  <si>
    <t>Tenencia Vehicular</t>
  </si>
  <si>
    <t>Verificación Vehicular</t>
  </si>
  <si>
    <t>ISR Empresarial</t>
  </si>
  <si>
    <t>IMSS Patronal</t>
  </si>
  <si>
    <t>INFONAVIT Patronal</t>
  </si>
  <si>
    <t>SAR</t>
  </si>
  <si>
    <t>Impuesto Estatal sobre Nómina</t>
  </si>
  <si>
    <t>Derechos Vehiculares</t>
  </si>
  <si>
    <t>Impuestos Municipales</t>
  </si>
  <si>
    <t>Multas Fiscales</t>
  </si>
  <si>
    <t>Recargos Fiscales</t>
  </si>
  <si>
    <t>Trámites Gubernamentales</t>
  </si>
  <si>
    <t>IEPS (Impuestos Especiales)</t>
  </si>
  <si>
    <t>Contribuciones de Mejoras</t>
  </si>
  <si>
    <t>Impuesto sobre Adquisición de Inmuebles</t>
  </si>
  <si>
    <t>Derechos de Construcción</t>
  </si>
  <si>
    <t>Permisos y Licencias</t>
  </si>
  <si>
    <t>Salario Secundario</t>
  </si>
  <si>
    <t>Bonificaciones</t>
  </si>
  <si>
    <t>Comisiones</t>
  </si>
  <si>
    <t>Horas Extra</t>
  </si>
  <si>
    <t>Aguinaldo</t>
  </si>
  <si>
    <t>Prima Vacacional</t>
  </si>
  <si>
    <t>Utilidades</t>
  </si>
  <si>
    <t>Indemnizaciones</t>
  </si>
  <si>
    <t>Ventas de Productos</t>
  </si>
  <si>
    <t>Prestación de Servicios</t>
  </si>
  <si>
    <t>Consultoría</t>
  </si>
  <si>
    <t>Freelance</t>
  </si>
  <si>
    <t>Comercio Electrónico</t>
  </si>
  <si>
    <t>Regalías</t>
  </si>
  <si>
    <t>Alquileres de Propiedades</t>
  </si>
  <si>
    <t>Dividendos</t>
  </si>
  <si>
    <t>Intereses Bancarios</t>
  </si>
  <si>
    <t>Ganancias en Inversiones</t>
  </si>
  <si>
    <t>Renta de Vehículos</t>
  </si>
  <si>
    <t>Licencias y Patentes</t>
  </si>
  <si>
    <t>Derechos de Autor</t>
  </si>
  <si>
    <t>Pensiones</t>
  </si>
  <si>
    <t>Jubilación</t>
  </si>
  <si>
    <t>Subsidios Gubernamentales</t>
  </si>
  <si>
    <t>Becas</t>
  </si>
  <si>
    <t>Donaciones Recibidas</t>
  </si>
  <si>
    <t>Reembolsos</t>
  </si>
  <si>
    <t>Premios y Sorteos</t>
  </si>
  <si>
    <t>Venta de Activos</t>
  </si>
  <si>
    <t>Venta de Vehículos</t>
  </si>
  <si>
    <t>Venta de Inmuebles</t>
  </si>
  <si>
    <t>Liquidaciones</t>
  </si>
  <si>
    <t>Finiquitos</t>
  </si>
  <si>
    <t>Ingresos por Capacitación</t>
  </si>
  <si>
    <t>Ingresos por Conferencias</t>
  </si>
  <si>
    <t>Rendimientos de Inversión</t>
  </si>
  <si>
    <t>Intereses por Préstamos Otorgados</t>
  </si>
  <si>
    <t xml:space="preserve">Subcategoria </t>
  </si>
  <si>
    <t xml:space="preserve">Geografia </t>
  </si>
  <si>
    <t>Geografia</t>
  </si>
  <si>
    <t>Asset class</t>
  </si>
  <si>
    <t>Sub Asset class</t>
  </si>
  <si>
    <t xml:space="preserve">Sub Asset classes </t>
  </si>
  <si>
    <t>US Equity</t>
  </si>
  <si>
    <t>EU Equity</t>
  </si>
  <si>
    <t>Japan Equity</t>
  </si>
  <si>
    <t>Asia Ex Japan Equity</t>
  </si>
  <si>
    <t>EM Equity</t>
  </si>
  <si>
    <t>Real Estate</t>
  </si>
  <si>
    <t>Real Estate Development</t>
  </si>
  <si>
    <t>Real Estate Core</t>
  </si>
  <si>
    <t>Real Estate Value Add</t>
  </si>
  <si>
    <t>Private Debt</t>
  </si>
  <si>
    <t>Private Equity</t>
  </si>
  <si>
    <t>Hedge Fund</t>
  </si>
  <si>
    <t>Commodities</t>
  </si>
  <si>
    <t>Venture Capital</t>
  </si>
  <si>
    <t>Cryptocurrency</t>
  </si>
  <si>
    <t>US Debt</t>
  </si>
  <si>
    <t>Ex US Debt</t>
  </si>
  <si>
    <t>Inflation Linked</t>
  </si>
  <si>
    <t>High Yield</t>
  </si>
  <si>
    <t>Cash</t>
  </si>
  <si>
    <t xml:space="preserve">Management Fee  Actual (%) </t>
  </si>
  <si>
    <t xml:space="preserve">Other Costs (%) </t>
  </si>
  <si>
    <t>Total Costs (%)</t>
  </si>
  <si>
    <t>Costo Proaltus (%)</t>
  </si>
  <si>
    <t xml:space="preserve">Costo Total Proaltus ($) </t>
  </si>
  <si>
    <t>Yield (%)</t>
  </si>
  <si>
    <t>Rentabilidad (%)</t>
  </si>
  <si>
    <t>Appreciation (%)</t>
  </si>
  <si>
    <t xml:space="preserve">Rentabilidad (%) </t>
  </si>
  <si>
    <t xml:space="preserve">Yield (%) </t>
  </si>
  <si>
    <t xml:space="preserve">Appreciation (%) </t>
  </si>
  <si>
    <t>Total_management_fee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</si>
</sst>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6"/>
      <color rgb="FF1E3A8A"/>
      <name val="Calibri"/>
      <family val="2"/>
    </font>
    <font>
      <b/>
      <sz val="12"/>
      <color rgb="FF1E3A8A"/>
      <name val="Calibri"/>
      <family val="2"/>
    </font>
    <font>
      <b/>
      <sz val="11"/>
      <color rgb="FF3B82F6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(Body)"/>
    </font>
    <font>
      <sz val="11"/>
      <color theme="1"/>
      <name val="Calibri (Body)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9" fontId="9" fillId="0" borderId="0" xfId="0" applyNumberFormat="1" applyFont="1"/>
    <xf numFmtId="164" fontId="0" fillId="0" borderId="0" xfId="1" applyFont="1" applyFill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9" fontId="0" fillId="0" borderId="0" xfId="2" applyFont="1" applyFill="1" applyAlignment="1">
      <alignment horizontal="center" vertical="center"/>
    </xf>
    <xf numFmtId="9" fontId="0" fillId="0" borderId="0" xfId="2" applyFont="1"/>
    <xf numFmtId="0" fontId="14" fillId="2" borderId="1" xfId="0" applyFont="1" applyFill="1" applyBorder="1" applyAlignment="1">
      <alignment horizontal="center" vertical="center"/>
    </xf>
    <xf numFmtId="9" fontId="8" fillId="0" borderId="0" xfId="2" applyFont="1" applyAlignment="1">
      <alignment horizontal="center" vertical="center"/>
    </xf>
    <xf numFmtId="164" fontId="9" fillId="0" borderId="0" xfId="1" applyFont="1" applyFill="1" applyAlignment="1">
      <alignment horizontal="center" vertical="center"/>
    </xf>
    <xf numFmtId="164" fontId="9" fillId="0" borderId="0" xfId="0" applyNumberFormat="1" applyFont="1"/>
    <xf numFmtId="0" fontId="14" fillId="2" borderId="0" xfId="0" applyFont="1" applyFill="1" applyAlignment="1">
      <alignment horizontal="center" vertical="center"/>
    </xf>
    <xf numFmtId="0" fontId="15" fillId="3" borderId="2" xfId="0" applyFont="1" applyFill="1" applyBorder="1"/>
    <xf numFmtId="0" fontId="16" fillId="3" borderId="1" xfId="0" applyFont="1" applyFill="1" applyBorder="1"/>
    <xf numFmtId="0" fontId="16" fillId="3" borderId="3" xfId="0" applyFont="1" applyFill="1" applyBorder="1"/>
    <xf numFmtId="0" fontId="15" fillId="0" borderId="2" xfId="0" applyFont="1" applyBorder="1"/>
    <xf numFmtId="0" fontId="16" fillId="0" borderId="1" xfId="0" applyFont="1" applyBorder="1"/>
    <xf numFmtId="0" fontId="16" fillId="0" borderId="3" xfId="0" applyFont="1" applyBorder="1"/>
    <xf numFmtId="9" fontId="7" fillId="0" borderId="0" xfId="2" applyFont="1" applyAlignment="1">
      <alignment horizontal="center" vertical="center"/>
    </xf>
    <xf numFmtId="0" fontId="7" fillId="0" borderId="0" xfId="0" applyFont="1"/>
    <xf numFmtId="0" fontId="16" fillId="0" borderId="0" xfId="0" applyFont="1"/>
    <xf numFmtId="3" fontId="0" fillId="0" borderId="0" xfId="0" applyNumberFormat="1"/>
    <xf numFmtId="10" fontId="0" fillId="0" borderId="0" xfId="0" applyNumberFormat="1"/>
    <xf numFmtId="9" fontId="9" fillId="0" borderId="0" xfId="2" applyFont="1" applyFill="1" applyAlignment="1">
      <alignment horizontal="center" vertical="center"/>
    </xf>
    <xf numFmtId="10" fontId="7" fillId="0" borderId="0" xfId="0" applyNumberFormat="1" applyFont="1"/>
    <xf numFmtId="9" fontId="17" fillId="0" borderId="0" xfId="2" applyFont="1"/>
    <xf numFmtId="43" fontId="0" fillId="0" borderId="0" xfId="3" applyFont="1"/>
    <xf numFmtId="2" fontId="16" fillId="0" borderId="0" xfId="2" applyNumberFormat="1" applyFont="1"/>
    <xf numFmtId="43" fontId="9" fillId="0" borderId="0" xfId="3" applyFont="1"/>
    <xf numFmtId="43" fontId="9" fillId="0" borderId="0" xfId="3" applyFont="1" applyFill="1" applyAlignment="1">
      <alignment horizontal="center" vertical="center"/>
    </xf>
    <xf numFmtId="43" fontId="7" fillId="0" borderId="0" xfId="3" applyFont="1" applyAlignment="1">
      <alignment horizontal="center" vertical="center"/>
    </xf>
    <xf numFmtId="165" fontId="7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5" fontId="0" fillId="0" borderId="0" xfId="3" applyNumberFormat="1" applyFont="1" applyFill="1" applyAlignment="1">
      <alignment horizontal="center" vertical="center"/>
    </xf>
    <xf numFmtId="43" fontId="8" fillId="0" borderId="0" xfId="3" applyFont="1" applyAlignment="1">
      <alignment horizontal="center" vertical="center"/>
    </xf>
    <xf numFmtId="43" fontId="16" fillId="0" borderId="0" xfId="3" applyFont="1"/>
    <xf numFmtId="165" fontId="0" fillId="0" borderId="0" xfId="3" applyNumberFormat="1" applyFont="1"/>
    <xf numFmtId="165" fontId="7" fillId="0" borderId="0" xfId="0" applyNumberFormat="1" applyFont="1"/>
    <xf numFmtId="43" fontId="7" fillId="0" borderId="0" xfId="0" applyNumberFormat="1" applyFont="1"/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numFmt numFmtId="164" formatCode="_-* #,##0_-;\-* #,##0_-;_-* &quot;-&quot;_-;_-@_-"/>
    </dxf>
    <dxf>
      <numFmt numFmtId="164" formatCode="_-* #,##0_-;\-* #,##0_-;_-* &quot;-&quot;_-;_-@_-"/>
    </dxf>
    <dxf>
      <numFmt numFmtId="164" formatCode="_-* #,##0_-;\-* #,##0_-;_-* &quot;-&quot;_-;_-@_-"/>
    </dxf>
    <dxf>
      <numFmt numFmtId="164" formatCode="_-* #,##0_-;\-* #,##0_-;_-* &quot;-&quot;_-;_-@_-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_-* #,##0_-;\-* #,##0_-;_-* &quot;-&quot;_-;_-@_-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64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 (Body)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D3221-6891-C549-95FE-34E6B47B8988}" name="empresas" displayName="empresas" ref="A1:N5" totalsRowCount="1" headerRowDxfId="150" dataDxfId="149" totalsRowDxfId="148">
  <autoFilter ref="A1:N4" xr:uid="{CC8D3221-6891-C549-95FE-34E6B47B8988}"/>
  <tableColumns count="14">
    <tableColumn id="1" xr3:uid="{AB50D9EB-D144-674C-9A9C-30EADB5DEBEA}" name="Empresa" totalsRowLabel="Total" dataDxfId="147" totalsRowDxfId="54"/>
    <tableColumn id="2" xr3:uid="{7C583593-7C09-4A4C-9789-5FE1492CDDD4}" name="Nombre" dataDxfId="146" totalsRowDxfId="53"/>
    <tableColumn id="3" xr3:uid="{22243BA0-2DE5-7147-BE90-3362004D4772}" name="Propietario" dataDxfId="145" totalsRowDxfId="52"/>
    <tableColumn id="4" xr3:uid="{8BAE15AF-215E-EC4B-8538-712C5C9C4AAF}" name="Porcentaje" totalsRowFunction="sum" dataDxfId="144" totalsRowDxfId="51" dataCellStyle="Percent"/>
    <tableColumn id="5" xr3:uid="{EC94FF1E-443B-054B-942F-2E1E7E8D035A}" name="Moneda (Lista)" dataDxfId="143" totalsRowDxfId="50"/>
    <tableColumn id="6" xr3:uid="{55D21908-0FA3-D941-9075-950CA06841CB}" name="Valor Patrimonial" totalsRowFunction="sum" dataDxfId="142" totalsRowDxfId="49"/>
    <tableColumn id="7" xr3:uid="{40F0862F-D379-5844-BFA8-662BBA9CDECC}" name="Tasa de Cambio" dataDxfId="141" totalsRowDxfId="48"/>
    <tableColumn id="8" xr3:uid="{FFBAB9C0-17D1-3044-818B-A8402EC11426}" name="Valor Patrimonial (COP)" totalsRowFunction="sum" dataDxfId="140" totalsRowDxfId="47"/>
    <tableColumn id="9" xr3:uid="{B2BCA8C2-CDB5-D548-B77D-AE1B2DFF7D03}" name="Ventas" totalsRowFunction="sum" dataDxfId="139" totalsRowDxfId="46"/>
    <tableColumn id="10" xr3:uid="{69B9E777-A984-354D-AF6E-26987CAB1D71}" name="EBITDA" totalsRowFunction="sum" dataDxfId="138" totalsRowDxfId="45"/>
    <tableColumn id="11" xr3:uid="{6E8FBEE1-747D-534B-8F44-5758E9D25300}" name="Utilidad Neta" totalsRowFunction="sum" dataDxfId="137" totalsRowDxfId="44"/>
    <tableColumn id="12" xr3:uid="{0FC2BED4-4D72-7E43-9D64-859E4A626DA8}" name="Valor Participación" totalsRowFunction="sum" dataDxfId="136" totalsRowDxfId="43"/>
    <tableColumn id="13" xr3:uid="{A91ABD51-0141-184A-A693-2556E19C4A38}" name="Utilidad" totalsRowFunction="sum" dataDxfId="135" totalsRowDxfId="42"/>
    <tableColumn id="14" xr3:uid="{88C40D10-C924-8046-BE47-5966ECAE5A7F}" name="Sector" dataDxfId="134" totalsRowDxfId="41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E9CFC-6763-8840-A896-02ADBD0112DA}" name="inversiones_no_productivas" displayName="inversiones_no_productivas" ref="A1:R10" totalsRowCount="1" headerRowDxfId="133" dataDxfId="132">
  <autoFilter ref="A1:R9" xr:uid="{1EFE9CFC-6763-8840-A896-02ADBD0112DA}"/>
  <tableColumns count="18">
    <tableColumn id="1" xr3:uid="{59D7AEE4-91E9-2A49-AD7E-9F4B4033FE7B}" name="ID" totalsRowLabel="Total" dataDxfId="131"/>
    <tableColumn id="2" xr3:uid="{ABA304CB-47CD-3647-A62D-2F45BBDCFC96}" name="Nombre del Activo" dataDxfId="130"/>
    <tableColumn id="3" xr3:uid="{4F13BE3D-5F96-ED47-ADCD-B81320EFC1E9}" name="Propietario" dataDxfId="129"/>
    <tableColumn id="4" xr3:uid="{AFC29996-9A94-8144-A8B8-894464AA2600}" name="Valor ($)" totalsRowFunction="sum" dataDxfId="128"/>
    <tableColumn id="5" xr3:uid="{F3FA6F89-0B4E-1140-9098-457AB4C9FCC5}" name="Moneda (Lista)" dataDxfId="127"/>
    <tableColumn id="6" xr3:uid="{633B6FE8-2421-4B4B-BD2F-41EAEF38905F}" name="Tasa de Cambio" dataDxfId="126"/>
    <tableColumn id="7" xr3:uid="{730A6B20-1702-F14C-8160-8E862A731C09}" name="Valor (COP)" totalsRowFunction="sum" dataDxfId="125" dataCellStyle="Comma"/>
    <tableColumn id="8" xr3:uid="{16D16387-A8CB-0C47-B82C-98FCED67D957}" name="Management Fee  Actual (%) " dataDxfId="124" totalsRowDxfId="40" dataCellStyle="Comma"/>
    <tableColumn id="17" xr3:uid="{BB125C3D-C919-034B-9D03-0F5EEF00B52F}" name="Other Costs (%) " dataDxfId="123" dataCellStyle="Comma"/>
    <tableColumn id="18" xr3:uid="{A62556B5-ECA1-0440-A3B2-DC17E74AEF35}" name="Total Costs (%)" dataDxfId="122"/>
    <tableColumn id="15" xr3:uid="{A9668270-F1ED-4A49-804F-2A4602DD4D5C}" name="Total_management_fee" dataDxfId="121" dataCellStyle="Comma"/>
    <tableColumn id="14" xr3:uid="{2DB4168D-D5FD-5946-B394-A8B8B7DC9141}" name="Geografia " dataDxfId="120"/>
    <tableColumn id="9" xr3:uid="{D0B7A5ED-B9DE-4148-91B3-B46030BF9A23}" name="Impuestos" totalsRowFunction="sum" dataDxfId="119"/>
    <tableColumn id="21" xr3:uid="{568C6294-5220-244A-9182-658AA9F27254}" name="Yield (%)" dataDxfId="118"/>
    <tableColumn id="10" xr3:uid="{556BC1AB-E5B4-E348-B975-BD9C3A9EC368}" name="Apreciación Anual (%)" dataDxfId="117"/>
    <tableColumn id="22" xr3:uid="{C011BC48-CBEB-1842-B4B6-56A9877102E6}" name="Rentabilidad (%)" dataDxfId="116" dataCellStyle="Percent"/>
    <tableColumn id="11" xr3:uid="{6173AF0E-34A9-4645-B2F6-D478BCAB00BC}" name="Tipo de Activo (Lista)" dataDxfId="115"/>
    <tableColumn id="12" xr3:uid="{58D08D76-6CE5-7E44-8A0F-73944963C37B}" name="Nivel de Liquidez (Lista)" dataDxfId="114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FF901F-8AD5-B740-A661-FCA87A0C23A1}" name="inversiones_productivas" displayName="inversiones_productivas" ref="A1:W6" totalsRowCount="1" headerRowDxfId="113" dataDxfId="112">
  <autoFilter ref="A1:W5" xr:uid="{E1FF901F-8AD5-B740-A661-FCA87A0C23A1}"/>
  <tableColumns count="23">
    <tableColumn id="1" xr3:uid="{5DAA3D93-1B56-984F-88AD-4B139D2C22F4}" name="ID" totalsRowLabel="Total" dataDxfId="111"/>
    <tableColumn id="2" xr3:uid="{070AE4CD-3527-734B-A1CE-0BFDF95ABE54}" name="Nombre del Proyecto" dataDxfId="110" totalsRowDxfId="39"/>
    <tableColumn id="3" xr3:uid="{D9A388E5-EA53-B143-BA7B-C8BABBD3DD2C}" name="Propietario" dataDxfId="109" totalsRowDxfId="38"/>
    <tableColumn id="4" xr3:uid="{931C5391-EC54-F04A-9E78-9D381BFA8FE3}" name="Valor ($)" totalsRowFunction="sum" dataDxfId="108" totalsRowDxfId="37" dataCellStyle="Comma" totalsRowCellStyle="Comma"/>
    <tableColumn id="5" xr3:uid="{50F60E45-B831-4443-AF3B-D516150CC025}" name="Moneda (Lista)" dataDxfId="107" totalsRowDxfId="36"/>
    <tableColumn id="6" xr3:uid="{0CF260D9-A6A5-DC45-B265-8A516955AD10}" name="Tasa de Cambio" dataDxfId="106" totalsRowDxfId="35"/>
    <tableColumn id="7" xr3:uid="{ED287F0C-6F0A-2540-BE27-8B326ADF029E}" name="Valor (COP)" totalsRowFunction="sum" dataDxfId="105" totalsRowDxfId="34"/>
    <tableColumn id="8" xr3:uid="{3BB4193B-BABF-B34E-9704-922F54626510}" name="Management Fee  Actual (%) " totalsRowFunction="sum" dataDxfId="104" totalsRowDxfId="33" dataCellStyle="Percent"/>
    <tableColumn id="18" xr3:uid="{58CB0B37-996A-AF49-99A8-4647FC45A650}" name="Other Costs (%) " dataDxfId="103" totalsRowDxfId="32"/>
    <tableColumn id="19" xr3:uid="{AA89DA21-3361-8243-A339-2EE083CC34AC}" name="Total Costs (%)" dataDxfId="102" totalsRowDxfId="31" dataCellStyle="Percent"/>
    <tableColumn id="20" xr3:uid="{DFACB642-408A-AA44-9F13-83869C7B9E05}" name="Total_management_fee" dataDxfId="101" totalsRowDxfId="30" dataCellStyle="Comma"/>
    <tableColumn id="9" xr3:uid="{2E6C80D8-C4D9-014A-84DA-DC2A33900582}" name="Impuestos" totalsRowFunction="sum" dataDxfId="100" totalsRowDxfId="29"/>
    <tableColumn id="10" xr3:uid="{95BBEF6C-C0A5-3245-AD7A-36AE2C6BEEC1}" name="Plazo (Años)" dataDxfId="99" totalsRowDxfId="28"/>
    <tableColumn id="11" xr3:uid="{12862DC3-BBFD-DE42-8A2A-0F1CEA8E024E}" name="Rendimiento Anual (%)" totalsRowFunction="sum" dataDxfId="98" totalsRowDxfId="27" dataCellStyle="Percent" totalsRowCellStyle="Comma"/>
    <tableColumn id="16" xr3:uid="{68A1EFC2-E429-2B43-8944-840B04F4642C}" name="Ingreso Mesual" totalsRowFunction="sum" dataDxfId="97" totalsRowDxfId="26" dataCellStyle="Comma"/>
    <tableColumn id="17" xr3:uid="{01DA037E-4316-1B49-A14B-8AF38B921D4A}" name="Geografia" dataDxfId="96" totalsRowDxfId="25" dataCellStyle="Comma [0]"/>
    <tableColumn id="27" xr3:uid="{380DFDF8-B206-1646-8AF0-5D6E37692056}" name="Yield (%) " dataDxfId="95" totalsRowDxfId="24" dataCellStyle="Percent"/>
    <tableColumn id="24" xr3:uid="{C0585FD5-1F90-4F4D-988B-EEF69936F52F}" name="Appreciation (%)" dataDxfId="94" totalsRowDxfId="23" dataCellStyle="Percent"/>
    <tableColumn id="29" xr3:uid="{48768F32-2719-F947-B99A-DC5C45356ED5}" name="Rentabilidad (%) " dataDxfId="93" totalsRowDxfId="22" dataCellStyle="Percent"/>
    <tableColumn id="12" xr3:uid="{671F2FC4-BB32-5B4D-A730-1408132BB9F1}" name="Nivel de Seguridad (Riesgo)" dataDxfId="92" totalsRowDxfId="21"/>
    <tableColumn id="13" xr3:uid="{32663FBC-AAF9-8B4D-BE24-26469DB4BAF2}" name="Contraparte" dataDxfId="91" totalsRowDxfId="20"/>
    <tableColumn id="14" xr3:uid="{923459BC-F6D9-EB4F-BC74-0B64C2D088F9}" name="Tipo de Activo (Lista)" dataDxfId="90" totalsRowDxfId="19"/>
    <tableColumn id="15" xr3:uid="{C92B55A6-0541-0546-AD19-B602DB9E9BA5}" name="Nivel de Liquidez (Lista)" totalsRowFunction="count" dataDxfId="89" totalsRowDxfId="18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664CC0-9071-9049-B8EC-E0ECC720A275}" name="inversiones_financieras" displayName="inversiones_financieras" ref="A1:Y9" totalsRowCount="1" headerRowDxfId="88" dataDxfId="87">
  <autoFilter ref="A1:Y8" xr:uid="{83664CC0-9071-9049-B8EC-E0ECC720A275}"/>
  <tableColumns count="25">
    <tableColumn id="1" xr3:uid="{2B819056-3C3F-1048-A33B-95CC63B4EC68}" name="ID" totalsRowLabel="Total" dataDxfId="86"/>
    <tableColumn id="2" xr3:uid="{25B054B6-8FD9-774A-811D-8C7666780B49}" name="Nombre del Instrumento" dataDxfId="85"/>
    <tableColumn id="3" xr3:uid="{3955F828-B201-144A-BADD-8D576DDB5BC7}" name="Propietario" dataDxfId="84"/>
    <tableColumn id="4" xr3:uid="{8241AA52-7137-7B40-ABCE-A2CB1D77ED61}" name="Valor ($)" totalsRowFunction="sum" dataDxfId="83"/>
    <tableColumn id="5" xr3:uid="{C1D52A7A-F0C5-FD48-8930-FBAFCED5066A}" name="Moneda (Lista)" dataDxfId="82"/>
    <tableColumn id="6" xr3:uid="{362DA5F9-9419-5B49-AB20-88315FF3ABFC}" name="Tasa de Cambio" dataDxfId="81"/>
    <tableColumn id="7" xr3:uid="{94AAD13A-2F30-9545-A8B7-9E4311A8CE60}" name="Valor (COP)" totalsRowFunction="sum" dataDxfId="80"/>
    <tableColumn id="8" xr3:uid="{9C129AF2-DC57-CC47-9B7E-453AC8D4A08B}" name="Plazo (Años)" dataDxfId="79"/>
    <tableColumn id="9" xr3:uid="{2EC20D6C-B3C2-CD43-8C39-32384E4354D1}" name="Rendimiento Anual (%)" totalsRowFunction="sum" dataDxfId="78" totalsRowDxfId="17" dataCellStyle="Comma" totalsRowCellStyle="Comma"/>
    <tableColumn id="14" xr3:uid="{1F85CA16-6A1D-CA4B-AE99-321DCEEC7A17}" name="Asset class" dataDxfId="77" totalsRowDxfId="16" dataCellStyle="Percent"/>
    <tableColumn id="16" xr3:uid="{1A4E3565-F0FC-0042-8BD6-19BC6E820542}" name="Sub Asset class" dataDxfId="76" totalsRowDxfId="15" dataCellStyle="Percent"/>
    <tableColumn id="13" xr3:uid="{50E32BE6-C4A8-0640-BBDE-EBC6B7B9170C}" name="Ingreso mensual " totalsRowFunction="sum" dataDxfId="75" totalsRowDxfId="14" dataCellStyle="Comma"/>
    <tableColumn id="20" xr3:uid="{E4EAA958-F92D-CA47-9EF2-A5CFF1F4D17D}" name="Management Fee  Actual (%) " dataDxfId="74" totalsRowDxfId="13" dataCellStyle="Percent"/>
    <tableColumn id="21" xr3:uid="{A497169F-1202-3844-AC86-D1E68990E73A}" name="Other Costs (%) " dataDxfId="73" totalsRowDxfId="12" dataCellStyle="Percent"/>
    <tableColumn id="22" xr3:uid="{4FD2B48D-0DF0-E347-A383-FEF7F7EF6E32}" name="Total Costs (%)" dataDxfId="72" totalsRowDxfId="11" dataCellStyle="Percent"/>
    <tableColumn id="23" xr3:uid="{924A7256-BD32-4140-907E-EE762D0447AC}" name="Total_management_fee" dataDxfId="71" totalsRowDxfId="10" dataCellStyle="Comma"/>
    <tableColumn id="24" xr3:uid="{33AE18B5-8CC4-774B-A7E2-CFFCF9E220F7}" name="Costo Proaltus (%)" dataDxfId="70" totalsRowDxfId="9" dataCellStyle="Percent"/>
    <tableColumn id="15" xr3:uid="{9615E884-C42F-E145-8DBA-EB486AD2BADB}" name="Costo Total Proaltus ($) " dataDxfId="69" totalsRowDxfId="8" dataCellStyle="Comma [0]"/>
    <tableColumn id="25" xr3:uid="{EF8196F5-8825-E145-8A64-8D86E80A426A}" name="Yield (%) " dataDxfId="68" totalsRowDxfId="7" dataCellStyle="Comma [0]"/>
    <tableColumn id="26" xr3:uid="{4F3C8382-2D1F-1B4E-9E2E-6095557589B8}" name="Appreciation (%) " dataDxfId="67" totalsRowDxfId="6" dataCellStyle="Comma [0]"/>
    <tableColumn id="27" xr3:uid="{8C0FB5A6-2C61-9140-8762-FBFCECD99EF8}" name="Rentabilidad (%)" dataDxfId="66" totalsRowDxfId="5" dataCellStyle="Comma [0]"/>
    <tableColumn id="10" xr3:uid="{58E07FC8-AB8F-D242-AC0A-979F78800C70}" name="Nivel de Seguridad (Riesgo)" dataDxfId="65"/>
    <tableColumn id="11" xr3:uid="{8B1945EA-CC9B-984C-844B-80F3D796DBA2}" name="Contraparte" dataDxfId="64"/>
    <tableColumn id="12" xr3:uid="{78B95A47-2EED-7B42-9D9A-6CCA3165AA48}" name="Nivel de Liquidez (Lista)" dataDxfId="63"/>
    <tableColumn id="18" xr3:uid="{1C787208-8895-4341-8517-9A3F75AC5973}" name="Geografia 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0F1FCE-084C-7340-BF1E-42FBE0C45AA1}" name="datos_adicionales" displayName="datos_adicionales" ref="A1:E25" totalsRowCount="1" headerRowDxfId="61" dataDxfId="60">
  <autoFilter ref="A1:E24" xr:uid="{6E0F1FCE-084C-7340-BF1E-42FBE0C45AA1}"/>
  <tableColumns count="5">
    <tableColumn id="1" xr3:uid="{F679B08E-CAFD-134C-A1A6-D87ACC2A4668}" name="ID" totalsRowLabel="Total" dataDxfId="59" totalsRowDxfId="4"/>
    <tableColumn id="2" xr3:uid="{F35A0830-007B-B645-B9AD-024A501C8A9B}" name="Categoría" dataDxfId="58" totalsRowDxfId="3"/>
    <tableColumn id="6" xr3:uid="{5A6BE088-F9D0-7146-8695-DF2E583F0590}" name="Subcategoria " dataDxfId="57" totalsRowDxfId="2"/>
    <tableColumn id="4" xr3:uid="{46C96939-6B05-CF4B-B476-13DA194D27AF}" name="Valor (COP)" dataDxfId="56" totalsRowDxfId="1"/>
    <tableColumn id="5" xr3:uid="{00B5DE03-3417-E74D-BA45-CF5CB6D22D5C}" name="Tipo de Relación" dataDxfId="55" totalsRow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E25BE7-9690-1744-B378-D34170C14194}" name="inputs" displayName="inputs" ref="A1:C123" totalsRowShown="0">
  <autoFilter ref="A1:C123" xr:uid="{2BE25BE7-9690-1744-B378-D34170C14194}"/>
  <tableColumns count="3">
    <tableColumn id="1" xr3:uid="{F2C722AF-3487-6B49-8BD4-B937F5115737}" name="Categoria"/>
    <tableColumn id="2" xr3:uid="{3134A02F-B8F0-E24C-A620-353D1CE31997}" name="Subcategoria"/>
    <tableColumn id="3" xr3:uid="{106E5EBF-6BF0-1046-8352-72A747BFF05B}" name="Sub Asset classe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zoomScale="92" workbookViewId="0">
      <selection activeCell="A2" sqref="A2:N4"/>
    </sheetView>
  </sheetViews>
  <sheetFormatPr baseColWidth="10" defaultColWidth="8.83203125" defaultRowHeight="15" x14ac:dyDescent="0.2"/>
  <cols>
    <col min="1" max="1" width="10" customWidth="1"/>
    <col min="2" max="2" width="17" customWidth="1"/>
    <col min="3" max="3" width="16" customWidth="1"/>
    <col min="4" max="4" width="12" customWidth="1"/>
    <col min="5" max="5" width="16" customWidth="1"/>
    <col min="6" max="6" width="19" customWidth="1"/>
    <col min="7" max="7" width="16" customWidth="1"/>
    <col min="8" max="8" width="25" customWidth="1"/>
    <col min="9" max="10" width="13" customWidth="1"/>
    <col min="11" max="11" width="15" customWidth="1"/>
    <col min="12" max="12" width="21" customWidth="1"/>
    <col min="13" max="13" width="13" customWidth="1"/>
    <col min="14" max="14" width="12" customWidth="1"/>
  </cols>
  <sheetData>
    <row r="1" spans="1:1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ht="16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4" ht="16" x14ac:dyDescent="0.2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1:14" ht="16" x14ac:dyDescent="0.2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</row>
    <row r="5" spans="1:14" x14ac:dyDescent="0.2">
      <c r="A5" s="8" t="s">
        <v>56</v>
      </c>
      <c r="B5" s="8"/>
      <c r="C5" s="8"/>
      <c r="D5" s="9">
        <f>SUBTOTAL(109,empresas[Porcentaje])</f>
        <v>0</v>
      </c>
      <c r="E5" s="8"/>
      <c r="F5" s="8">
        <f>SUBTOTAL(109,empresas[Valor Patrimonial])</f>
        <v>0</v>
      </c>
      <c r="G5" s="8"/>
      <c r="H5" s="8">
        <f>SUBTOTAL(109,empresas[Valor Patrimonial (COP)])</f>
        <v>0</v>
      </c>
      <c r="I5" s="8">
        <f>SUBTOTAL(109,empresas[Ventas])</f>
        <v>0</v>
      </c>
      <c r="J5" s="8">
        <f>SUBTOTAL(109,empresas[EBITDA])</f>
        <v>0</v>
      </c>
      <c r="K5" s="8">
        <f>SUBTOTAL(109,empresas[Utilidad Neta])</f>
        <v>0</v>
      </c>
      <c r="L5" s="8">
        <f>SUBTOTAL(109,empresas[Valor Participación])</f>
        <v>0</v>
      </c>
      <c r="M5" s="8">
        <f>SUBTOTAL(109,empresas[Utilidad])</f>
        <v>0</v>
      </c>
      <c r="N5" s="8"/>
    </row>
    <row r="6" spans="1:14" x14ac:dyDescent="0.2">
      <c r="A6" s="1"/>
      <c r="H6" s="1"/>
      <c r="I6" s="1"/>
      <c r="J6" s="1"/>
      <c r="K6" s="1"/>
      <c r="L6" s="1"/>
      <c r="M6" s="1"/>
    </row>
  </sheetData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activeCell="A2" sqref="A2:R9"/>
    </sheetView>
  </sheetViews>
  <sheetFormatPr baseColWidth="10" defaultColWidth="8.83203125" defaultRowHeight="15" x14ac:dyDescent="0.2"/>
  <cols>
    <col min="1" max="1" width="5.1640625" customWidth="1"/>
    <col min="2" max="2" width="37" customWidth="1"/>
    <col min="3" max="3" width="21.6640625" customWidth="1"/>
    <col min="4" max="4" width="11" customWidth="1"/>
    <col min="5" max="6" width="16" customWidth="1"/>
    <col min="7" max="7" width="21.83203125" customWidth="1"/>
    <col min="8" max="11" width="40.33203125" customWidth="1"/>
    <col min="12" max="12" width="11.5" customWidth="1"/>
    <col min="13" max="14" width="23" customWidth="1"/>
    <col min="15" max="16" width="24" customWidth="1"/>
    <col min="17" max="17" width="27" customWidth="1"/>
    <col min="18" max="18" width="24" customWidth="1"/>
  </cols>
  <sheetData>
    <row r="1" spans="1:18" x14ac:dyDescent="0.2">
      <c r="A1" s="5" t="s">
        <v>14</v>
      </c>
      <c r="B1" s="5" t="s">
        <v>15</v>
      </c>
      <c r="C1" s="5" t="s">
        <v>2</v>
      </c>
      <c r="D1" s="5" t="s">
        <v>16</v>
      </c>
      <c r="E1" s="5" t="s">
        <v>4</v>
      </c>
      <c r="F1" s="5" t="s">
        <v>6</v>
      </c>
      <c r="G1" s="5" t="s">
        <v>17</v>
      </c>
      <c r="H1" s="5" t="s">
        <v>206</v>
      </c>
      <c r="I1" s="5" t="s">
        <v>207</v>
      </c>
      <c r="J1" s="5" t="s">
        <v>208</v>
      </c>
      <c r="K1" s="5" t="s">
        <v>217</v>
      </c>
      <c r="L1" s="5" t="s">
        <v>181</v>
      </c>
      <c r="M1" s="5" t="s">
        <v>18</v>
      </c>
      <c r="N1" s="5" t="s">
        <v>211</v>
      </c>
      <c r="O1" s="5" t="s">
        <v>19</v>
      </c>
      <c r="P1" s="5" t="s">
        <v>212</v>
      </c>
      <c r="Q1" s="5" t="s">
        <v>20</v>
      </c>
      <c r="R1" s="5" t="s">
        <v>21</v>
      </c>
    </row>
    <row r="2" spans="1:18" x14ac:dyDescent="0.2">
      <c r="G2" s="44"/>
      <c r="H2" s="38"/>
      <c r="I2" s="38"/>
      <c r="J2" s="40"/>
      <c r="K2" s="39"/>
      <c r="L2" s="5"/>
      <c r="N2" s="14"/>
      <c r="O2" s="14"/>
      <c r="P2" s="26"/>
    </row>
    <row r="3" spans="1:18" x14ac:dyDescent="0.2">
      <c r="G3" s="44"/>
      <c r="H3" s="38"/>
      <c r="I3" s="38"/>
      <c r="J3" s="40"/>
      <c r="K3" s="39"/>
      <c r="L3" s="5"/>
      <c r="N3" s="14"/>
      <c r="O3" s="14"/>
      <c r="P3" s="26"/>
    </row>
    <row r="4" spans="1:18" ht="18" customHeight="1" x14ac:dyDescent="0.2">
      <c r="G4" s="44"/>
      <c r="H4" s="38"/>
      <c r="I4" s="38"/>
      <c r="J4" s="40"/>
      <c r="K4" s="39"/>
      <c r="L4" s="5"/>
      <c r="N4" s="14"/>
      <c r="O4" s="14"/>
      <c r="P4" s="26"/>
    </row>
    <row r="5" spans="1:18" ht="37" customHeight="1" x14ac:dyDescent="0.2">
      <c r="G5" s="44"/>
      <c r="H5" s="38"/>
      <c r="I5" s="38"/>
      <c r="J5" s="40"/>
      <c r="K5" s="39"/>
      <c r="L5" s="5"/>
      <c r="N5" s="14"/>
      <c r="O5" s="14"/>
      <c r="P5" s="26"/>
    </row>
    <row r="6" spans="1:18" ht="20" customHeight="1" x14ac:dyDescent="0.2">
      <c r="G6" s="44"/>
      <c r="H6" s="38"/>
      <c r="I6" s="38"/>
      <c r="J6" s="40"/>
      <c r="K6" s="39"/>
      <c r="L6" s="5"/>
      <c r="N6" s="14"/>
      <c r="O6" s="14"/>
      <c r="P6" s="26"/>
    </row>
    <row r="7" spans="1:18" ht="25" customHeight="1" x14ac:dyDescent="0.2">
      <c r="G7" s="44"/>
      <c r="H7" s="38"/>
      <c r="I7" s="38"/>
      <c r="J7" s="40"/>
      <c r="K7" s="39"/>
      <c r="L7" s="5"/>
      <c r="N7" s="14"/>
      <c r="O7" s="14"/>
      <c r="P7" s="26"/>
    </row>
    <row r="8" spans="1:18" x14ac:dyDescent="0.2">
      <c r="G8" s="44"/>
      <c r="H8" s="38"/>
      <c r="I8" s="38"/>
      <c r="J8" s="40"/>
      <c r="K8" s="39"/>
      <c r="L8" s="5"/>
      <c r="N8" s="14"/>
      <c r="O8" s="14"/>
      <c r="P8" s="26"/>
    </row>
    <row r="9" spans="1:18" ht="22" customHeight="1" x14ac:dyDescent="0.2">
      <c r="G9" s="44"/>
      <c r="H9" s="38"/>
      <c r="I9" s="38"/>
      <c r="J9" s="40"/>
      <c r="K9" s="39"/>
      <c r="L9" s="5"/>
      <c r="N9" s="14"/>
      <c r="O9" s="14"/>
      <c r="P9" s="26"/>
    </row>
    <row r="10" spans="1:18" x14ac:dyDescent="0.2">
      <c r="A10" t="s">
        <v>56</v>
      </c>
      <c r="D10">
        <f>SUBTOTAL(109,inversiones_no_productivas[Valor ($)])</f>
        <v>0</v>
      </c>
      <c r="G10">
        <f>SUBTOTAL(109,inversiones_no_productivas[Valor (COP)])</f>
        <v>0</v>
      </c>
      <c r="H10" s="11"/>
      <c r="M10">
        <f>SUBTOTAL(109,inversiones_no_productivas[Impuestos])</f>
        <v>0</v>
      </c>
    </row>
    <row r="15" spans="1:18" x14ac:dyDescent="0.2">
      <c r="I15" s="27"/>
      <c r="J15" s="27"/>
    </row>
    <row r="16" spans="1:18" x14ac:dyDescent="0.2">
      <c r="G16" s="34"/>
    </row>
    <row r="18" spans="11:13" x14ac:dyDescent="0.2">
      <c r="K18" s="46"/>
      <c r="L18" s="27"/>
      <c r="M18" s="45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zoomScaleNormal="220" workbookViewId="0">
      <selection activeCell="G19" sqref="G19"/>
    </sheetView>
  </sheetViews>
  <sheetFormatPr baseColWidth="10" defaultColWidth="8.83203125" defaultRowHeight="15" x14ac:dyDescent="0.2"/>
  <cols>
    <col min="1" max="1" width="5.1640625" customWidth="1"/>
    <col min="2" max="2" width="31" customWidth="1"/>
    <col min="3" max="3" width="18" customWidth="1"/>
    <col min="4" max="4" width="26" customWidth="1"/>
    <col min="5" max="6" width="16" customWidth="1"/>
    <col min="7" max="7" width="13" customWidth="1"/>
    <col min="8" max="8" width="27.1640625" customWidth="1"/>
    <col min="9" max="9" width="17.33203125" customWidth="1"/>
    <col min="10" max="10" width="20" customWidth="1"/>
    <col min="11" max="11" width="32" customWidth="1"/>
    <col min="12" max="12" width="11.5" customWidth="1"/>
    <col min="13" max="13" width="14" customWidth="1"/>
    <col min="14" max="14" width="23" customWidth="1"/>
    <col min="15" max="19" width="29" customWidth="1"/>
    <col min="20" max="20" width="18" customWidth="1"/>
    <col min="21" max="21" width="24" customWidth="1"/>
    <col min="22" max="22" width="27" customWidth="1"/>
    <col min="23" max="23" width="24.33203125" customWidth="1"/>
  </cols>
  <sheetData>
    <row r="1" spans="1:23" x14ac:dyDescent="0.2">
      <c r="A1" s="6" t="s">
        <v>14</v>
      </c>
      <c r="B1" s="6" t="s">
        <v>22</v>
      </c>
      <c r="C1" s="6" t="s">
        <v>2</v>
      </c>
      <c r="D1" s="6" t="s">
        <v>16</v>
      </c>
      <c r="E1" s="6" t="s">
        <v>4</v>
      </c>
      <c r="F1" s="6" t="s">
        <v>6</v>
      </c>
      <c r="G1" s="6" t="s">
        <v>17</v>
      </c>
      <c r="H1" s="15" t="s">
        <v>206</v>
      </c>
      <c r="I1" s="15" t="s">
        <v>207</v>
      </c>
      <c r="J1" s="15" t="s">
        <v>208</v>
      </c>
      <c r="K1" s="15" t="s">
        <v>217</v>
      </c>
      <c r="L1" s="6" t="s">
        <v>18</v>
      </c>
      <c r="M1" s="6" t="s">
        <v>23</v>
      </c>
      <c r="N1" s="6" t="s">
        <v>24</v>
      </c>
      <c r="O1" s="6" t="s">
        <v>57</v>
      </c>
      <c r="P1" s="6" t="s">
        <v>182</v>
      </c>
      <c r="Q1" s="6" t="s">
        <v>215</v>
      </c>
      <c r="R1" s="6" t="s">
        <v>213</v>
      </c>
      <c r="S1" s="6" t="s">
        <v>214</v>
      </c>
      <c r="T1" s="6" t="s">
        <v>25</v>
      </c>
      <c r="U1" s="6" t="s">
        <v>26</v>
      </c>
      <c r="V1" s="6" t="s">
        <v>20</v>
      </c>
      <c r="W1" s="6" t="s">
        <v>21</v>
      </c>
    </row>
    <row r="2" spans="1:23" ht="16" x14ac:dyDescent="0.2">
      <c r="A2" s="28"/>
      <c r="B2" s="28"/>
      <c r="C2" s="28"/>
      <c r="D2" s="43"/>
      <c r="E2" s="28"/>
      <c r="F2" s="28"/>
      <c r="G2" s="28"/>
      <c r="H2" s="14"/>
      <c r="I2" s="30"/>
      <c r="J2" s="16"/>
      <c r="K2" s="42"/>
      <c r="L2" s="28"/>
      <c r="M2" s="28"/>
      <c r="N2" s="35"/>
      <c r="O2" s="37"/>
      <c r="P2" s="17"/>
      <c r="Q2" s="14"/>
      <c r="R2" s="14"/>
      <c r="S2" s="31"/>
      <c r="T2" s="28"/>
      <c r="U2" s="28"/>
      <c r="V2" s="28"/>
      <c r="W2" s="28"/>
    </row>
    <row r="3" spans="1:23" ht="16" x14ac:dyDescent="0.2">
      <c r="A3" s="28"/>
      <c r="B3" s="28"/>
      <c r="C3" s="28"/>
      <c r="D3" s="43"/>
      <c r="E3" s="28"/>
      <c r="F3" s="28"/>
      <c r="G3" s="28"/>
      <c r="H3" s="14"/>
      <c r="I3" s="30"/>
      <c r="J3" s="16"/>
      <c r="K3" s="42"/>
      <c r="L3" s="28"/>
      <c r="M3" s="28"/>
      <c r="N3" s="35"/>
      <c r="O3" s="37"/>
      <c r="P3" s="17"/>
      <c r="Q3" s="14"/>
      <c r="R3" s="14"/>
      <c r="S3" s="31"/>
      <c r="T3" s="28"/>
      <c r="U3" s="28"/>
      <c r="V3" s="28"/>
      <c r="W3" s="28"/>
    </row>
    <row r="4" spans="1:23" ht="16" x14ac:dyDescent="0.2">
      <c r="A4" s="28"/>
      <c r="B4" s="28"/>
      <c r="C4" s="28"/>
      <c r="D4" s="43"/>
      <c r="E4" s="28"/>
      <c r="F4" s="28"/>
      <c r="G4" s="28"/>
      <c r="H4" s="14"/>
      <c r="I4" s="30"/>
      <c r="J4" s="16"/>
      <c r="K4" s="42"/>
      <c r="L4" s="28"/>
      <c r="M4" s="28"/>
      <c r="N4" s="35"/>
      <c r="O4" s="37"/>
      <c r="P4" s="17"/>
      <c r="Q4" s="14"/>
      <c r="R4" s="14"/>
      <c r="S4" s="31"/>
      <c r="T4" s="28"/>
      <c r="U4" s="28"/>
      <c r="V4" s="28"/>
      <c r="W4" s="28"/>
    </row>
    <row r="5" spans="1:23" ht="16" x14ac:dyDescent="0.2">
      <c r="A5" s="28"/>
      <c r="B5" s="28"/>
      <c r="C5" s="28"/>
      <c r="D5" s="43"/>
      <c r="E5" s="28"/>
      <c r="F5" s="28"/>
      <c r="G5" s="28"/>
      <c r="H5" s="14"/>
      <c r="I5" s="30"/>
      <c r="J5" s="16"/>
      <c r="K5" s="42"/>
      <c r="L5" s="28"/>
      <c r="M5" s="28"/>
      <c r="N5" s="35"/>
      <c r="O5" s="37"/>
      <c r="P5" s="17"/>
      <c r="Q5" s="14"/>
      <c r="R5" s="14"/>
      <c r="S5" s="31"/>
      <c r="T5" s="28"/>
      <c r="U5" s="28"/>
      <c r="V5" s="28"/>
      <c r="W5" s="28"/>
    </row>
    <row r="6" spans="1:23" x14ac:dyDescent="0.2">
      <c r="A6" t="s">
        <v>56</v>
      </c>
      <c r="B6" s="8"/>
      <c r="C6" s="8"/>
      <c r="D6" s="36">
        <f>SUBTOTAL(109,inversiones_productivas[Valor ($)])</f>
        <v>0</v>
      </c>
      <c r="E6" s="8"/>
      <c r="F6" s="8"/>
      <c r="G6" s="8">
        <f>SUBTOTAL(109,inversiones_productivas[Valor (COP)])</f>
        <v>0</v>
      </c>
      <c r="H6" s="9">
        <f>SUBTOTAL(109,inversiones_productivas[Management Fee  Actual (%) ])</f>
        <v>0</v>
      </c>
      <c r="I6" s="8"/>
      <c r="J6" s="8"/>
      <c r="K6" s="8"/>
      <c r="L6" s="8">
        <f>SUBTOTAL(109,inversiones_productivas[Impuestos])</f>
        <v>0</v>
      </c>
      <c r="M6" s="8"/>
      <c r="N6" s="36">
        <f>SUBTOTAL(109,inversiones_productivas[Rendimiento Anual (%)])</f>
        <v>0</v>
      </c>
      <c r="O6" s="18">
        <f>SUBTOTAL(109,inversiones_productivas[Ingreso Mesual])</f>
        <v>0</v>
      </c>
      <c r="P6" s="18"/>
      <c r="Q6" s="18"/>
      <c r="R6" s="18"/>
      <c r="S6" s="18"/>
      <c r="T6" s="8"/>
      <c r="U6" s="8"/>
      <c r="V6" s="8"/>
      <c r="W6" s="8">
        <f>SUBTOTAL(103,inversiones_productivas[Nivel de Liquidez (Lista)])</f>
        <v>0</v>
      </c>
    </row>
    <row r="13" spans="1:23" x14ac:dyDescent="0.2">
      <c r="Q13" s="27"/>
      <c r="R13" s="27"/>
    </row>
    <row r="16" spans="1:23" x14ac:dyDescent="0.2">
      <c r="H16" s="27"/>
      <c r="I16" s="27"/>
      <c r="J16" s="27"/>
    </row>
    <row r="21" spans="6:11" x14ac:dyDescent="0.2">
      <c r="F21" s="27"/>
      <c r="G21" s="27"/>
      <c r="H21" s="27"/>
      <c r="I21" s="27"/>
      <c r="J21" s="27"/>
      <c r="K21" s="27"/>
    </row>
    <row r="22" spans="6:11" x14ac:dyDescent="0.2">
      <c r="G22" s="29"/>
      <c r="H22" s="30"/>
      <c r="I22" s="30"/>
      <c r="J22" s="30"/>
      <c r="K22" s="29"/>
    </row>
    <row r="23" spans="6:11" x14ac:dyDescent="0.2">
      <c r="G23" s="29"/>
      <c r="H23" s="30"/>
      <c r="I23" s="30"/>
      <c r="J23" s="30"/>
      <c r="K23" s="29"/>
    </row>
    <row r="24" spans="6:11" x14ac:dyDescent="0.2">
      <c r="G24" s="29"/>
      <c r="H24" s="30"/>
      <c r="I24" s="30"/>
      <c r="J24" s="30"/>
      <c r="K24" s="29"/>
    </row>
    <row r="25" spans="6:11" x14ac:dyDescent="0.2">
      <c r="G25" s="29"/>
      <c r="H25" s="30"/>
      <c r="I25" s="30"/>
      <c r="J25" s="30"/>
      <c r="K25" s="29"/>
    </row>
  </sheetData>
  <phoneticPr fontId="13" type="noConversion"/>
  <pageMargins left="0.75" right="0.75" top="1" bottom="1" header="0.5" footer="0.5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4"/>
  <sheetViews>
    <sheetView zoomScale="86" workbookViewId="0">
      <selection activeCell="J25" sqref="J25"/>
    </sheetView>
  </sheetViews>
  <sheetFormatPr baseColWidth="10" defaultColWidth="8.83203125" defaultRowHeight="15" x14ac:dyDescent="0.2"/>
  <cols>
    <col min="1" max="1" width="5.1640625" customWidth="1"/>
    <col min="2" max="2" width="27" customWidth="1"/>
    <col min="3" max="3" width="17" customWidth="1"/>
    <col min="4" max="4" width="11" customWidth="1"/>
    <col min="5" max="6" width="16" customWidth="1"/>
    <col min="7" max="7" width="13" customWidth="1"/>
    <col min="8" max="8" width="14" customWidth="1"/>
    <col min="9" max="12" width="23" customWidth="1"/>
    <col min="13" max="13" width="29" style="14" customWidth="1"/>
    <col min="14" max="17" width="23" style="14" customWidth="1"/>
    <col min="18" max="21" width="23" customWidth="1"/>
    <col min="22" max="22" width="29" customWidth="1"/>
    <col min="23" max="23" width="20" customWidth="1"/>
    <col min="24" max="24" width="27" customWidth="1"/>
  </cols>
  <sheetData>
    <row r="1" spans="1:25" x14ac:dyDescent="0.2">
      <c r="A1" s="6" t="s">
        <v>14</v>
      </c>
      <c r="B1" s="6" t="s">
        <v>27</v>
      </c>
      <c r="C1" s="6" t="s">
        <v>2</v>
      </c>
      <c r="D1" s="6" t="s">
        <v>16</v>
      </c>
      <c r="E1" s="6" t="s">
        <v>4</v>
      </c>
      <c r="F1" s="6" t="s">
        <v>6</v>
      </c>
      <c r="G1" s="6" t="s">
        <v>17</v>
      </c>
      <c r="H1" s="6" t="s">
        <v>23</v>
      </c>
      <c r="I1" s="6" t="s">
        <v>24</v>
      </c>
      <c r="J1" s="6" t="s">
        <v>183</v>
      </c>
      <c r="K1" s="6" t="s">
        <v>184</v>
      </c>
      <c r="L1" s="6" t="s">
        <v>58</v>
      </c>
      <c r="M1" s="15" t="s">
        <v>206</v>
      </c>
      <c r="N1" s="15" t="s">
        <v>207</v>
      </c>
      <c r="O1" s="15" t="s">
        <v>208</v>
      </c>
      <c r="P1" s="15" t="s">
        <v>217</v>
      </c>
      <c r="Q1" s="15" t="s">
        <v>209</v>
      </c>
      <c r="R1" s="15" t="s">
        <v>210</v>
      </c>
      <c r="S1" s="19" t="s">
        <v>215</v>
      </c>
      <c r="T1" s="19" t="s">
        <v>216</v>
      </c>
      <c r="U1" s="19" t="s">
        <v>212</v>
      </c>
      <c r="V1" s="6" t="s">
        <v>25</v>
      </c>
      <c r="W1" s="6" t="s">
        <v>26</v>
      </c>
      <c r="X1" s="6" t="s">
        <v>21</v>
      </c>
      <c r="Y1" s="6" t="s">
        <v>181</v>
      </c>
    </row>
    <row r="2" spans="1:25" x14ac:dyDescent="0.2">
      <c r="I2" s="34"/>
      <c r="L2" s="34"/>
      <c r="M2" s="30"/>
      <c r="N2" s="30"/>
      <c r="O2" s="13"/>
      <c r="P2" s="41"/>
      <c r="Q2" s="32"/>
      <c r="R2" s="10"/>
      <c r="S2" s="33"/>
      <c r="T2" s="33"/>
      <c r="U2" s="13"/>
    </row>
    <row r="3" spans="1:25" x14ac:dyDescent="0.2">
      <c r="I3" s="34"/>
      <c r="L3" s="34"/>
      <c r="M3" s="30"/>
      <c r="N3" s="30"/>
      <c r="O3" s="13"/>
      <c r="P3" s="41"/>
      <c r="Q3" s="32"/>
      <c r="R3" s="10"/>
      <c r="S3" s="33"/>
      <c r="T3" s="33"/>
      <c r="U3" s="13"/>
    </row>
    <row r="4" spans="1:25" x14ac:dyDescent="0.2">
      <c r="I4" s="34"/>
      <c r="L4" s="34"/>
      <c r="M4" s="30"/>
      <c r="N4" s="30"/>
      <c r="O4" s="13"/>
      <c r="P4" s="41"/>
      <c r="Q4" s="32"/>
      <c r="R4" s="10"/>
      <c r="S4" s="33"/>
      <c r="T4" s="33"/>
      <c r="U4" s="13"/>
    </row>
    <row r="5" spans="1:25" x14ac:dyDescent="0.2">
      <c r="I5" s="34"/>
      <c r="L5" s="34"/>
      <c r="M5" s="30"/>
      <c r="N5" s="30"/>
      <c r="O5" s="13"/>
      <c r="P5" s="41"/>
      <c r="Q5" s="32"/>
      <c r="R5" s="10"/>
      <c r="S5" s="33"/>
      <c r="T5" s="33"/>
      <c r="U5" s="13"/>
    </row>
    <row r="6" spans="1:25" x14ac:dyDescent="0.2">
      <c r="I6" s="34"/>
      <c r="L6" s="34"/>
      <c r="M6" s="30"/>
      <c r="N6" s="30"/>
      <c r="O6" s="13"/>
      <c r="P6" s="41"/>
      <c r="Q6" s="32"/>
      <c r="R6" s="10"/>
      <c r="S6" s="33"/>
      <c r="T6" s="33"/>
      <c r="U6" s="13"/>
    </row>
    <row r="7" spans="1:25" x14ac:dyDescent="0.2">
      <c r="I7" s="34"/>
      <c r="L7" s="34"/>
      <c r="M7" s="30"/>
      <c r="N7" s="30"/>
      <c r="O7" s="13"/>
      <c r="P7" s="41"/>
      <c r="Q7" s="32"/>
      <c r="R7" s="10"/>
      <c r="S7" s="33"/>
      <c r="T7" s="33"/>
      <c r="U7" s="13"/>
    </row>
    <row r="8" spans="1:25" x14ac:dyDescent="0.2">
      <c r="I8" s="34"/>
      <c r="L8" s="34"/>
      <c r="M8" s="30"/>
      <c r="N8" s="30"/>
      <c r="O8" s="13"/>
      <c r="P8" s="41"/>
      <c r="Q8" s="32"/>
      <c r="R8" s="10"/>
      <c r="S8" s="33"/>
      <c r="T8" s="33"/>
      <c r="U8" s="13"/>
    </row>
    <row r="9" spans="1:25" x14ac:dyDescent="0.2">
      <c r="A9" t="s">
        <v>56</v>
      </c>
      <c r="D9">
        <f>SUBTOTAL(109,inversiones_financieras[Valor ($)])</f>
        <v>0</v>
      </c>
      <c r="G9">
        <f>SUBTOTAL(109,inversiones_financieras[Valor (COP)])</f>
        <v>0</v>
      </c>
      <c r="I9" s="34">
        <f>SUBTOTAL(109,inversiones_financieras[Rendimiento Anual (%)])</f>
        <v>0</v>
      </c>
      <c r="J9" s="11"/>
      <c r="K9" s="11"/>
      <c r="L9" s="12">
        <f>SUBTOTAL(109,inversiones_financieras[[Ingreso mensual ]])</f>
        <v>0</v>
      </c>
      <c r="M9" s="11"/>
      <c r="N9" s="11"/>
      <c r="O9" s="11"/>
      <c r="P9" s="11"/>
      <c r="Q9" s="11"/>
      <c r="R9" s="12"/>
      <c r="S9" s="12"/>
      <c r="T9" s="12"/>
      <c r="U9" s="12"/>
    </row>
    <row r="17" spans="4:23" x14ac:dyDescent="0.2">
      <c r="K17" s="27"/>
      <c r="L17" s="27"/>
      <c r="M17" s="27"/>
      <c r="N17" s="27"/>
      <c r="O17" s="27"/>
    </row>
    <row r="18" spans="4:23" x14ac:dyDescent="0.2">
      <c r="L18" s="30"/>
      <c r="M18" s="30"/>
      <c r="N18" s="30"/>
      <c r="O18" s="32"/>
    </row>
    <row r="19" spans="4:23" x14ac:dyDescent="0.2">
      <c r="L19" s="30"/>
      <c r="M19" s="30"/>
      <c r="N19" s="30"/>
      <c r="O19" s="32"/>
      <c r="T19" s="27"/>
      <c r="U19" s="27"/>
      <c r="V19" s="27"/>
      <c r="W19" s="27"/>
    </row>
    <row r="20" spans="4:23" x14ac:dyDescent="0.2">
      <c r="L20" s="30"/>
      <c r="M20" s="30"/>
      <c r="N20" s="30"/>
      <c r="O20" s="32"/>
    </row>
    <row r="21" spans="4:23" x14ac:dyDescent="0.2">
      <c r="L21" s="30"/>
      <c r="M21" s="30"/>
      <c r="N21" s="30"/>
      <c r="O21" s="32"/>
    </row>
    <row r="22" spans="4:23" x14ac:dyDescent="0.2">
      <c r="L22" s="30"/>
      <c r="M22" s="30"/>
      <c r="N22" s="30"/>
      <c r="O22" s="32"/>
    </row>
    <row r="23" spans="4:23" x14ac:dyDescent="0.2">
      <c r="L23" s="30"/>
      <c r="M23" s="30"/>
      <c r="N23" s="30"/>
      <c r="O23" s="32"/>
    </row>
    <row r="24" spans="4:23" x14ac:dyDescent="0.2">
      <c r="D24" s="27"/>
      <c r="E24" s="27"/>
      <c r="L24" s="30"/>
      <c r="M24" s="30"/>
      <c r="N24" s="30"/>
      <c r="O24" s="32"/>
    </row>
  </sheetData>
  <phoneticPr fontId="13" type="noConversion"/>
  <pageMargins left="0.75" right="0.75" top="1" bottom="1" header="0.5" footer="0.5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E32" sqref="E32"/>
    </sheetView>
  </sheetViews>
  <sheetFormatPr baseColWidth="10" defaultColWidth="8.83203125" defaultRowHeight="15" x14ac:dyDescent="0.2"/>
  <cols>
    <col min="1" max="5" width="24.1640625" customWidth="1"/>
    <col min="9" max="9" width="30" customWidth="1"/>
    <col min="10" max="10" width="28.6640625" customWidth="1"/>
    <col min="11" max="11" width="20.6640625" bestFit="1" customWidth="1"/>
    <col min="12" max="12" width="15.33203125" bestFit="1" customWidth="1"/>
  </cols>
  <sheetData>
    <row r="1" spans="1:5" x14ac:dyDescent="0.2">
      <c r="A1" s="7" t="s">
        <v>14</v>
      </c>
      <c r="B1" s="7" t="s">
        <v>28</v>
      </c>
      <c r="C1" s="7" t="s">
        <v>180</v>
      </c>
      <c r="D1" s="7" t="s">
        <v>17</v>
      </c>
      <c r="E1" s="7" t="s">
        <v>29</v>
      </c>
    </row>
    <row r="25" spans="1:5" x14ac:dyDescent="0.2">
      <c r="A25" s="8" t="s">
        <v>56</v>
      </c>
      <c r="B25" s="8"/>
      <c r="C25" s="8"/>
      <c r="D25" s="8"/>
      <c r="E25" s="8"/>
    </row>
  </sheetData>
  <dataValidations count="2">
    <dataValidation type="list" allowBlank="1" showInputMessage="1" showErrorMessage="1" sqref="C1:C24" xr:uid="{6CACF9BB-10F7-2246-9D2C-125EF5553F3C}">
      <formula1>Subcategoria</formula1>
    </dataValidation>
    <dataValidation type="list" allowBlank="1" showInputMessage="1" showErrorMessage="1" sqref="B1:B24" xr:uid="{B2544649-A33A-1D48-95FF-B81BA68F6868}">
      <formula1>Categoria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5230-F9E5-B941-9B1E-30F5BCF3A260}">
  <dimension ref="A1:C123"/>
  <sheetViews>
    <sheetView workbookViewId="0">
      <selection activeCell="E22" sqref="E22"/>
    </sheetView>
  </sheetViews>
  <sheetFormatPr baseColWidth="10" defaultRowHeight="15" x14ac:dyDescent="0.2"/>
  <cols>
    <col min="1" max="2" width="40.1640625" customWidth="1"/>
    <col min="3" max="3" width="44.5" customWidth="1"/>
  </cols>
  <sheetData>
    <row r="1" spans="1:3" x14ac:dyDescent="0.2">
      <c r="A1" t="s">
        <v>59</v>
      </c>
      <c r="B1" t="s">
        <v>60</v>
      </c>
      <c r="C1" t="s">
        <v>185</v>
      </c>
    </row>
    <row r="2" spans="1:3" x14ac:dyDescent="0.2">
      <c r="A2" t="s">
        <v>30</v>
      </c>
      <c r="B2" t="s">
        <v>61</v>
      </c>
      <c r="C2" t="s">
        <v>186</v>
      </c>
    </row>
    <row r="3" spans="1:3" x14ac:dyDescent="0.2">
      <c r="A3" t="s">
        <v>32</v>
      </c>
      <c r="B3" t="s">
        <v>62</v>
      </c>
      <c r="C3" t="s">
        <v>187</v>
      </c>
    </row>
    <row r="4" spans="1:3" x14ac:dyDescent="0.2">
      <c r="A4" t="s">
        <v>18</v>
      </c>
      <c r="B4" t="s">
        <v>63</v>
      </c>
      <c r="C4" t="s">
        <v>188</v>
      </c>
    </row>
    <row r="5" spans="1:3" x14ac:dyDescent="0.2">
      <c r="A5" t="s">
        <v>34</v>
      </c>
      <c r="B5" t="s">
        <v>64</v>
      </c>
      <c r="C5" t="s">
        <v>189</v>
      </c>
    </row>
    <row r="6" spans="1:3" x14ac:dyDescent="0.2">
      <c r="B6" t="s">
        <v>65</v>
      </c>
      <c r="C6" t="s">
        <v>190</v>
      </c>
    </row>
    <row r="7" spans="1:3" x14ac:dyDescent="0.2">
      <c r="B7" t="s">
        <v>66</v>
      </c>
      <c r="C7" t="s">
        <v>191</v>
      </c>
    </row>
    <row r="8" spans="1:3" x14ac:dyDescent="0.2">
      <c r="B8" t="s">
        <v>67</v>
      </c>
      <c r="C8" t="s">
        <v>192</v>
      </c>
    </row>
    <row r="9" spans="1:3" x14ac:dyDescent="0.2">
      <c r="B9" t="s">
        <v>31</v>
      </c>
      <c r="C9" t="s">
        <v>193</v>
      </c>
    </row>
    <row r="10" spans="1:3" x14ac:dyDescent="0.2">
      <c r="B10" t="s">
        <v>68</v>
      </c>
      <c r="C10" t="s">
        <v>194</v>
      </c>
    </row>
    <row r="11" spans="1:3" x14ac:dyDescent="0.2">
      <c r="B11" t="s">
        <v>69</v>
      </c>
      <c r="C11" t="s">
        <v>195</v>
      </c>
    </row>
    <row r="12" spans="1:3" x14ac:dyDescent="0.2">
      <c r="B12" t="s">
        <v>70</v>
      </c>
      <c r="C12" t="s">
        <v>196</v>
      </c>
    </row>
    <row r="13" spans="1:3" x14ac:dyDescent="0.2">
      <c r="B13" t="s">
        <v>71</v>
      </c>
      <c r="C13" t="s">
        <v>197</v>
      </c>
    </row>
    <row r="14" spans="1:3" x14ac:dyDescent="0.2">
      <c r="B14" t="s">
        <v>72</v>
      </c>
      <c r="C14" t="s">
        <v>198</v>
      </c>
    </row>
    <row r="15" spans="1:3" x14ac:dyDescent="0.2">
      <c r="B15" t="s">
        <v>73</v>
      </c>
      <c r="C15" t="s">
        <v>199</v>
      </c>
    </row>
    <row r="16" spans="1:3" x14ac:dyDescent="0.2">
      <c r="B16" t="s">
        <v>74</v>
      </c>
      <c r="C16" t="s">
        <v>200</v>
      </c>
    </row>
    <row r="17" spans="2:3" x14ac:dyDescent="0.2">
      <c r="B17" t="s">
        <v>75</v>
      </c>
      <c r="C17" t="s">
        <v>201</v>
      </c>
    </row>
    <row r="18" spans="2:3" x14ac:dyDescent="0.2">
      <c r="B18" t="s">
        <v>76</v>
      </c>
      <c r="C18" t="s">
        <v>202</v>
      </c>
    </row>
    <row r="19" spans="2:3" x14ac:dyDescent="0.2">
      <c r="B19" t="s">
        <v>77</v>
      </c>
      <c r="C19" t="s">
        <v>203</v>
      </c>
    </row>
    <row r="20" spans="2:3" x14ac:dyDescent="0.2">
      <c r="B20" t="s">
        <v>78</v>
      </c>
      <c r="C20" t="s">
        <v>204</v>
      </c>
    </row>
    <row r="21" spans="2:3" x14ac:dyDescent="0.2">
      <c r="B21" t="s">
        <v>79</v>
      </c>
      <c r="C21" t="s">
        <v>205</v>
      </c>
    </row>
    <row r="22" spans="2:3" x14ac:dyDescent="0.2">
      <c r="B22" t="s">
        <v>80</v>
      </c>
    </row>
    <row r="23" spans="2:3" x14ac:dyDescent="0.2">
      <c r="B23" t="s">
        <v>81</v>
      </c>
    </row>
    <row r="24" spans="2:3" x14ac:dyDescent="0.2">
      <c r="B24" t="s">
        <v>82</v>
      </c>
    </row>
    <row r="25" spans="2:3" x14ac:dyDescent="0.2">
      <c r="B25" t="s">
        <v>83</v>
      </c>
    </row>
    <row r="26" spans="2:3" x14ac:dyDescent="0.2">
      <c r="B26" t="s">
        <v>84</v>
      </c>
    </row>
    <row r="27" spans="2:3" x14ac:dyDescent="0.2">
      <c r="B27" t="s">
        <v>85</v>
      </c>
    </row>
    <row r="28" spans="2:3" x14ac:dyDescent="0.2">
      <c r="B28" t="s">
        <v>86</v>
      </c>
    </row>
    <row r="29" spans="2:3" x14ac:dyDescent="0.2">
      <c r="B29" t="s">
        <v>87</v>
      </c>
    </row>
    <row r="30" spans="2:3" x14ac:dyDescent="0.2">
      <c r="B30" t="s">
        <v>88</v>
      </c>
    </row>
    <row r="31" spans="2:3" x14ac:dyDescent="0.2">
      <c r="B31" t="s">
        <v>89</v>
      </c>
    </row>
    <row r="32" spans="2:3" x14ac:dyDescent="0.2">
      <c r="B32" t="s">
        <v>90</v>
      </c>
    </row>
    <row r="33" spans="2:2" x14ac:dyDescent="0.2">
      <c r="B33" t="s">
        <v>91</v>
      </c>
    </row>
    <row r="34" spans="2:2" x14ac:dyDescent="0.2">
      <c r="B34" t="s">
        <v>92</v>
      </c>
    </row>
    <row r="35" spans="2:2" x14ac:dyDescent="0.2">
      <c r="B35" t="s">
        <v>93</v>
      </c>
    </row>
    <row r="36" spans="2:2" x14ac:dyDescent="0.2">
      <c r="B36" t="s">
        <v>94</v>
      </c>
    </row>
    <row r="37" spans="2:2" x14ac:dyDescent="0.2">
      <c r="B37" t="s">
        <v>95</v>
      </c>
    </row>
    <row r="38" spans="2:2" x14ac:dyDescent="0.2">
      <c r="B38" t="s">
        <v>96</v>
      </c>
    </row>
    <row r="39" spans="2:2" x14ac:dyDescent="0.2">
      <c r="B39" t="s">
        <v>97</v>
      </c>
    </row>
    <row r="40" spans="2:2" x14ac:dyDescent="0.2">
      <c r="B40" t="s">
        <v>98</v>
      </c>
    </row>
    <row r="41" spans="2:2" x14ac:dyDescent="0.2">
      <c r="B41" t="s">
        <v>99</v>
      </c>
    </row>
    <row r="42" spans="2:2" x14ac:dyDescent="0.2">
      <c r="B42" t="s">
        <v>100</v>
      </c>
    </row>
    <row r="43" spans="2:2" x14ac:dyDescent="0.2">
      <c r="B43" t="s">
        <v>101</v>
      </c>
    </row>
    <row r="44" spans="2:2" x14ac:dyDescent="0.2">
      <c r="B44" t="s">
        <v>102</v>
      </c>
    </row>
    <row r="45" spans="2:2" x14ac:dyDescent="0.2">
      <c r="B45" t="s">
        <v>103</v>
      </c>
    </row>
    <row r="46" spans="2:2" x14ac:dyDescent="0.2">
      <c r="B46" t="s">
        <v>104</v>
      </c>
    </row>
    <row r="47" spans="2:2" x14ac:dyDescent="0.2">
      <c r="B47" t="s">
        <v>105</v>
      </c>
    </row>
    <row r="48" spans="2:2" x14ac:dyDescent="0.2">
      <c r="B48" t="s">
        <v>106</v>
      </c>
    </row>
    <row r="49" spans="2:2" x14ac:dyDescent="0.2">
      <c r="B49" t="s">
        <v>107</v>
      </c>
    </row>
    <row r="50" spans="2:2" x14ac:dyDescent="0.2">
      <c r="B50" t="s">
        <v>108</v>
      </c>
    </row>
    <row r="51" spans="2:2" x14ac:dyDescent="0.2">
      <c r="B51" t="s">
        <v>109</v>
      </c>
    </row>
    <row r="52" spans="2:2" x14ac:dyDescent="0.2">
      <c r="B52" t="s">
        <v>110</v>
      </c>
    </row>
    <row r="53" spans="2:2" x14ac:dyDescent="0.2">
      <c r="B53" t="s">
        <v>111</v>
      </c>
    </row>
    <row r="54" spans="2:2" x14ac:dyDescent="0.2">
      <c r="B54" t="s">
        <v>112</v>
      </c>
    </row>
    <row r="55" spans="2:2" x14ac:dyDescent="0.2">
      <c r="B55" t="s">
        <v>113</v>
      </c>
    </row>
    <row r="56" spans="2:2" x14ac:dyDescent="0.2">
      <c r="B56" t="s">
        <v>114</v>
      </c>
    </row>
    <row r="57" spans="2:2" x14ac:dyDescent="0.2">
      <c r="B57" t="s">
        <v>115</v>
      </c>
    </row>
    <row r="58" spans="2:2" x14ac:dyDescent="0.2">
      <c r="B58" t="s">
        <v>116</v>
      </c>
    </row>
    <row r="59" spans="2:2" x14ac:dyDescent="0.2">
      <c r="B59" t="s">
        <v>117</v>
      </c>
    </row>
    <row r="60" spans="2:2" x14ac:dyDescent="0.2">
      <c r="B60" t="s">
        <v>118</v>
      </c>
    </row>
    <row r="61" spans="2:2" x14ac:dyDescent="0.2">
      <c r="B61" t="s">
        <v>119</v>
      </c>
    </row>
    <row r="62" spans="2:2" x14ac:dyDescent="0.2">
      <c r="B62" t="s">
        <v>120</v>
      </c>
    </row>
    <row r="63" spans="2:2" x14ac:dyDescent="0.2">
      <c r="B63" t="s">
        <v>121</v>
      </c>
    </row>
    <row r="64" spans="2:2" x14ac:dyDescent="0.2">
      <c r="B64" t="s">
        <v>122</v>
      </c>
    </row>
    <row r="65" spans="2:2" x14ac:dyDescent="0.2">
      <c r="B65" t="s">
        <v>123</v>
      </c>
    </row>
    <row r="66" spans="2:2" x14ac:dyDescent="0.2">
      <c r="B66" t="s">
        <v>33</v>
      </c>
    </row>
    <row r="67" spans="2:2" x14ac:dyDescent="0.2">
      <c r="B67" t="s">
        <v>124</v>
      </c>
    </row>
    <row r="68" spans="2:2" x14ac:dyDescent="0.2">
      <c r="B68" t="s">
        <v>125</v>
      </c>
    </row>
    <row r="69" spans="2:2" x14ac:dyDescent="0.2">
      <c r="B69" t="s">
        <v>126</v>
      </c>
    </row>
    <row r="70" spans="2:2" x14ac:dyDescent="0.2">
      <c r="B70" t="s">
        <v>127</v>
      </c>
    </row>
    <row r="71" spans="2:2" x14ac:dyDescent="0.2">
      <c r="B71" t="s">
        <v>128</v>
      </c>
    </row>
    <row r="72" spans="2:2" x14ac:dyDescent="0.2">
      <c r="B72" t="s">
        <v>129</v>
      </c>
    </row>
    <row r="73" spans="2:2" x14ac:dyDescent="0.2">
      <c r="B73" t="s">
        <v>130</v>
      </c>
    </row>
    <row r="74" spans="2:2" x14ac:dyDescent="0.2">
      <c r="B74" t="s">
        <v>131</v>
      </c>
    </row>
    <row r="75" spans="2:2" x14ac:dyDescent="0.2">
      <c r="B75" t="s">
        <v>132</v>
      </c>
    </row>
    <row r="76" spans="2:2" x14ac:dyDescent="0.2">
      <c r="B76" t="s">
        <v>133</v>
      </c>
    </row>
    <row r="77" spans="2:2" x14ac:dyDescent="0.2">
      <c r="B77" t="s">
        <v>134</v>
      </c>
    </row>
    <row r="78" spans="2:2" x14ac:dyDescent="0.2">
      <c r="B78" t="s">
        <v>135</v>
      </c>
    </row>
    <row r="79" spans="2:2" x14ac:dyDescent="0.2">
      <c r="B79" t="s">
        <v>136</v>
      </c>
    </row>
    <row r="80" spans="2:2" x14ac:dyDescent="0.2">
      <c r="B80" t="s">
        <v>137</v>
      </c>
    </row>
    <row r="81" spans="2:2" x14ac:dyDescent="0.2">
      <c r="B81" t="s">
        <v>138</v>
      </c>
    </row>
    <row r="82" spans="2:2" x14ac:dyDescent="0.2">
      <c r="B82" t="s">
        <v>139</v>
      </c>
    </row>
    <row r="83" spans="2:2" x14ac:dyDescent="0.2">
      <c r="B83" t="s">
        <v>140</v>
      </c>
    </row>
    <row r="84" spans="2:2" x14ac:dyDescent="0.2">
      <c r="B84" t="s">
        <v>141</v>
      </c>
    </row>
    <row r="85" spans="2:2" x14ac:dyDescent="0.2">
      <c r="B85" t="s">
        <v>142</v>
      </c>
    </row>
    <row r="86" spans="2:2" x14ac:dyDescent="0.2">
      <c r="B86" t="s">
        <v>35</v>
      </c>
    </row>
    <row r="87" spans="2:2" x14ac:dyDescent="0.2">
      <c r="B87" t="s">
        <v>143</v>
      </c>
    </row>
    <row r="88" spans="2:2" x14ac:dyDescent="0.2">
      <c r="B88" t="s">
        <v>144</v>
      </c>
    </row>
    <row r="89" spans="2:2" x14ac:dyDescent="0.2">
      <c r="B89" t="s">
        <v>145</v>
      </c>
    </row>
    <row r="90" spans="2:2" x14ac:dyDescent="0.2">
      <c r="B90" t="s">
        <v>146</v>
      </c>
    </row>
    <row r="91" spans="2:2" x14ac:dyDescent="0.2">
      <c r="B91" t="s">
        <v>147</v>
      </c>
    </row>
    <row r="92" spans="2:2" x14ac:dyDescent="0.2">
      <c r="B92" t="s">
        <v>148</v>
      </c>
    </row>
    <row r="93" spans="2:2" x14ac:dyDescent="0.2">
      <c r="B93" t="s">
        <v>149</v>
      </c>
    </row>
    <row r="94" spans="2:2" x14ac:dyDescent="0.2">
      <c r="B94" t="s">
        <v>150</v>
      </c>
    </row>
    <row r="95" spans="2:2" x14ac:dyDescent="0.2">
      <c r="B95" t="s">
        <v>151</v>
      </c>
    </row>
    <row r="96" spans="2:2" x14ac:dyDescent="0.2">
      <c r="B96" t="s">
        <v>152</v>
      </c>
    </row>
    <row r="97" spans="2:2" x14ac:dyDescent="0.2">
      <c r="B97" t="s">
        <v>153</v>
      </c>
    </row>
    <row r="98" spans="2:2" x14ac:dyDescent="0.2">
      <c r="B98" t="s">
        <v>154</v>
      </c>
    </row>
    <row r="99" spans="2:2" x14ac:dyDescent="0.2">
      <c r="B99" t="s">
        <v>155</v>
      </c>
    </row>
    <row r="100" spans="2:2" x14ac:dyDescent="0.2">
      <c r="B100" t="s">
        <v>156</v>
      </c>
    </row>
    <row r="101" spans="2:2" x14ac:dyDescent="0.2">
      <c r="B101" t="s">
        <v>157</v>
      </c>
    </row>
    <row r="102" spans="2:2" x14ac:dyDescent="0.2">
      <c r="B102" t="s">
        <v>158</v>
      </c>
    </row>
    <row r="103" spans="2:2" x14ac:dyDescent="0.2">
      <c r="B103" t="s">
        <v>159</v>
      </c>
    </row>
    <row r="104" spans="2:2" x14ac:dyDescent="0.2">
      <c r="B104" t="s">
        <v>160</v>
      </c>
    </row>
    <row r="105" spans="2:2" x14ac:dyDescent="0.2">
      <c r="B105" t="s">
        <v>161</v>
      </c>
    </row>
    <row r="106" spans="2:2" x14ac:dyDescent="0.2">
      <c r="B106" t="s">
        <v>162</v>
      </c>
    </row>
    <row r="107" spans="2:2" x14ac:dyDescent="0.2">
      <c r="B107" t="s">
        <v>163</v>
      </c>
    </row>
    <row r="108" spans="2:2" x14ac:dyDescent="0.2">
      <c r="B108" t="s">
        <v>164</v>
      </c>
    </row>
    <row r="109" spans="2:2" x14ac:dyDescent="0.2">
      <c r="B109" t="s">
        <v>165</v>
      </c>
    </row>
    <row r="110" spans="2:2" x14ac:dyDescent="0.2">
      <c r="B110" t="s">
        <v>166</v>
      </c>
    </row>
    <row r="111" spans="2:2" x14ac:dyDescent="0.2">
      <c r="B111" t="s">
        <v>167</v>
      </c>
    </row>
    <row r="112" spans="2:2" x14ac:dyDescent="0.2">
      <c r="B112" t="s">
        <v>168</v>
      </c>
    </row>
    <row r="113" spans="2:2" x14ac:dyDescent="0.2">
      <c r="B113" t="s">
        <v>169</v>
      </c>
    </row>
    <row r="114" spans="2:2" x14ac:dyDescent="0.2">
      <c r="B114" t="s">
        <v>170</v>
      </c>
    </row>
    <row r="115" spans="2:2" x14ac:dyDescent="0.2">
      <c r="B115" t="s">
        <v>171</v>
      </c>
    </row>
    <row r="116" spans="2:2" x14ac:dyDescent="0.2">
      <c r="B116" t="s">
        <v>172</v>
      </c>
    </row>
    <row r="117" spans="2:2" x14ac:dyDescent="0.2">
      <c r="B117" t="s">
        <v>173</v>
      </c>
    </row>
    <row r="118" spans="2:2" x14ac:dyDescent="0.2">
      <c r="B118" t="s">
        <v>174</v>
      </c>
    </row>
    <row r="119" spans="2:2" x14ac:dyDescent="0.2">
      <c r="B119" t="s">
        <v>175</v>
      </c>
    </row>
    <row r="120" spans="2:2" x14ac:dyDescent="0.2">
      <c r="B120" t="s">
        <v>176</v>
      </c>
    </row>
    <row r="121" spans="2:2" x14ac:dyDescent="0.2">
      <c r="B121" t="s">
        <v>177</v>
      </c>
    </row>
    <row r="122" spans="2:2" x14ac:dyDescent="0.2">
      <c r="B122" t="s">
        <v>178</v>
      </c>
    </row>
    <row r="123" spans="2:2" x14ac:dyDescent="0.2">
      <c r="B123" t="s">
        <v>179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0"/>
  <sheetViews>
    <sheetView tabSelected="1" zoomScale="56" workbookViewId="0">
      <selection activeCell="M71" sqref="M71"/>
    </sheetView>
  </sheetViews>
  <sheetFormatPr baseColWidth="10" defaultColWidth="8.83203125" defaultRowHeight="15" x14ac:dyDescent="0.2"/>
  <cols>
    <col min="1" max="1" width="73.83203125" customWidth="1"/>
    <col min="2" max="2" width="50" customWidth="1"/>
  </cols>
  <sheetData>
    <row r="1" spans="1:1" ht="21" x14ac:dyDescent="0.25">
      <c r="A1" s="2" t="s">
        <v>36</v>
      </c>
    </row>
    <row r="3" spans="1:1" ht="16" x14ac:dyDescent="0.2">
      <c r="A3" s="3" t="s">
        <v>37</v>
      </c>
    </row>
    <row r="4" spans="1:1" x14ac:dyDescent="0.2">
      <c r="A4" t="s">
        <v>38</v>
      </c>
    </row>
    <row r="5" spans="1:1" x14ac:dyDescent="0.2">
      <c r="A5" t="s">
        <v>39</v>
      </c>
    </row>
    <row r="6" spans="1:1" x14ac:dyDescent="0.2">
      <c r="A6" t="s">
        <v>40</v>
      </c>
    </row>
    <row r="7" spans="1:1" x14ac:dyDescent="0.2">
      <c r="A7" t="s">
        <v>41</v>
      </c>
    </row>
    <row r="8" spans="1:1" x14ac:dyDescent="0.2">
      <c r="A8" t="s">
        <v>42</v>
      </c>
    </row>
    <row r="10" spans="1:1" ht="16" x14ac:dyDescent="0.2">
      <c r="A10" s="3" t="s">
        <v>43</v>
      </c>
    </row>
    <row r="12" spans="1:1" x14ac:dyDescent="0.2">
      <c r="A12" s="4" t="s">
        <v>44</v>
      </c>
    </row>
    <row r="13" spans="1:1" x14ac:dyDescent="0.2">
      <c r="A13" t="s">
        <v>45</v>
      </c>
    </row>
    <row r="15" spans="1:1" x14ac:dyDescent="0.2">
      <c r="A15" s="4" t="s">
        <v>46</v>
      </c>
    </row>
    <row r="16" spans="1:1" x14ac:dyDescent="0.2">
      <c r="A16" t="s">
        <v>47</v>
      </c>
    </row>
    <row r="18" spans="1:1" x14ac:dyDescent="0.2">
      <c r="A18" s="4" t="s">
        <v>48</v>
      </c>
    </row>
    <row r="19" spans="1:1" x14ac:dyDescent="0.2">
      <c r="A19" t="s">
        <v>47</v>
      </c>
    </row>
    <row r="21" spans="1:1" x14ac:dyDescent="0.2">
      <c r="A21" s="4" t="s">
        <v>49</v>
      </c>
    </row>
    <row r="22" spans="1:1" x14ac:dyDescent="0.2">
      <c r="A22" t="s">
        <v>47</v>
      </c>
    </row>
    <row r="24" spans="1:1" x14ac:dyDescent="0.2">
      <c r="A24" s="4" t="s">
        <v>50</v>
      </c>
    </row>
    <row r="25" spans="1:1" x14ac:dyDescent="0.2">
      <c r="A25" t="s">
        <v>51</v>
      </c>
    </row>
    <row r="27" spans="1:1" ht="16" x14ac:dyDescent="0.2">
      <c r="A27" s="3" t="s">
        <v>52</v>
      </c>
    </row>
    <row r="28" spans="1:1" x14ac:dyDescent="0.2">
      <c r="A28" t="s">
        <v>53</v>
      </c>
    </row>
    <row r="29" spans="1:1" x14ac:dyDescent="0.2">
      <c r="A29" t="s">
        <v>54</v>
      </c>
    </row>
    <row r="30" spans="1:1" x14ac:dyDescent="0.2">
      <c r="A30" t="s">
        <v>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Empresas</vt:lpstr>
      <vt:lpstr>Inversiones No Productivas</vt:lpstr>
      <vt:lpstr>Inversiones Productivas</vt:lpstr>
      <vt:lpstr>Inversiones Financieras</vt:lpstr>
      <vt:lpstr>Datos adicionales</vt:lpstr>
      <vt:lpstr>inputs </vt:lpstr>
      <vt:lpstr>Instrucciones</vt:lpstr>
      <vt:lpstr>Categoria</vt:lpstr>
      <vt:lpstr>sub_asset_class</vt:lpstr>
      <vt:lpstr>Subcategoria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Rodríguez Ortega, Laura</cp:lastModifiedBy>
  <dcterms:created xsi:type="dcterms:W3CDTF">2025-08-06T19:11:35Z</dcterms:created>
  <dcterms:modified xsi:type="dcterms:W3CDTF">2025-09-29T20:54:59Z</dcterms:modified>
</cp:coreProperties>
</file>