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esktop\INFORMATIK PORTFOLIO 4.SEMESTER LAURASCHIBLI\Konzept\"/>
    </mc:Choice>
  </mc:AlternateContent>
  <xr:revisionPtr revIDLastSave="0" documentId="13_ncr:1_{1668296A-CABE-4429-BACA-93EA422D1BA4}" xr6:coauthVersionLast="41" xr6:coauthVersionMax="41" xr10:uidLastSave="{00000000-0000-0000-0000-000000000000}"/>
  <bookViews>
    <workbookView xWindow="-120" yWindow="-120" windowWidth="29040" windowHeight="15990" activeTab="2" xr2:uid="{23943398-5F8D-4F3A-AA80-FE14C05C9C62}"/>
  </bookViews>
  <sheets>
    <sheet name="Zeitaufwand" sheetId="1" r:id="rId1"/>
    <sheet name="SMART" sheetId="2" r:id="rId2"/>
    <sheet name="Tabelle1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3" l="1"/>
  <c r="E17" i="3" s="1"/>
  <c r="B16" i="3"/>
  <c r="E16" i="3" s="1"/>
  <c r="B15" i="3"/>
  <c r="E15" i="3" s="1"/>
  <c r="B14" i="3"/>
  <c r="E14" i="3" s="1"/>
  <c r="B13" i="3"/>
  <c r="E13" i="3" s="1"/>
  <c r="B12" i="3"/>
  <c r="E12" i="3" s="1"/>
  <c r="B11" i="3"/>
  <c r="E11" i="3" s="1"/>
  <c r="B10" i="3"/>
  <c r="E10" i="3" s="1"/>
  <c r="B9" i="3"/>
  <c r="E9" i="3" s="1"/>
  <c r="B8" i="3"/>
  <c r="E8" i="3" s="1"/>
  <c r="B7" i="3"/>
  <c r="E7" i="3" s="1"/>
  <c r="B6" i="3"/>
  <c r="E6" i="3" s="1"/>
  <c r="B13" i="1" l="1"/>
  <c r="G8" i="3" l="1"/>
  <c r="G16" i="3"/>
  <c r="F13" i="3"/>
  <c r="H10" i="3"/>
  <c r="H8" i="3"/>
  <c r="H13" i="3"/>
  <c r="H15" i="3"/>
  <c r="G13" i="3"/>
  <c r="G10" i="3"/>
  <c r="G7" i="3"/>
  <c r="H11" i="3"/>
  <c r="F15" i="3"/>
  <c r="H12" i="3"/>
  <c r="F10" i="3"/>
  <c r="H7" i="3"/>
  <c r="F16" i="3"/>
  <c r="G17" i="3"/>
  <c r="G15" i="3"/>
  <c r="F12" i="3"/>
  <c r="G9" i="3"/>
  <c r="F7" i="3"/>
  <c r="F17" i="3"/>
  <c r="G14" i="3"/>
  <c r="G12" i="3"/>
  <c r="F9" i="3"/>
  <c r="F6" i="3"/>
  <c r="H17" i="3"/>
  <c r="F14" i="3"/>
  <c r="F11" i="3"/>
  <c r="H9" i="3"/>
  <c r="G6" i="3"/>
  <c r="H16" i="3"/>
  <c r="H14" i="3"/>
  <c r="G11" i="3"/>
  <c r="F8" i="3"/>
  <c r="H6" i="3"/>
</calcChain>
</file>

<file path=xl/sharedStrings.xml><?xml version="1.0" encoding="utf-8"?>
<sst xmlns="http://schemas.openxmlformats.org/spreadsheetml/2006/main" count="49" uniqueCount="41">
  <si>
    <t>Zeitaufwand Portfolio</t>
  </si>
  <si>
    <t>Konzept + Wireframing &amp; Mockups etc.:</t>
  </si>
  <si>
    <t>Bilder erstellung / suche:</t>
  </si>
  <si>
    <t>Texterstellung:</t>
  </si>
  <si>
    <t>Programmieren</t>
  </si>
  <si>
    <t>Kontrollprotokoll erstellen</t>
  </si>
  <si>
    <t>Kontrolle durchführen</t>
  </si>
  <si>
    <t>Screenrecording html/css etc. + schneiden</t>
  </si>
  <si>
    <t>h</t>
  </si>
  <si>
    <t>Total (geschätzt)</t>
  </si>
  <si>
    <t>Smart-Ziele</t>
  </si>
  <si>
    <t>Spezifisch.</t>
  </si>
  <si>
    <t>Messbar:</t>
  </si>
  <si>
    <t>Akzeptieren:</t>
  </si>
  <si>
    <t>Realistisch:</t>
  </si>
  <si>
    <t>Terminiert:</t>
  </si>
  <si>
    <t>Eine neue Internetseite für Schibli's Hofladen soll gemacht werden, da die alte Seite nicht schön ist.</t>
  </si>
  <si>
    <t>Der Inhaber des Bauernhofes soll gefallen an der Seite haben.</t>
  </si>
  <si>
    <t>Der Inhaber des Bauernhofes ist einverstanden, dass veränderungen vorgenommen werden.</t>
  </si>
  <si>
    <t>Die Seite soll eine OnePage sein auf der fast alle Inhalte der alten Seite miteinbezogen werden, wie auch neues ergänzt wird.</t>
  </si>
  <si>
    <t>Bis und mit dem 25 Mai 2019 muss die Seite komplett fertig sein.</t>
  </si>
  <si>
    <t>Meilensteinplan Informatik Portfolio Laura Schibli</t>
  </si>
  <si>
    <t>PROJEKTDETAILS</t>
  </si>
  <si>
    <t>DATUM</t>
  </si>
  <si>
    <t>MEILENSTEIN</t>
  </si>
  <si>
    <t>POSITION</t>
  </si>
  <si>
    <t>BASISPLAN</t>
  </si>
  <si>
    <t>Angepasste Position</t>
  </si>
  <si>
    <t>Angepasstes Datum</t>
  </si>
  <si>
    <t>Angepasster Meilenstein</t>
  </si>
  <si>
    <t>Projektstart</t>
  </si>
  <si>
    <t>Abgabe Konzept</t>
  </si>
  <si>
    <t>Bilder erstellen / sammeln</t>
  </si>
  <si>
    <t>Texte erstellen</t>
  </si>
  <si>
    <t>Rücksprache mit Inhaber vom Bauernhof</t>
  </si>
  <si>
    <t>Änderungen</t>
  </si>
  <si>
    <t>Testprotokoll erstellen</t>
  </si>
  <si>
    <t>Testprotokoll durchführen</t>
  </si>
  <si>
    <t>Letzte änderungen durchführen</t>
  </si>
  <si>
    <t>Video drehen und Schneiden</t>
  </si>
  <si>
    <t>Projekabgaben / Schluss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</si>
</sst>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d/m/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20"/>
      <color theme="6" tint="-0.499984740745262"/>
      <name val="Calibri Light"/>
      <family val="2"/>
      <scheme val="major"/>
    </font>
    <font>
      <sz val="26"/>
      <color theme="6" tint="-0.499984740745262"/>
      <name val="Arial"/>
      <family val="2"/>
    </font>
    <font>
      <sz val="11"/>
      <color theme="1" tint="0.34998626667073579"/>
      <name val="Calibri"/>
      <family val="2"/>
      <scheme val="minor"/>
    </font>
    <font>
      <sz val="14"/>
      <color theme="6" tint="-0.499984740745262"/>
      <name val="Arial"/>
      <family val="2"/>
    </font>
    <font>
      <sz val="12"/>
      <color theme="1" tint="0.34998626667073579"/>
      <name val="Arial"/>
      <family val="2"/>
    </font>
    <font>
      <sz val="11"/>
      <color theme="1" tint="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9" fillId="2" borderId="0" xfId="2" applyFont="1" applyFill="1" applyAlignment="1">
      <alignment horizontal="left" vertical="center"/>
    </xf>
    <xf numFmtId="0" fontId="8" fillId="0" borderId="0" xfId="2" applyFont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1" fillId="0" borderId="1" xfId="3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 indent="2"/>
    </xf>
    <xf numFmtId="0" fontId="12" fillId="0" borderId="2" xfId="4" applyFont="1" applyAlignment="1">
      <alignment horizontal="left" vertical="center" indent="2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 indent="2"/>
    </xf>
    <xf numFmtId="0" fontId="10" fillId="0" borderId="0" xfId="0" applyFont="1" applyAlignment="1">
      <alignment horizontal="center"/>
    </xf>
    <xf numFmtId="164" fontId="13" fillId="0" borderId="0" xfId="0" applyNumberFormat="1" applyFont="1" applyAlignment="1">
      <alignment horizontal="left" vertical="center" indent="2"/>
    </xf>
    <xf numFmtId="43" fontId="13" fillId="0" borderId="0" xfId="1" applyFont="1" applyAlignment="1">
      <alignment horizontal="center" vertical="center"/>
    </xf>
    <xf numFmtId="14" fontId="13" fillId="0" borderId="0" xfId="0" applyNumberFormat="1" applyFont="1" applyAlignment="1">
      <alignment horizontal="left" vertical="center" wrapText="1" indent="2"/>
    </xf>
  </cellXfs>
  <cellStyles count="5">
    <cellStyle name="Komma" xfId="1" builtinId="3"/>
    <cellStyle name="Standard" xfId="0" builtinId="0"/>
    <cellStyle name="Überschrift" xfId="2" builtinId="15"/>
    <cellStyle name="Überschrift 1" xfId="3" builtinId="16"/>
    <cellStyle name="Überschrift 2" xfId="4" builtinId="17"/>
  </cellStyles>
  <dxfs count="11"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164" formatCode="d/m/yy;@"/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Projektzeitachse" pivot="0" count="2" xr9:uid="{0DA0DE53-5104-4D3E-A797-81ED4ACA2A8D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[1]Meilensteinplan!$D$5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C4-419B-ACF8-9CB7748DEF46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C4-419B-ACF8-9CB7748DEF46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C4-419B-ACF8-9CB7748DEF46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C4-419B-ACF8-9CB7748DEF46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C4-419B-ACF8-9CB7748DEF46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C4-419B-ACF8-9CB7748DEF46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C4-419B-ACF8-9CB7748DEF46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C4-419B-ACF8-9CB7748DEF46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C4-419B-ACF8-9CB7748DEF46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C4-419B-ACF8-9CB7748DEF46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C4-419B-ACF8-9CB7748DEF46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C4-419B-ACF8-9CB7748DEF46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errBars>
          <c:cat>
            <c:strRef>
              <c:f>[1]Meilensteinplan!$C$6:$C$19</c:f>
              <c:strCache>
                <c:ptCount val="12"/>
                <c:pt idx="0">
                  <c:v>Projektstart</c:v>
                </c:pt>
                <c:pt idx="1">
                  <c:v>Abgabe Konzept</c:v>
                </c:pt>
                <c:pt idx="2">
                  <c:v>Bilder erstellen / sammeln</c:v>
                </c:pt>
                <c:pt idx="3">
                  <c:v>Texte erstellen</c:v>
                </c:pt>
                <c:pt idx="4">
                  <c:v>Programmieren</c:v>
                </c:pt>
                <c:pt idx="5">
                  <c:v>Rücksprache mit Inhaber vom Bauernhof</c:v>
                </c:pt>
                <c:pt idx="6">
                  <c:v>Änderungen</c:v>
                </c:pt>
                <c:pt idx="7">
                  <c:v>Testprotokoll erstellen</c:v>
                </c:pt>
                <c:pt idx="8">
                  <c:v>Testprotokoll durchführen</c:v>
                </c:pt>
                <c:pt idx="9">
                  <c:v>Letzte änderungen durchführen</c:v>
                </c:pt>
                <c:pt idx="10">
                  <c:v>Video drehen und Schneiden</c:v>
                </c:pt>
                <c:pt idx="11">
                  <c:v>Projekabgaben / Schluss</c:v>
                </c:pt>
              </c:strCache>
            </c:strRef>
          </c:cat>
          <c:val>
            <c:numRef>
              <c:f>[1]Meilensteinplan!$F$6:$F$19</c:f>
              <c:numCache>
                <c:formatCode>General</c:formatCode>
                <c:ptCount val="14"/>
                <c:pt idx="0">
                  <c:v>25</c:v>
                </c:pt>
                <c:pt idx="1">
                  <c:v>10</c:v>
                </c:pt>
                <c:pt idx="2">
                  <c:v>-10</c:v>
                </c:pt>
                <c:pt idx="3">
                  <c:v>15</c:v>
                </c:pt>
                <c:pt idx="4">
                  <c:v>-15</c:v>
                </c:pt>
                <c:pt idx="5">
                  <c:v>15</c:v>
                </c:pt>
                <c:pt idx="6">
                  <c:v>-10</c:v>
                </c:pt>
                <c:pt idx="7">
                  <c:v>-5</c:v>
                </c:pt>
                <c:pt idx="8">
                  <c:v>5</c:v>
                </c:pt>
                <c:pt idx="9">
                  <c:v>20</c:v>
                </c:pt>
                <c:pt idx="10">
                  <c:v>-10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C4-419B-ACF8-9CB7748DE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997272"/>
        <c:axId val="713996880"/>
      </c:barChart>
      <c:lineChart>
        <c:grouping val="standard"/>
        <c:varyColors val="0"/>
        <c:ser>
          <c:idx val="0"/>
          <c:order val="0"/>
          <c:tx>
            <c:strRef>
              <c:f>[1]Meilensteinplan!$B$5</c:f>
              <c:strCache>
                <c:ptCount val="1"/>
                <c:pt idx="0">
                  <c:v>DATUM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Mod val="50000"/>
                </a:schemeClr>
              </a:solidFill>
              <a:ln w="63500" cmpd="thinThick">
                <a:solidFill>
                  <a:schemeClr val="accent3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[1]Meilensteinplan!$B$6:$B$19</c:f>
              <c:numCache>
                <c:formatCode>d/m/yy;@</c:formatCode>
                <c:ptCount val="14"/>
                <c:pt idx="0">
                  <c:v>43548</c:v>
                </c:pt>
                <c:pt idx="1">
                  <c:v>43553</c:v>
                </c:pt>
                <c:pt idx="2">
                  <c:v>43563</c:v>
                </c:pt>
                <c:pt idx="3">
                  <c:v>43567</c:v>
                </c:pt>
                <c:pt idx="4">
                  <c:v>43583</c:v>
                </c:pt>
                <c:pt idx="5">
                  <c:v>43584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43598</c:v>
                </c:pt>
                <c:pt idx="10">
                  <c:v>43609</c:v>
                </c:pt>
                <c:pt idx="11">
                  <c:v>43610</c:v>
                </c:pt>
              </c:numCache>
            </c:numRef>
          </c:cat>
          <c:val>
            <c:numRef>
              <c:f>[1]Meilensteinplan!$E$6:$E$19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E1C4-419B-ACF8-9CB7748DE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87272"/>
        <c:axId val="713996488"/>
      </c:lineChart>
      <c:dateAx>
        <c:axId val="825587272"/>
        <c:scaling>
          <c:orientation val="minMax"/>
        </c:scaling>
        <c:delete val="0"/>
        <c:axPos val="b"/>
        <c:numFmt formatCode="[$-407]mmm/\ yy;@" sourceLinked="0"/>
        <c:majorTickMark val="cross"/>
        <c:minorTickMark val="in"/>
        <c:tickLblPos val="nextTo"/>
        <c:spPr>
          <a:solidFill>
            <a:schemeClr val="bg1">
              <a:lumMod val="95000"/>
            </a:schemeClr>
          </a:solidFill>
          <a:ln w="9525">
            <a:solidFill>
              <a:schemeClr val="bg1">
                <a:lumMod val="85000"/>
              </a:schemeClr>
            </a:solidFill>
            <a:prstDash val="solid"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713996488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713996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5587272"/>
        <c:crosses val="autoZero"/>
        <c:crossBetween val="midCat"/>
      </c:valAx>
      <c:valAx>
        <c:axId val="7139968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3997272"/>
        <c:crosses val="max"/>
        <c:crossBetween val="between"/>
      </c:valAx>
      <c:catAx>
        <c:axId val="713997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996880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>
          <a:solidFill>
            <a:schemeClr val="accent1">
              <a:lumMod val="75000"/>
            </a:schemeClr>
          </a:solidFill>
        </a:defRPr>
      </a:pPr>
      <a:endParaRPr lang="de-DE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42182</xdr:rowOff>
    </xdr:from>
    <xdr:to>
      <xdr:col>12</xdr:col>
      <xdr:colOff>19050</xdr:colOff>
      <xdr:row>20</xdr:row>
      <xdr:rowOff>63500</xdr:rowOff>
    </xdr:to>
    <xdr:graphicFrame macro="">
      <xdr:nvGraphicFramePr>
        <xdr:cNvPr id="2" name="Projektzeitachse" descr="Zeitachse mit der Darstellung von Projektdetails">
          <a:extLst>
            <a:ext uri="{FF2B5EF4-FFF2-40B4-BE49-F238E27FC236}">
              <a16:creationId xmlns:a16="http://schemas.microsoft.com/office/drawing/2014/main" id="{70B87FC3-5511-4EEC-A049-43B795948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4%20Sonstiges\Downloads\Meilensteinplan-Vorlage-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ilensteinplan"/>
      <sheetName val="Projektdaten sortiert"/>
    </sheetNames>
    <sheetDataSet>
      <sheetData sheetId="0">
        <row r="5">
          <cell r="B5" t="str">
            <v>DATUM</v>
          </cell>
          <cell r="D5" t="str">
            <v>POSITION</v>
          </cell>
        </row>
        <row r="6">
          <cell r="B6">
            <v>43548</v>
          </cell>
          <cell r="C6" t="str">
            <v>Projektstart</v>
          </cell>
          <cell r="E6">
            <v>0</v>
          </cell>
          <cell r="F6">
            <v>25</v>
          </cell>
        </row>
        <row r="7">
          <cell r="B7">
            <v>43553</v>
          </cell>
          <cell r="C7" t="str">
            <v>Abgabe Konzept</v>
          </cell>
          <cell r="E7">
            <v>0</v>
          </cell>
          <cell r="F7">
            <v>10</v>
          </cell>
        </row>
        <row r="8">
          <cell r="B8">
            <v>43563</v>
          </cell>
          <cell r="C8" t="str">
            <v>Bilder erstellen / sammeln</v>
          </cell>
          <cell r="E8">
            <v>0</v>
          </cell>
          <cell r="F8">
            <v>-10</v>
          </cell>
        </row>
        <row r="9">
          <cell r="B9">
            <v>43567</v>
          </cell>
          <cell r="C9" t="str">
            <v>Texte erstellen</v>
          </cell>
          <cell r="E9">
            <v>0</v>
          </cell>
          <cell r="F9">
            <v>15</v>
          </cell>
        </row>
        <row r="10">
          <cell r="B10">
            <v>43583</v>
          </cell>
          <cell r="C10" t="str">
            <v>Programmieren</v>
          </cell>
          <cell r="E10">
            <v>0</v>
          </cell>
          <cell r="F10">
            <v>-15</v>
          </cell>
        </row>
        <row r="11">
          <cell r="B11">
            <v>43584</v>
          </cell>
          <cell r="C11" t="str">
            <v>Rücksprache mit Inhaber vom Bauernhof</v>
          </cell>
          <cell r="E11">
            <v>0</v>
          </cell>
          <cell r="F11">
            <v>15</v>
          </cell>
        </row>
        <row r="12">
          <cell r="B12">
            <v>43591</v>
          </cell>
          <cell r="C12" t="str">
            <v>Änderungen</v>
          </cell>
          <cell r="E12">
            <v>0</v>
          </cell>
          <cell r="F12">
            <v>-10</v>
          </cell>
        </row>
        <row r="13">
          <cell r="B13">
            <v>43592</v>
          </cell>
          <cell r="C13" t="str">
            <v>Testprotokoll erstellen</v>
          </cell>
          <cell r="E13">
            <v>0</v>
          </cell>
          <cell r="F13">
            <v>-5</v>
          </cell>
        </row>
        <row r="14">
          <cell r="B14">
            <v>43593</v>
          </cell>
          <cell r="C14" t="str">
            <v>Testprotokoll durchführen</v>
          </cell>
          <cell r="E14">
            <v>0</v>
          </cell>
          <cell r="F14">
            <v>5</v>
          </cell>
        </row>
        <row r="15">
          <cell r="B15">
            <v>43598</v>
          </cell>
          <cell r="C15" t="str">
            <v>Letzte änderungen durchführen</v>
          </cell>
          <cell r="E15">
            <v>0</v>
          </cell>
          <cell r="F15">
            <v>20</v>
          </cell>
        </row>
        <row r="16">
          <cell r="B16">
            <v>43609</v>
          </cell>
          <cell r="C16" t="str">
            <v>Video drehen und Schneiden</v>
          </cell>
          <cell r="E16">
            <v>0</v>
          </cell>
          <cell r="F16">
            <v>-10</v>
          </cell>
        </row>
        <row r="17">
          <cell r="B17">
            <v>43610</v>
          </cell>
          <cell r="C17" t="str">
            <v>Projekabgaben / Schluss</v>
          </cell>
          <cell r="E17">
            <v>0</v>
          </cell>
          <cell r="F17">
            <v>10</v>
          </cell>
        </row>
      </sheetData>
      <sheetData sheetId="1">
        <row r="5">
          <cell r="N5">
            <v>43548</v>
          </cell>
          <cell r="O5" t="str">
            <v>Projektstart</v>
          </cell>
          <cell r="P5">
            <v>25</v>
          </cell>
        </row>
        <row r="6">
          <cell r="N6">
            <v>43553</v>
          </cell>
          <cell r="O6" t="str">
            <v>Abgabe Konzept</v>
          </cell>
          <cell r="P6">
            <v>10</v>
          </cell>
        </row>
        <row r="7">
          <cell r="N7">
            <v>43563</v>
          </cell>
          <cell r="O7" t="str">
            <v>Bilder erstellen / sammeln</v>
          </cell>
          <cell r="P7">
            <v>-10</v>
          </cell>
        </row>
        <row r="8">
          <cell r="N8">
            <v>43567</v>
          </cell>
          <cell r="O8" t="str">
            <v>Texte erstellen</v>
          </cell>
          <cell r="P8">
            <v>15</v>
          </cell>
        </row>
        <row r="9">
          <cell r="N9">
            <v>43583</v>
          </cell>
          <cell r="O9" t="str">
            <v>Programmieren</v>
          </cell>
          <cell r="P9">
            <v>-15</v>
          </cell>
        </row>
        <row r="10">
          <cell r="N10">
            <v>43584</v>
          </cell>
          <cell r="O10" t="str">
            <v>Rücksprache mit Inhaber vom Bauernhof</v>
          </cell>
          <cell r="P10">
            <v>15</v>
          </cell>
        </row>
        <row r="11">
          <cell r="N11">
            <v>43591</v>
          </cell>
          <cell r="O11" t="str">
            <v>Änderungen</v>
          </cell>
          <cell r="P11">
            <v>-10</v>
          </cell>
        </row>
        <row r="12">
          <cell r="N12">
            <v>43592</v>
          </cell>
          <cell r="O12" t="str">
            <v>Testprotokoll erstellen</v>
          </cell>
          <cell r="P12">
            <v>-5</v>
          </cell>
        </row>
        <row r="13">
          <cell r="N13">
            <v>43593</v>
          </cell>
          <cell r="O13" t="str">
            <v>Testprotokoll durchführen</v>
          </cell>
          <cell r="P13" t="str">
            <v/>
          </cell>
        </row>
        <row r="14">
          <cell r="N14">
            <v>43598</v>
          </cell>
          <cell r="O14" t="str">
            <v>Letzte änderungen durchführen</v>
          </cell>
          <cell r="P14">
            <v>20</v>
          </cell>
        </row>
        <row r="15">
          <cell r="N15">
            <v>43609</v>
          </cell>
          <cell r="O15" t="str">
            <v>Video drehen und Schneiden</v>
          </cell>
          <cell r="P15">
            <v>-10</v>
          </cell>
        </row>
        <row r="16">
          <cell r="N16">
            <v>43610</v>
          </cell>
          <cell r="O16" t="str">
            <v>Projekabgaben / Schluss</v>
          </cell>
          <cell r="P16">
            <v>10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50323F-AA92-4332-A67F-E848FDE5E914}" name="ProjektDetails" displayName="ProjektDetails" ref="B5:H17" totalsRowShown="0" headerRowDxfId="8" dataDxfId="7">
  <tableColumns count="7">
    <tableColumn id="1" xr3:uid="{18299E17-F627-4892-83AD-7BF9578DC55B}" name="DATUM" dataDxfId="6">
      <calculatedColumnFormula>DATE(YEAR(TODAY()),3,24)</calculatedColumnFormula>
    </tableColumn>
    <tableColumn id="2" xr3:uid="{BBF58534-7656-4710-80C8-0108788D0329}" name="MEILENSTEIN" dataDxfId="5"/>
    <tableColumn id="4" xr3:uid="{9B51ADF0-988A-4229-ACC2-90DBC36091E1}" name="POSITION" dataDxfId="4" dataCellStyle="Komma"/>
    <tableColumn id="5" xr3:uid="{BB35149D-FE68-46D0-BAB0-1D4F1E3F0575}" name="BASISPLAN" dataDxfId="3">
      <calculatedColumnFormula>IF(ISBLANK(ProjektDetails[[#This Row],[DATUM]]),"",0)</calculatedColumnFormula>
    </tableColumn>
    <tableColumn id="3" xr3:uid="{42F63150-9C36-4715-AA69-1388C4B806C1}" name="Angepasste Position" dataDxfId="2">
      <calculatedColumnFormula>IFERROR(IF('[1]Projektdaten sortiert'!P5="",5,'[1]Projektdaten sortiert'!P5),0)</calculatedColumnFormula>
    </tableColumn>
    <tableColumn id="6" xr3:uid="{7B13FAB6-2300-45B0-9EC4-082B1CD868FA}" name="Angepasstes Datum" dataDxfId="1">
      <calculatedColumnFormula>IFERROR(IF('[1]Projektdaten sortiert'!N5="",ProjektEnde,'[1]Projektdaten sortiert'!N5),ProjektEnde)</calculatedColumnFormula>
    </tableColumn>
    <tableColumn id="7" xr3:uid="{DB62CB14-C738-43D0-88A1-3F0B35854FA3}" name="Angepasster Meilenstein" dataDxfId="0">
      <calculatedColumnFormula>IFERROR(IF('[1]Projektdaten sortiert'!O5="","",'[1]Projektdaten sortiert'!O5),"")</calculatedColumnFormula>
    </tableColumn>
  </tableColumns>
  <tableStyleInfo name="Projektzeitachse" showFirstColumn="0" showLastColumn="0" showRowStripes="1" showColumnStripes="0"/>
  <extLst>
    <ext xmlns:x14="http://schemas.microsoft.com/office/spreadsheetml/2009/9/main" uri="{504A1905-F514-4f6f-8877-14C23A59335A}">
      <x14:table altTextSummary="Geben Sie Datum, Meilenstein und Diagrammposition in dieser Tabelle ein"/>
    </ext>
  </extLst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02B7-A039-4B5E-97F7-62917547844F}">
  <dimension ref="A1:C13"/>
  <sheetViews>
    <sheetView workbookViewId="0">
      <selection activeCell="A21" sqref="A21"/>
    </sheetView>
  </sheetViews>
  <sheetFormatPr baseColWidth="10" defaultRowHeight="15" x14ac:dyDescent="0.25"/>
  <cols>
    <col min="1" max="1" width="38.85546875" bestFit="1" customWidth="1"/>
  </cols>
  <sheetData>
    <row r="1" spans="1:3" ht="26.25" x14ac:dyDescent="0.4">
      <c r="A1" s="1" t="s">
        <v>0</v>
      </c>
    </row>
    <row r="5" spans="1:3" x14ac:dyDescent="0.25">
      <c r="A5" t="s">
        <v>1</v>
      </c>
      <c r="B5">
        <v>5</v>
      </c>
      <c r="C5" t="s">
        <v>8</v>
      </c>
    </row>
    <row r="6" spans="1:3" x14ac:dyDescent="0.25">
      <c r="A6" t="s">
        <v>2</v>
      </c>
      <c r="B6">
        <v>1</v>
      </c>
      <c r="C6" t="s">
        <v>8</v>
      </c>
    </row>
    <row r="7" spans="1:3" x14ac:dyDescent="0.25">
      <c r="A7" t="s">
        <v>3</v>
      </c>
      <c r="B7">
        <v>1.5</v>
      </c>
      <c r="C7" t="s">
        <v>8</v>
      </c>
    </row>
    <row r="8" spans="1:3" x14ac:dyDescent="0.25">
      <c r="A8" t="s">
        <v>4</v>
      </c>
      <c r="B8">
        <v>3</v>
      </c>
      <c r="C8" t="s">
        <v>8</v>
      </c>
    </row>
    <row r="9" spans="1:3" x14ac:dyDescent="0.25">
      <c r="A9" t="s">
        <v>5</v>
      </c>
      <c r="B9">
        <v>1</v>
      </c>
      <c r="C9" t="s">
        <v>8</v>
      </c>
    </row>
    <row r="10" spans="1:3" x14ac:dyDescent="0.25">
      <c r="A10" t="s">
        <v>6</v>
      </c>
      <c r="B10">
        <v>1</v>
      </c>
      <c r="C10" t="s">
        <v>8</v>
      </c>
    </row>
    <row r="11" spans="1:3" x14ac:dyDescent="0.25">
      <c r="A11" t="s">
        <v>7</v>
      </c>
      <c r="B11">
        <v>2.5</v>
      </c>
      <c r="C11" t="s">
        <v>8</v>
      </c>
    </row>
    <row r="13" spans="1:3" x14ac:dyDescent="0.25">
      <c r="A13" s="2" t="s">
        <v>9</v>
      </c>
      <c r="B13" s="2">
        <f>SUM(B5:B11)</f>
        <v>15</v>
      </c>
      <c r="C13" s="2" t="s">
        <v>8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2A40-DDF7-4C49-BB34-382D7999F9AE}">
  <dimension ref="A1:B8"/>
  <sheetViews>
    <sheetView zoomScale="145" zoomScaleNormal="145" workbookViewId="0">
      <selection activeCell="A13" sqref="A13"/>
    </sheetView>
  </sheetViews>
  <sheetFormatPr baseColWidth="10" defaultRowHeight="15" x14ac:dyDescent="0.25"/>
  <cols>
    <col min="1" max="1" width="23.140625" bestFit="1" customWidth="1"/>
    <col min="2" max="2" width="114.5703125" bestFit="1" customWidth="1"/>
  </cols>
  <sheetData>
    <row r="1" spans="1:2" ht="31.5" x14ac:dyDescent="0.5">
      <c r="A1" s="3" t="s">
        <v>10</v>
      </c>
    </row>
    <row r="4" spans="1:2" x14ac:dyDescent="0.25">
      <c r="A4" t="s">
        <v>11</v>
      </c>
      <c r="B4" t="s">
        <v>16</v>
      </c>
    </row>
    <row r="5" spans="1:2" x14ac:dyDescent="0.25">
      <c r="A5" t="s">
        <v>12</v>
      </c>
      <c r="B5" t="s">
        <v>17</v>
      </c>
    </row>
    <row r="6" spans="1:2" x14ac:dyDescent="0.25">
      <c r="A6" t="s">
        <v>13</v>
      </c>
      <c r="B6" t="s">
        <v>18</v>
      </c>
    </row>
    <row r="7" spans="1:2" x14ac:dyDescent="0.25">
      <c r="A7" t="s">
        <v>14</v>
      </c>
      <c r="B7" t="s">
        <v>19</v>
      </c>
    </row>
    <row r="8" spans="1:2" x14ac:dyDescent="0.25">
      <c r="A8" t="s">
        <v>15</v>
      </c>
      <c r="B8" t="s">
        <v>20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3487-E202-4BE2-959B-DAD4DFEB1C55}">
  <dimension ref="A1:I19"/>
  <sheetViews>
    <sheetView tabSelected="1" topLeftCell="A12" workbookViewId="0">
      <selection sqref="A1:I19"/>
    </sheetView>
  </sheetViews>
  <sheetFormatPr baseColWidth="10" defaultRowHeight="15" x14ac:dyDescent="0.25"/>
  <sheetData>
    <row r="1" spans="1:9" ht="33" x14ac:dyDescent="0.25">
      <c r="A1" s="4" t="s">
        <v>21</v>
      </c>
      <c r="B1" s="4"/>
      <c r="C1" s="4"/>
      <c r="D1" s="4"/>
      <c r="E1" s="4"/>
      <c r="F1" s="4"/>
      <c r="G1" s="4"/>
      <c r="H1" s="4"/>
      <c r="I1" s="4"/>
    </row>
    <row r="2" spans="1:9" ht="26.25" x14ac:dyDescent="0.25">
      <c r="A2" s="5"/>
      <c r="B2" s="5"/>
      <c r="C2" s="5"/>
      <c r="D2" s="5"/>
      <c r="E2" s="5"/>
      <c r="F2" s="5"/>
      <c r="G2" s="5"/>
      <c r="H2" s="5"/>
      <c r="I2" s="5"/>
    </row>
    <row r="3" spans="1:9" ht="26.25" x14ac:dyDescent="0.25">
      <c r="A3" s="5"/>
      <c r="B3" s="5"/>
      <c r="C3" s="5"/>
      <c r="D3" s="5"/>
      <c r="E3" s="5"/>
      <c r="F3" s="5"/>
      <c r="G3" s="5"/>
      <c r="H3" s="5"/>
      <c r="I3" s="5"/>
    </row>
    <row r="4" spans="1:9" ht="18.75" thickBot="1" x14ac:dyDescent="0.3">
      <c r="A4" s="6"/>
      <c r="B4" s="7" t="s">
        <v>22</v>
      </c>
      <c r="C4" s="6"/>
      <c r="D4" s="6"/>
      <c r="E4" s="6"/>
      <c r="F4" s="6"/>
      <c r="G4" s="6"/>
      <c r="H4" s="6"/>
      <c r="I4" s="8"/>
    </row>
    <row r="5" spans="1:9" ht="58.5" thickTop="1" thickBot="1" x14ac:dyDescent="0.3">
      <c r="A5" s="9"/>
      <c r="B5" s="10" t="s">
        <v>23</v>
      </c>
      <c r="C5" s="10" t="s">
        <v>24</v>
      </c>
      <c r="D5" s="10" t="s">
        <v>25</v>
      </c>
      <c r="E5" s="11" t="s">
        <v>26</v>
      </c>
      <c r="F5" s="12" t="s">
        <v>27</v>
      </c>
      <c r="G5" s="12" t="s">
        <v>28</v>
      </c>
      <c r="H5" s="12" t="s">
        <v>29</v>
      </c>
      <c r="I5" s="13"/>
    </row>
    <row r="6" spans="1:9" ht="29.25" thickTop="1" x14ac:dyDescent="0.25">
      <c r="A6" s="9"/>
      <c r="B6" s="14">
        <f ca="1">DATE(YEAR(TODAY()),3,24)</f>
        <v>43548</v>
      </c>
      <c r="C6" s="12" t="s">
        <v>30</v>
      </c>
      <c r="D6" s="15">
        <v>25</v>
      </c>
      <c r="E6" s="11">
        <f ca="1">IF(ISBLANK(ProjektDetails[[#This Row],[DATUM]]),"",0)</f>
        <v>0</v>
      </c>
      <c r="F6" s="12">
        <f ca="1">IFERROR(IF('[1]Projektdaten sortiert'!P5="",5,'[1]Projektdaten sortiert'!P5),0)</f>
        <v>25</v>
      </c>
      <c r="G6" s="16">
        <f ca="1">IFERROR(IF('[1]Projektdaten sortiert'!N5="",ProjektEnde,'[1]Projektdaten sortiert'!N5),ProjektEnde)</f>
        <v>43548</v>
      </c>
      <c r="H6" s="12" t="str">
        <f ca="1">IFERROR(IF('[1]Projektdaten sortiert'!O5="","",'[1]Projektdaten sortiert'!O5),"")</f>
        <v>Projektstart</v>
      </c>
      <c r="I6" s="13"/>
    </row>
    <row r="7" spans="1:9" ht="28.5" x14ac:dyDescent="0.25">
      <c r="A7" s="9"/>
      <c r="B7" s="14">
        <f ca="1">DATE(YEAR(TODAY()),3,29)</f>
        <v>43553</v>
      </c>
      <c r="C7" s="12" t="s">
        <v>31</v>
      </c>
      <c r="D7" s="15">
        <v>10</v>
      </c>
      <c r="E7" s="11">
        <f ca="1">IF(ISBLANK(ProjektDetails[[#This Row],[DATUM]]),"",0)</f>
        <v>0</v>
      </c>
      <c r="F7" s="12">
        <f ca="1">IFERROR(IF('[1]Projektdaten sortiert'!P6="",5,'[1]Projektdaten sortiert'!P6),0)</f>
        <v>10</v>
      </c>
      <c r="G7" s="16">
        <f ca="1">IFERROR(IF('[1]Projektdaten sortiert'!N6="",ProjektEnde,'[1]Projektdaten sortiert'!N6),ProjektEnde)</f>
        <v>43553</v>
      </c>
      <c r="H7" s="12" t="str">
        <f ca="1">IFERROR(IF('[1]Projektdaten sortiert'!O6="","",'[1]Projektdaten sortiert'!O6),"")</f>
        <v>Abgabe Konzept</v>
      </c>
      <c r="I7" s="13"/>
    </row>
    <row r="8" spans="1:9" ht="71.25" x14ac:dyDescent="0.25">
      <c r="A8" s="9"/>
      <c r="B8" s="14">
        <f ca="1">DATE(YEAR(TODAY()),4,8)</f>
        <v>43563</v>
      </c>
      <c r="C8" s="12" t="s">
        <v>32</v>
      </c>
      <c r="D8" s="15">
        <v>-10</v>
      </c>
      <c r="E8" s="11">
        <f ca="1">IF(ISBLANK(ProjektDetails[[#This Row],[DATUM]]),"",0)</f>
        <v>0</v>
      </c>
      <c r="F8" s="12">
        <f ca="1">IFERROR(IF('[1]Projektdaten sortiert'!P7="",5,'[1]Projektdaten sortiert'!P7),0)</f>
        <v>-10</v>
      </c>
      <c r="G8" s="16">
        <f ca="1">IFERROR(IF('[1]Projektdaten sortiert'!N7="",ProjektEnde,'[1]Projektdaten sortiert'!N7),ProjektEnde)</f>
        <v>43563</v>
      </c>
      <c r="H8" s="12" t="str">
        <f ca="1">IFERROR(IF('[1]Projektdaten sortiert'!O7="","",'[1]Projektdaten sortiert'!O7),"")</f>
        <v>Bilder erstellen / sammeln</v>
      </c>
      <c r="I8" s="13"/>
    </row>
    <row r="9" spans="1:9" ht="28.5" x14ac:dyDescent="0.25">
      <c r="A9" s="9"/>
      <c r="B9" s="14">
        <f ca="1">DATE(YEAR(TODAY()),4,12)</f>
        <v>43567</v>
      </c>
      <c r="C9" s="12" t="s">
        <v>33</v>
      </c>
      <c r="D9" s="15">
        <v>15</v>
      </c>
      <c r="E9" s="11">
        <f ca="1">IF(ISBLANK(ProjektDetails[[#This Row],[DATUM]]),"",0)</f>
        <v>0</v>
      </c>
      <c r="F9" s="12">
        <f ca="1">IFERROR(IF('[1]Projektdaten sortiert'!P8="",5,'[1]Projektdaten sortiert'!P8),0)</f>
        <v>15</v>
      </c>
      <c r="G9" s="16">
        <f ca="1">IFERROR(IF('[1]Projektdaten sortiert'!N8="",ProjektEnde,'[1]Projektdaten sortiert'!N8),ProjektEnde)</f>
        <v>43567</v>
      </c>
      <c r="H9" s="12" t="str">
        <f ca="1">IFERROR(IF('[1]Projektdaten sortiert'!O8="","",'[1]Projektdaten sortiert'!O8),"")</f>
        <v>Texte erstellen</v>
      </c>
      <c r="I9" s="13"/>
    </row>
    <row r="10" spans="1:9" ht="42.75" x14ac:dyDescent="0.25">
      <c r="A10" s="9"/>
      <c r="B10" s="14">
        <f ca="1">DATE(YEAR(TODAY()),4,28)</f>
        <v>43583</v>
      </c>
      <c r="C10" s="12" t="s">
        <v>4</v>
      </c>
      <c r="D10" s="15">
        <v>-15</v>
      </c>
      <c r="E10" s="11">
        <f ca="1">IF(ISBLANK(ProjektDetails[[#This Row],[DATUM]]),"",0)</f>
        <v>0</v>
      </c>
      <c r="F10" s="12">
        <f ca="1">IFERROR(IF('[1]Projektdaten sortiert'!P9="",5,'[1]Projektdaten sortiert'!P9),0)</f>
        <v>-15</v>
      </c>
      <c r="G10" s="16">
        <f ca="1">IFERROR(IF('[1]Projektdaten sortiert'!N9="",ProjektEnde,'[1]Projektdaten sortiert'!N9),ProjektEnde)</f>
        <v>43583</v>
      </c>
      <c r="H10" s="12" t="str">
        <f ca="1">IFERROR(IF('[1]Projektdaten sortiert'!O9="","",'[1]Projektdaten sortiert'!O9),"")</f>
        <v>Programmieren</v>
      </c>
      <c r="I10" s="13"/>
    </row>
    <row r="11" spans="1:9" ht="99.75" x14ac:dyDescent="0.25">
      <c r="A11" s="9"/>
      <c r="B11" s="14">
        <f ca="1">DATE(YEAR(TODAY()),4,29)</f>
        <v>43584</v>
      </c>
      <c r="C11" s="12" t="s">
        <v>34</v>
      </c>
      <c r="D11" s="15">
        <v>15</v>
      </c>
      <c r="E11" s="11">
        <f ca="1">IF(ISBLANK(ProjektDetails[[#This Row],[DATUM]]),"",0)</f>
        <v>0</v>
      </c>
      <c r="F11" s="12">
        <f ca="1">IFERROR(IF('[1]Projektdaten sortiert'!P10="",5,'[1]Projektdaten sortiert'!P10),0)</f>
        <v>15</v>
      </c>
      <c r="G11" s="16">
        <f ca="1">IFERROR(IF('[1]Projektdaten sortiert'!N10="",ProjektEnde,'[1]Projektdaten sortiert'!N10),ProjektEnde)</f>
        <v>43584</v>
      </c>
      <c r="H11" s="12" t="str">
        <f ca="1">IFERROR(IF('[1]Projektdaten sortiert'!O10="","",'[1]Projektdaten sortiert'!O10),"")</f>
        <v>Rücksprache mit Inhaber vom Bauernhof</v>
      </c>
      <c r="I11" s="13"/>
    </row>
    <row r="12" spans="1:9" ht="28.5" x14ac:dyDescent="0.25">
      <c r="A12" s="9"/>
      <c r="B12" s="14">
        <f ca="1">DATE(YEAR(TODAY()),5,6)</f>
        <v>43591</v>
      </c>
      <c r="C12" s="12" t="s">
        <v>35</v>
      </c>
      <c r="D12" s="15">
        <v>-10</v>
      </c>
      <c r="E12" s="11">
        <f ca="1">IF(ISBLANK(ProjektDetails[[#This Row],[DATUM]]),"",0)</f>
        <v>0</v>
      </c>
      <c r="F12" s="12">
        <f ca="1">IFERROR(IF('[1]Projektdaten sortiert'!P11="",5,'[1]Projektdaten sortiert'!P11),0)</f>
        <v>-10</v>
      </c>
      <c r="G12" s="16">
        <f ca="1">IFERROR(IF('[1]Projektdaten sortiert'!N11="",ProjektEnde,'[1]Projektdaten sortiert'!N11),ProjektEnde)</f>
        <v>43591</v>
      </c>
      <c r="H12" s="12" t="str">
        <f ca="1">IFERROR(IF('[1]Projektdaten sortiert'!O11="","",'[1]Projektdaten sortiert'!O11),"")</f>
        <v>Änderungen</v>
      </c>
      <c r="I12" s="13"/>
    </row>
    <row r="13" spans="1:9" ht="42.75" x14ac:dyDescent="0.25">
      <c r="A13" s="9"/>
      <c r="B13" s="14">
        <f ca="1">DATE(YEAR(TODAY()),5,7)</f>
        <v>43592</v>
      </c>
      <c r="C13" s="12" t="s">
        <v>36</v>
      </c>
      <c r="D13" s="15">
        <v>-5</v>
      </c>
      <c r="E13" s="11">
        <f ca="1">IF(ISBLANK(ProjektDetails[[#This Row],[DATUM]]),"",0)</f>
        <v>0</v>
      </c>
      <c r="F13" s="12">
        <f ca="1">IFERROR(IF('[1]Projektdaten sortiert'!P12="",5,'[1]Projektdaten sortiert'!P12),0)</f>
        <v>-5</v>
      </c>
      <c r="G13" s="16">
        <f ca="1">IFERROR(IF('[1]Projektdaten sortiert'!N12="",ProjektEnde,'[1]Projektdaten sortiert'!N12),ProjektEnde)</f>
        <v>43592</v>
      </c>
      <c r="H13" s="12" t="str">
        <f ca="1">IFERROR(IF('[1]Projektdaten sortiert'!O12="","",'[1]Projektdaten sortiert'!O12),"")</f>
        <v>Testprotokoll erstellen</v>
      </c>
      <c r="I13" s="9"/>
    </row>
    <row r="14" spans="1:9" ht="57" x14ac:dyDescent="0.25">
      <c r="A14" s="9"/>
      <c r="B14" s="14">
        <f ca="1">DATE(YEAR(TODAY()),5,8)</f>
        <v>43593</v>
      </c>
      <c r="C14" s="12" t="s">
        <v>37</v>
      </c>
      <c r="D14" s="15"/>
      <c r="E14" s="11">
        <f ca="1">IF(ISBLANK(ProjektDetails[[#This Row],[DATUM]]),"",0)</f>
        <v>0</v>
      </c>
      <c r="F14" s="12">
        <f ca="1">IFERROR(IF('[1]Projektdaten sortiert'!P13="",5,'[1]Projektdaten sortiert'!P13),0)</f>
        <v>5</v>
      </c>
      <c r="G14" s="16">
        <f ca="1">IFERROR(IF('[1]Projektdaten sortiert'!N13="",ProjektEnde,'[1]Projektdaten sortiert'!N13),ProjektEnde)</f>
        <v>43593</v>
      </c>
      <c r="H14" s="12" t="str">
        <f ca="1">IFERROR(IF('[1]Projektdaten sortiert'!O13="","",'[1]Projektdaten sortiert'!O13),"")</f>
        <v>Testprotokoll durchführen</v>
      </c>
      <c r="I14" s="9"/>
    </row>
    <row r="15" spans="1:9" ht="71.25" x14ac:dyDescent="0.25">
      <c r="A15" s="9"/>
      <c r="B15" s="14">
        <f ca="1">DATE(YEAR(TODAY()),5,13)</f>
        <v>43598</v>
      </c>
      <c r="C15" s="12" t="s">
        <v>38</v>
      </c>
      <c r="D15" s="15">
        <v>20</v>
      </c>
      <c r="E15" s="11">
        <f ca="1">IF(ISBLANK(ProjektDetails[[#This Row],[DATUM]]),"",0)</f>
        <v>0</v>
      </c>
      <c r="F15" s="12">
        <f ca="1">IFERROR(IF('[1]Projektdaten sortiert'!P14="",5,'[1]Projektdaten sortiert'!P14),0)</f>
        <v>20</v>
      </c>
      <c r="G15" s="16">
        <f ca="1">IFERROR(IF('[1]Projektdaten sortiert'!N14="",ProjektEnde,'[1]Projektdaten sortiert'!N14),ProjektEnde)</f>
        <v>43598</v>
      </c>
      <c r="H15" s="12" t="str">
        <f ca="1">IFERROR(IF('[1]Projektdaten sortiert'!O14="","",'[1]Projektdaten sortiert'!O14),"")</f>
        <v>Letzte änderungen durchführen</v>
      </c>
      <c r="I15" s="9"/>
    </row>
    <row r="16" spans="1:9" ht="71.25" x14ac:dyDescent="0.25">
      <c r="A16" s="9"/>
      <c r="B16" s="14">
        <f ca="1">DATE(YEAR(TODAY()),5,24)</f>
        <v>43609</v>
      </c>
      <c r="C16" s="12" t="s">
        <v>39</v>
      </c>
      <c r="D16" s="15">
        <v>-10</v>
      </c>
      <c r="E16" s="11">
        <f ca="1">IF(ISBLANK(ProjektDetails[[#This Row],[DATUM]]),"",0)</f>
        <v>0</v>
      </c>
      <c r="F16" s="12">
        <f ca="1">IFERROR(IF('[1]Projektdaten sortiert'!P15="",5,'[1]Projektdaten sortiert'!P15),0)</f>
        <v>-10</v>
      </c>
      <c r="G16" s="16">
        <f ca="1">IFERROR(IF('[1]Projektdaten sortiert'!N15="",ProjektEnde,'[1]Projektdaten sortiert'!N15),ProjektEnde)</f>
        <v>43609</v>
      </c>
      <c r="H16" s="12" t="str">
        <f ca="1">IFERROR(IF('[1]Projektdaten sortiert'!O15="","",'[1]Projektdaten sortiert'!O15),"")</f>
        <v>Video drehen und Schneiden</v>
      </c>
      <c r="I16" s="9"/>
    </row>
    <row r="17" spans="1:9" ht="57" x14ac:dyDescent="0.25">
      <c r="A17" s="9"/>
      <c r="B17" s="14">
        <f ca="1">DATE(YEAR(TODAY()),5,25)</f>
        <v>43610</v>
      </c>
      <c r="C17" s="12" t="s">
        <v>40</v>
      </c>
      <c r="D17" s="15">
        <v>10</v>
      </c>
      <c r="E17" s="11">
        <f ca="1">IF(ISBLANK(ProjektDetails[[#This Row],[DATUM]]),"",0)</f>
        <v>0</v>
      </c>
      <c r="F17" s="12">
        <f ca="1">IFERROR(IF('[1]Projektdaten sortiert'!P16="",5,'[1]Projektdaten sortiert'!P16),0)</f>
        <v>10</v>
      </c>
      <c r="G17" s="16">
        <f ca="1">IFERROR(IF('[1]Projektdaten sortiert'!N16="",ProjektEnde,'[1]Projektdaten sortiert'!N16),ProjektEnde)</f>
        <v>43610</v>
      </c>
      <c r="H17" s="12" t="str">
        <f ca="1">IFERROR(IF('[1]Projektdaten sortiert'!O16="","",'[1]Projektdaten sortiert'!O16),"")</f>
        <v>Projekabgaben / Schluss</v>
      </c>
      <c r="I17" s="9"/>
    </row>
    <row r="18" spans="1:9" x14ac:dyDescent="0.25">
      <c r="A18" s="9"/>
      <c r="B18" s="9"/>
      <c r="C18" s="9"/>
      <c r="D18" s="9"/>
      <c r="E18" s="9"/>
      <c r="F18" s="9"/>
      <c r="G18" s="9"/>
      <c r="H18" s="9"/>
      <c r="I18" s="9"/>
    </row>
    <row r="19" spans="1:9" x14ac:dyDescent="0.25">
      <c r="A19" s="9"/>
      <c r="B19" s="9"/>
      <c r="C19" s="9"/>
      <c r="D19" s="9"/>
      <c r="E19" s="9"/>
      <c r="F19" s="9"/>
      <c r="G19" s="9"/>
      <c r="H19" s="9"/>
      <c r="I19" s="9"/>
    </row>
  </sheetData>
  <mergeCells count="1">
    <mergeCell ref="A1:I1"/>
  </mergeCells>
  <dataValidations count="6">
    <dataValidation allowBlank="1" showInputMessage="1" showErrorMessage="1" prompt="Geben Sie in dieser Spalte unter dieser Überschrift die Position ein. Positionen bezeichnen die Darstellung von Datum und Meilenstein auf der Zeitachse – positive Zahlen werden oberhalb der Zeitachse dargestellt, negative darunter." sqref="D5" xr:uid="{CADCE3B3-1A71-4915-A913-19A9EC2B0F4A}"/>
    <dataValidation allowBlank="1" showInputMessage="1" showErrorMessage="1" prompt="Geben Sie in dieser Spalte unter dieser Überschrift den Meilenstein ein." sqref="C5" xr:uid="{0180ECA1-1B75-42AF-BD7F-175ECEECFA6F}"/>
    <dataValidation allowBlank="1" showInputMessage="1" showErrorMessage="1" prompt="Geben Sie in dieser Spalte unter dieser Überschrift das Datum ein." sqref="B5" xr:uid="{53E601F3-683D-479F-8836-D84800F6CC8E}"/>
    <dataValidation allowBlank="1" showInputMessage="1" showErrorMessage="1" prompt="Geben Sie die Projektdetails in der Tabelle unten ein." sqref="B4" xr:uid="{691F8D93-5959-4525-ACCA-4633659F4E67}"/>
    <dataValidation allowBlank="1" showInputMessage="1" showErrorMessage="1" prompt="Die Zeitachse in den Zellen A2 bis I2 wird automatisch mit Projektdaten und Meilensteinen aktualisiert." sqref="A2:A3" xr:uid="{E27B2F66-DEF3-4D54-899A-274A601174C6}"/>
    <dataValidation allowBlank="1" showInputMessage="1" showErrorMessage="1" prompt="Der Titel dieses Arbeitsblatts befindet sich in dieser Zelle." sqref="A1" xr:uid="{96C3AFAE-0789-4EAC-AAE5-9504D0CE435E}"/>
  </dataValidations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Zeitaufwand</vt:lpstr>
      <vt:lpstr>SMART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Schibli</dc:creator>
  <cp:lastModifiedBy>Laura Schibli</cp:lastModifiedBy>
  <dcterms:created xsi:type="dcterms:W3CDTF">2019-03-24T16:32:35Z</dcterms:created>
  <dcterms:modified xsi:type="dcterms:W3CDTF">2019-03-24T20:03:28Z</dcterms:modified>
</cp:coreProperties>
</file>