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cal\Desktop\DKS\"/>
    </mc:Choice>
  </mc:AlternateContent>
  <xr:revisionPtr revIDLastSave="0" documentId="13_ncr:1_{9C24C0A0-19EE-4533-B58D-AF7BCAF2851F}" xr6:coauthVersionLast="47" xr6:coauthVersionMax="47" xr10:uidLastSave="{00000000-0000-0000-0000-000000000000}"/>
  <bookViews>
    <workbookView xWindow="-120" yWindow="-120" windowWidth="25440" windowHeight="15390" activeTab="3" xr2:uid="{00000000-000D-0000-FFFF-FFFF00000000}"/>
  </bookViews>
  <sheets>
    <sheet name="Dec-Jan" sheetId="1" r:id="rId1"/>
    <sheet name="Feb" sheetId="2" r:id="rId2"/>
    <sheet name="März-Apr" sheetId="3" r:id="rId3"/>
    <sheet name="Mai-Jun" sheetId="5" r:id="rId4"/>
  </sheets>
  <definedNames>
    <definedName name="Arbeitswochenstunden" localSheetId="1">Feb!$B$6</definedName>
    <definedName name="Arbeitswochenstunden" localSheetId="3">'Mai-Jun'!$B$6</definedName>
    <definedName name="Arbeitswochenstunden" localSheetId="2">'März-Apr'!$B$6</definedName>
    <definedName name="Arbeitswochenstunden">'Dec-Jan'!$B$6</definedName>
    <definedName name="_xlnm.Print_Titles" localSheetId="0">'Dec-Jan'!$7:$7</definedName>
    <definedName name="_xlnm.Print_Titles" localSheetId="1">Feb!$7:$7</definedName>
    <definedName name="_xlnm.Print_Titles" localSheetId="3">'Mai-Jun'!$7:$7</definedName>
    <definedName name="_xlnm.Print_Titles" localSheetId="2">'März-Apr'!$7:$7</definedName>
    <definedName name="Spaltentitel1" localSheetId="1">Arbeitszeittabelle3[[#Headers],[Datumsangaben]]</definedName>
    <definedName name="Spaltentitel1" localSheetId="3">Arbeitszeittabelle34[[#Headers],[Datumsangaben]]</definedName>
    <definedName name="Spaltentitel1" localSheetId="2">Arbeitszeittabelle34[[#Headers],[Datumsangaben]]</definedName>
    <definedName name="Spaltentitel1">Arbeitszeittabelle[[#Headers],[Datumsangaben]]</definedName>
    <definedName name="Spaltentitelbereich1..E6.1" localSheetId="1">Feb!$B$5</definedName>
    <definedName name="Spaltentitelbereich1..E6.1" localSheetId="3">'Mai-Jun'!$B$5</definedName>
    <definedName name="Spaltentitelbereich1..E6.1" localSheetId="2">'März-Apr'!$B$5</definedName>
    <definedName name="Spaltentitelbereich1..E6.1">'Dec-Jan'!$B$5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B6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B6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B6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8" i="2"/>
  <c r="G26" i="1"/>
  <c r="B23" i="1"/>
  <c r="B2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9" i="1"/>
  <c r="G10" i="1"/>
  <c r="G11" i="1"/>
  <c r="G12" i="1"/>
  <c r="G8" i="1"/>
  <c r="C6" i="5" l="1"/>
  <c r="D6" i="5" s="1"/>
  <c r="C6" i="3"/>
  <c r="D6" i="3" s="1"/>
  <c r="C6" i="2"/>
  <c r="E6" i="2" s="1"/>
  <c r="C6" i="1"/>
  <c r="E6" i="3" l="1"/>
  <c r="E6" i="5" s="1"/>
  <c r="D6" i="2"/>
  <c r="D6" i="1"/>
  <c r="E6" i="1"/>
</calcChain>
</file>

<file path=xl/sharedStrings.xml><?xml version="1.0" encoding="utf-8"?>
<sst xmlns="http://schemas.openxmlformats.org/spreadsheetml/2006/main" count="123" uniqueCount="77">
  <si>
    <t>Arbeitszeittabelle</t>
  </si>
  <si>
    <t>Vorgesetztendetails:</t>
  </si>
  <si>
    <t>Datumsangaben</t>
  </si>
  <si>
    <t>Arbeitsstunden gesamt
(geleistet)</t>
  </si>
  <si>
    <t>Einstempelzeit</t>
  </si>
  <si>
    <t>Reguläre Arbeitsstunden</t>
  </si>
  <si>
    <t>Beginn der Mittagspause</t>
  </si>
  <si>
    <t>Überstunden</t>
  </si>
  <si>
    <t>Ende der Mittagspause</t>
  </si>
  <si>
    <t>Ausstempelzeit</t>
  </si>
  <si>
    <t>Arbeitsstunden</t>
  </si>
  <si>
    <t xml:space="preserve">Mitarbeiterdetails: </t>
  </si>
  <si>
    <t>Dr. Ing. Aymen Khaleel</t>
  </si>
  <si>
    <t>Laura Valentina Moreno Castro</t>
  </si>
  <si>
    <t>Vom 04.11.2024</t>
  </si>
  <si>
    <t>Task</t>
  </si>
  <si>
    <t>Succeed using full duplex with python (just one channel). Updated the firmware and changed the commands to make the ADALM PLUTO believe it is a Ad9361, just like in the video.</t>
  </si>
  <si>
    <t>Succeed running python code for the small antennas.  However the results are not as expected so better antennas need to be used.</t>
  </si>
  <si>
    <t>Checked python code line by line to understand the details. RF chain explained. Tried code with better antennas but still not quite getting the desired results.</t>
  </si>
  <si>
    <t>Revised the signal delay theory among the antennas and decided on the algorithm to be used for &gt;2 antennas.</t>
  </si>
  <si>
    <t>Discussion about the new working hours and updating new computer with required libraries and programs. Updated troubleshooting document and changed github repo visibility.</t>
  </si>
  <si>
    <t>Arbeit insgesamt 
Stunden (8 Wochen)</t>
  </si>
  <si>
    <t>Arbeit insgesamt 
Stunden (7 Wochen)</t>
  </si>
  <si>
    <t xml:space="preserve">Installed Microsoft apps and Putty (for serial coms with Pluto). Installed python extension for Visual studio, updated both SDRs to AD9361. </t>
  </si>
  <si>
    <t>Discussion about synchronization, tested Khaleel's code and made constellation code for the noise test.</t>
  </si>
  <si>
    <t>Finished noise test, worked. Discussion about Gaussian noise and further work.</t>
  </si>
  <si>
    <t>Raeliced error in constellation diagram. Talked about downsampling and signal edge estimation. Found new literature on it.</t>
  </si>
  <si>
    <t>Arbeit insgesamt 
Stunden (4 Wochen)</t>
  </si>
  <si>
    <t>Bis zum: 29.01.25</t>
  </si>
  <si>
    <t>Vom 03.02.2025</t>
  </si>
  <si>
    <t>Bis zum: 28.01.2025</t>
  </si>
  <si>
    <t>Vom 03.03.2025</t>
  </si>
  <si>
    <t>Bis zum: 25.04.2025</t>
  </si>
  <si>
    <t>Vom 28.04.2025</t>
  </si>
  <si>
    <t>Bis zum: 27.06.2025</t>
  </si>
  <si>
    <t>Arbeit insgesamt 
Stunden (9 Wochen)</t>
  </si>
  <si>
    <t>We tried sending and receiving with PLUTO but got same power at any direction, still need to do more tests.</t>
  </si>
  <si>
    <t>Made algorithm to find zero crossing and peaks in signal. Spoke about leaving that project aside for a while and introduced RIS. Installed drivers and learnt how to configure it.</t>
  </si>
  <si>
    <t>Read about SDRs and Python</t>
  </si>
  <si>
    <t>-1 hour delay Aymen</t>
  </si>
  <si>
    <t>Did some early hours to optimize code and get visualization ready</t>
  </si>
  <si>
    <t>Worked with Aymen on visualization for RIS detection</t>
  </si>
  <si>
    <t xml:space="preserve">Explained code to Aymen </t>
  </si>
  <si>
    <t>17/3/25</t>
  </si>
  <si>
    <t>18/3/25</t>
  </si>
  <si>
    <t>19/3/25</t>
  </si>
  <si>
    <t>20/3/25</t>
  </si>
  <si>
    <t>Trying to do sync between sdrs</t>
  </si>
  <si>
    <t>24/3/25</t>
  </si>
  <si>
    <t>26/3/25</t>
  </si>
  <si>
    <t>27/3/25</t>
  </si>
  <si>
    <t>28/3/25</t>
  </si>
  <si>
    <t>30/3/25</t>
  </si>
  <si>
    <t>14/4/25</t>
  </si>
  <si>
    <t>16/4/25</t>
  </si>
  <si>
    <t>17/4/25</t>
  </si>
  <si>
    <t>18/4/25</t>
  </si>
  <si>
    <t>22/4/25</t>
  </si>
  <si>
    <t>23/4/25</t>
  </si>
  <si>
    <t>24/4/25</t>
  </si>
  <si>
    <t>28/4/25</t>
  </si>
  <si>
    <t>All comments on sync task are here https://github.com/lauravmorenoc/DKS/blob/main/Python/Synchronization/Comments.md</t>
  </si>
  <si>
    <t>29/4/25</t>
  </si>
  <si>
    <t>Got all equipment ready for demo</t>
  </si>
  <si>
    <t>Test on equitment and codes for demo</t>
  </si>
  <si>
    <t>Organized code for demo and writing demo guide</t>
  </si>
  <si>
    <t>Learning to use an USRP</t>
  </si>
  <si>
    <t>18/5/25</t>
  </si>
  <si>
    <t>Doing VNA Measurements</t>
  </si>
  <si>
    <t>19/5/25</t>
  </si>
  <si>
    <t>Planing new project and creating code</t>
  </si>
  <si>
    <t>20/5/25</t>
  </si>
  <si>
    <t>21/5/25</t>
  </si>
  <si>
    <t>22/5/25</t>
  </si>
  <si>
    <t>26/5/25</t>
  </si>
  <si>
    <t>27/5/25</t>
  </si>
  <si>
    <t>28/5/25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</si>
</sst>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1" formatCode="_(* #,##0_);_(* \(#,##0\);_(* &quot;-&quot;_);_(@_)"/>
    <numFmt numFmtId="43" formatCode="_(* #,##0.00_);_(* \(#,##0.00\);_(* &quot;-&quot;??_);_(@_)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d\.m\.yy;@"/>
    <numFmt numFmtId="167" formatCode="0000\-00\ 00\ 00"/>
    <numFmt numFmtId="168" formatCode="d/m/yy;@"/>
    <numFmt numFmtId="169" formatCode="#,##0.00_ ;\-#,##0.00\ "/>
    <numFmt numFmtId="170" formatCode="h:mm;@"/>
  </numFmts>
  <fonts count="19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8">
    <border>
      <left/>
      <right/>
      <top/>
      <bottom/>
      <diagonal/>
    </border>
    <border>
      <left/>
      <right/>
      <top style="thick">
        <color theme="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169" fontId="4" fillId="0" borderId="0" applyFill="0" applyBorder="0" applyProtection="0">
      <alignment horizontal="left"/>
    </xf>
    <xf numFmtId="168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70" fontId="6" fillId="0" borderId="0" applyFont="0" applyFill="0" applyBorder="0" applyAlignment="0">
      <alignment horizontal="left"/>
    </xf>
    <xf numFmtId="167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6" borderId="2" applyNumberFormat="0" applyAlignment="0" applyProtection="0"/>
    <xf numFmtId="0" fontId="11" fillId="7" borderId="3" applyNumberFormat="0" applyAlignment="0" applyProtection="0"/>
    <xf numFmtId="0" fontId="12" fillId="7" borderId="2" applyNumberFormat="0" applyAlignment="0" applyProtection="0"/>
    <xf numFmtId="0" fontId="13" fillId="0" borderId="4" applyNumberFormat="0" applyFill="0" applyAlignment="0" applyProtection="0"/>
    <xf numFmtId="0" fontId="14" fillId="8" borderId="5" applyNumberFormat="0" applyAlignment="0" applyProtection="0"/>
    <xf numFmtId="0" fontId="15" fillId="0" borderId="0" applyNumberFormat="0" applyFill="0" applyBorder="0" applyAlignment="0" applyProtection="0"/>
    <xf numFmtId="0" fontId="6" fillId="9" borderId="6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7" applyNumberFormat="0" applyFill="0" applyAlignment="0" applyProtection="0"/>
    <xf numFmtId="0" fontId="18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18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18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18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18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18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</cellStyleXfs>
  <cellXfs count="20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169" fontId="4" fillId="0" borderId="0" xfId="5">
      <alignment horizontal="left"/>
    </xf>
    <xf numFmtId="4" fontId="0" fillId="0" borderId="0" xfId="7" applyFont="1" applyFill="1" applyBorder="1">
      <alignment horizontal="left"/>
    </xf>
    <xf numFmtId="167" fontId="0" fillId="0" borderId="0" xfId="9" applyFont="1">
      <alignment horizontal="left"/>
    </xf>
    <xf numFmtId="166" fontId="3" fillId="0" borderId="0" xfId="6" quotePrefix="1" applyNumberFormat="1" applyFont="1" applyAlignment="1">
      <alignment horizontal="left"/>
    </xf>
    <xf numFmtId="168" fontId="0" fillId="0" borderId="0" xfId="6" applyFont="1" applyFill="1" applyBorder="1">
      <alignment horizontal="left"/>
    </xf>
    <xf numFmtId="170" fontId="0" fillId="0" borderId="0" xfId="8" applyFont="1" applyFill="1" applyBorder="1">
      <alignment horizontal="left"/>
    </xf>
    <xf numFmtId="166" fontId="3" fillId="0" borderId="0" xfId="6" applyNumberFormat="1" applyFont="1" applyAlignment="1">
      <alignment horizontal="left" wrapText="1"/>
    </xf>
    <xf numFmtId="0" fontId="0" fillId="0" borderId="0" xfId="0" applyAlignment="1">
      <alignment horizontal="left" wrapText="1"/>
    </xf>
    <xf numFmtId="0" fontId="1" fillId="2" borderId="1" xfId="1" applyAlignment="1">
      <alignment horizontal="left" vertical="top"/>
    </xf>
    <xf numFmtId="0" fontId="0" fillId="0" borderId="0" xfId="0" applyAlignment="1">
      <alignment horizontal="left" vertical="top"/>
    </xf>
    <xf numFmtId="170" fontId="0" fillId="0" borderId="0" xfId="8" applyFont="1" applyAlignment="1">
      <alignment horizontal="left" vertical="top"/>
    </xf>
    <xf numFmtId="168" fontId="0" fillId="0" borderId="0" xfId="6" applyFont="1">
      <alignment horizontal="left"/>
    </xf>
    <xf numFmtId="170" fontId="0" fillId="0" borderId="0" xfId="8" applyFont="1">
      <alignment horizontal="left"/>
    </xf>
    <xf numFmtId="4" fontId="0" fillId="0" borderId="0" xfId="7" applyFont="1">
      <alignment horizontal="left"/>
    </xf>
    <xf numFmtId="4" fontId="0" fillId="0" borderId="0" xfId="0" applyNumberFormat="1">
      <alignment horizontal="left"/>
    </xf>
    <xf numFmtId="170" fontId="0" fillId="0" borderId="0" xfId="8" quotePrefix="1" applyFont="1" applyAlignment="1">
      <alignment horizontal="left" vertical="top"/>
    </xf>
    <xf numFmtId="20" fontId="0" fillId="0" borderId="0" xfId="0" applyNumberFormat="1">
      <alignment horizontal="left"/>
    </xf>
  </cellXfs>
  <cellStyles count="53">
    <cellStyle name="20% - Accent1" xfId="30" builtinId="30" customBuiltin="1"/>
    <cellStyle name="20% - Accent2" xfId="34" builtinId="34" customBuiltin="1"/>
    <cellStyle name="20% - Accent3" xfId="38" builtinId="38" customBuiltin="1"/>
    <cellStyle name="20% - Accent4" xfId="42" builtinId="42" customBuiltin="1"/>
    <cellStyle name="20% - Accent5" xfId="46" builtinId="46" customBuiltin="1"/>
    <cellStyle name="20% - Accent6" xfId="50" builtinId="50" customBuiltin="1"/>
    <cellStyle name="40% - Accent1" xfId="31" builtinId="31" customBuiltin="1"/>
    <cellStyle name="40% - Accent2" xfId="35" builtinId="35" customBuiltin="1"/>
    <cellStyle name="40% - Accent3" xfId="39" builtinId="39" customBuiltin="1"/>
    <cellStyle name="40% - Accent4" xfId="43" builtinId="43" customBuiltin="1"/>
    <cellStyle name="40% - Accent5" xfId="47" builtinId="47" customBuiltin="1"/>
    <cellStyle name="40% - Accent6" xfId="51" builtinId="51" customBuiltin="1"/>
    <cellStyle name="60% - Accent1" xfId="32" builtinId="32" customBuiltin="1"/>
    <cellStyle name="60% - Accent2" xfId="36" builtinId="36" customBuiltin="1"/>
    <cellStyle name="60% - Accent3" xfId="40" builtinId="40" customBuiltin="1"/>
    <cellStyle name="60% - Accent4" xfId="44" builtinId="44" customBuiltin="1"/>
    <cellStyle name="60% - Accent5" xfId="48" builtinId="48" customBuiltin="1"/>
    <cellStyle name="60% - Accent6" xfId="52" builtinId="52" customBuiltin="1"/>
    <cellStyle name="Accent1" xfId="29" builtinId="29" customBuiltin="1"/>
    <cellStyle name="Accent2" xfId="33" builtinId="33" customBuiltin="1"/>
    <cellStyle name="Accent3" xfId="37" builtinId="37" customBuiltin="1"/>
    <cellStyle name="Accent4" xfId="41" builtinId="41" customBuiltin="1"/>
    <cellStyle name="Accent5" xfId="45" builtinId="45" customBuiltin="1"/>
    <cellStyle name="Accent6" xfId="49" builtinId="49" customBuiltin="1"/>
    <cellStyle name="Bad" xfId="18" builtinId="27" customBuiltin="1"/>
    <cellStyle name="Calculation" xfId="22" builtinId="22" customBuiltin="1"/>
    <cellStyle name="Check Cell" xfId="24" builtinId="23" customBuiltin="1"/>
    <cellStyle name="Comma" xfId="12" builtinId="3" customBuiltin="1"/>
    <cellStyle name="Comma [0]" xfId="13" builtinId="6" customBuiltin="1"/>
    <cellStyle name="Currency" xfId="14" builtinId="4" customBuiltin="1"/>
    <cellStyle name="Currency [0]" xfId="15" builtinId="7" customBuiltin="1"/>
    <cellStyle name="Datum" xfId="6" xr:uid="{00000000-0005-0000-0000-000000000000}"/>
    <cellStyle name="Explanatory Text" xfId="27" builtinId="53" customBuiltin="1"/>
    <cellStyle name="Followed Hyperlink" xfId="11" builtinId="9" customBuiltin="1"/>
    <cellStyle name="Good" xfId="17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0" builtinId="8" customBuiltin="1"/>
    <cellStyle name="Input" xfId="20" builtinId="20" customBuiltin="1"/>
    <cellStyle name="Linked Cell" xfId="23" builtinId="24" customBuiltin="1"/>
    <cellStyle name="Neutral" xfId="19" builtinId="28" customBuiltin="1"/>
    <cellStyle name="Normal" xfId="0" builtinId="0" customBuiltin="1"/>
    <cellStyle name="Note" xfId="26" builtinId="10" customBuiltin="1"/>
    <cellStyle name="Output" xfId="21" builtinId="21" customBuiltin="1"/>
    <cellStyle name="Percent" xfId="16" builtinId="5" customBuiltin="1"/>
    <cellStyle name="Stunden" xfId="7" xr:uid="{00000000-0005-0000-0000-000006000000}"/>
    <cellStyle name="Telefon" xfId="9" xr:uid="{00000000-0005-0000-0000-000009000000}"/>
    <cellStyle name="Title" xfId="1" builtinId="15" customBuiltin="1"/>
    <cellStyle name="Total" xfId="28" builtinId="25" customBuiltin="1"/>
    <cellStyle name="Uhrzeit" xfId="8" xr:uid="{00000000-0005-0000-0000-00000A000000}"/>
    <cellStyle name="Warning Text" xfId="25" builtinId="11" customBuiltin="1"/>
  </cellStyles>
  <dxfs count="8"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alignment horizontal="left" vertical="top" textRotation="0" indent="0" justifyLastLine="0" shrinkToFit="0" readingOrder="0"/>
    </dxf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ableStyleMedium2" defaultPivotStyle="PivotStyleLight16">
    <tableStyle name="Arbeitszeittabelle" pivot="0" count="4" xr9:uid="{00000000-0011-0000-FFFF-FFFF00000000}">
      <tableStyleElement type="wholeTable" dxfId="7"/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rbeitszeittabelle" displayName="Arbeitszeittabelle" ref="B7:H26" totalsRowShown="0">
  <autoFilter ref="B7:H26" xr:uid="{00000000-0009-0000-0100-000001000000}"/>
  <tableColumns count="7">
    <tableColumn id="1" xr3:uid="{00000000-0010-0000-0000-000001000000}" name="Datumsangaben" dataCellStyle="Datum"/>
    <tableColumn id="2" xr3:uid="{00000000-0010-0000-0000-000002000000}" name="Einstempelzeit" dataCellStyle="Uhrzeit"/>
    <tableColumn id="3" xr3:uid="{00000000-0010-0000-0000-000003000000}" name="Beginn der Mittagspause" dataCellStyle="Uhrzeit"/>
    <tableColumn id="4" xr3:uid="{00000000-0010-0000-0000-000004000000}" name="Ende der Mittagspause" dataCellStyle="Uhrzeit"/>
    <tableColumn id="5" xr3:uid="{00000000-0010-0000-0000-000005000000}" name="Ausstempelzeit" dataCellStyle="Uhrzeit"/>
    <tableColumn id="6" xr3:uid="{00000000-0010-0000-0000-000006000000}" name="Arbeitsstunden" dataCellStyle="Stunden">
      <calculatedColumnFormula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calculatedColumnFormula>
    </tableColumn>
    <tableColumn id="7" xr3:uid="{4D7042E7-557B-424B-AA45-14E330AC962B}" name="Task" dataDxfId="3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548E50D-635F-45AF-8D85-4FE4D7FF6AB9}" name="Arbeitszeittabelle3" displayName="Arbeitszeittabelle3" ref="B7:H26" totalsRowShown="0">
  <autoFilter ref="B7:H26" xr:uid="{00000000-0009-0000-0100-000001000000}"/>
  <tableColumns count="7">
    <tableColumn id="1" xr3:uid="{A7F98750-AC80-4254-AF0F-B1EBEB1A58AD}" name="Datumsangaben" dataCellStyle="Datum"/>
    <tableColumn id="2" xr3:uid="{95BBDAC9-1269-473C-817A-3F6D0E632371}" name="Einstempelzeit" dataCellStyle="Uhrzeit"/>
    <tableColumn id="3" xr3:uid="{ACC256D1-7BAA-4735-B7AF-09D6A86DF182}" name="Beginn der Mittagspause" dataCellStyle="Uhrzeit"/>
    <tableColumn id="4" xr3:uid="{0E4C6AE4-5B0B-4802-B77E-208D33A3B2A5}" name="Ende der Mittagspause" dataCellStyle="Uhrzeit"/>
    <tableColumn id="5" xr3:uid="{96A9327B-ABCC-4A07-836A-38BAE6ABAE6F}" name="Ausstempelzeit" dataCellStyle="Uhrzeit"/>
    <tableColumn id="6" xr3:uid="{07172383-F2DC-4AF3-B906-B204F40AC9A1}" name="Arbeitsstunden" dataCellStyle="Stunden">
      <calculatedColumnFormula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calculatedColumnFormula>
    </tableColumn>
    <tableColumn id="7" xr3:uid="{F5360DB3-8D78-4A4E-995B-95A14F8A2A5C}" name="Task" dataDxfId="2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7CC0D46-9FC3-4AC3-9C45-26E9DE397AED}" name="Arbeitszeittabelle34" displayName="Arbeitszeittabelle34" ref="B7:H37" totalsRowShown="0">
  <autoFilter ref="B7:H37" xr:uid="{00000000-0009-0000-0100-000001000000}"/>
  <tableColumns count="7">
    <tableColumn id="1" xr3:uid="{5D61E1F0-99B8-4BDB-BCFD-A1ED5DC74287}" name="Datumsangaben" dataCellStyle="Datum"/>
    <tableColumn id="2" xr3:uid="{D946B745-1701-449B-B9F1-66D73FF52DF6}" name="Einstempelzeit" dataCellStyle="Uhrzeit"/>
    <tableColumn id="3" xr3:uid="{6502D56D-CCF6-49A2-A2BC-F35302AB2D54}" name="Beginn der Mittagspause" dataCellStyle="Uhrzeit"/>
    <tableColumn id="4" xr3:uid="{AED5D554-7518-47ED-8DF4-4D065A0DCCEC}" name="Ende der Mittagspause" dataCellStyle="Uhrzeit"/>
    <tableColumn id="5" xr3:uid="{CF9BA0AC-9DBB-4CCD-A128-EF4428081075}" name="Ausstempelzeit" dataCellStyle="Uhrzeit"/>
    <tableColumn id="6" xr3:uid="{5629D262-F8A8-4B94-A3DD-B19FCDF5C001}" name="Arbeitsstunden" dataCellStyle="Stunden">
      <calculatedColumnFormula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calculatedColumnFormula>
    </tableColumn>
    <tableColumn id="7" xr3:uid="{5C4F58A5-4267-4341-BD29-DEF9F575D42E}" name="Task" dataDxfId="1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2B3FC3-E8D5-4146-B2D6-82AEC5B00C01}" name="Arbeitszeittabelle345" displayName="Arbeitszeittabelle345" ref="B7:H26" totalsRowShown="0">
  <autoFilter ref="B7:H26" xr:uid="{00000000-0009-0000-0100-000001000000}"/>
  <tableColumns count="7">
    <tableColumn id="1" xr3:uid="{B1B4DE99-A545-4878-8B4B-FD1984E8CB0B}" name="Datumsangaben" dataCellStyle="Datum"/>
    <tableColumn id="2" xr3:uid="{1EBF056C-F863-4A43-A64F-EDBE8145B1E1}" name="Einstempelzeit" dataCellStyle="Uhrzeit"/>
    <tableColumn id="3" xr3:uid="{4FC50386-78CB-46B7-8D8C-43ED6C8561FB}" name="Beginn der Mittagspause" dataCellStyle="Uhrzeit"/>
    <tableColumn id="4" xr3:uid="{AEF2ADC8-BA3A-4E3E-A4B2-24326643105C}" name="Ende der Mittagspause" dataCellStyle="Uhrzeit"/>
    <tableColumn id="5" xr3:uid="{A41C0C39-956A-4E00-B600-24F5364E37F7}" name="Ausstempelzeit" dataCellStyle="Uhrzeit"/>
    <tableColumn id="6" xr3:uid="{BC7F2F1E-6213-4EA1-914A-CE51FC741A13}" name="Arbeitsstunden" dataCellStyle="Stunden">
      <calculatedColumnFormula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calculatedColumnFormula>
    </tableColumn>
    <tableColumn id="7" xr3:uid="{AD564D9A-C5FA-4654-932B-BFAF08155396}" name="Task" dataDxfId="0" dataCellStyle="Uhrzeit"/>
  </tableColumns>
  <tableStyleInfo name="Arbeitszeittabelle" showFirstColumn="0" showLastColumn="0" showRowStripes="1" showColumnStripes="0"/>
  <extLst>
    <ext xmlns:x14="http://schemas.microsoft.com/office/spreadsheetml/2009/9/main" uri="{504A1905-F514-4f6f-8877-14C23A59335A}">
      <x14:table altTextSummary="Geben Sie die täglichen Anwesenheits- und Abwesenheitszeiten einschließlich Mittagspausen (Start- und Endzeiten) ein. Die tägliche Arbeitszeit, die gesamten Arbeitsstunden, die regulären Arbeitsstunden und Überstunden werden automatisch berechnet.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/>
    <pageSetUpPr fitToPage="1"/>
  </sheetPr>
  <dimension ref="B1:H26"/>
  <sheetViews>
    <sheetView showGridLines="0" topLeftCell="A16" zoomScaleNormal="100" workbookViewId="0">
      <selection activeCell="C5" sqref="C5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14</v>
      </c>
      <c r="C4" s="6" t="s">
        <v>28</v>
      </c>
    </row>
    <row r="5" spans="2:8" ht="45" customHeight="1" x14ac:dyDescent="0.25">
      <c r="B5" s="2" t="s">
        <v>22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v>63</v>
      </c>
      <c r="C6" s="3">
        <f>SUBTOTAL(109,Arbeitszeittabelle[Arbeitsstunden])</f>
        <v>62.666666666666664</v>
      </c>
      <c r="D6" s="3">
        <f>IFERROR(IF(C6&lt;=Arbeitswochenstunden,C6,Arbeitswochenstunden),"")</f>
        <v>62.666666666666664</v>
      </c>
      <c r="E6" s="3">
        <f>IFERROR(C6-B6, "")</f>
        <v>-0.3333333333333357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45600</v>
      </c>
      <c r="C8" s="8">
        <v>0.72916666666666663</v>
      </c>
      <c r="D8" s="8"/>
      <c r="E8" s="8"/>
      <c r="F8" s="8">
        <v>0.84375</v>
      </c>
      <c r="G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2.7500000000000009</v>
      </c>
      <c r="H8" s="13"/>
    </row>
    <row r="9" spans="2:8" ht="20.100000000000001" customHeight="1" x14ac:dyDescent="0.25">
      <c r="B9" s="7">
        <v>45601</v>
      </c>
      <c r="C9" s="8">
        <v>0.5625</v>
      </c>
      <c r="D9" s="8"/>
      <c r="E9" s="8"/>
      <c r="F9" s="8">
        <v>0.6875</v>
      </c>
      <c r="G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9" s="13"/>
    </row>
    <row r="10" spans="2:8" ht="20.100000000000001" customHeight="1" x14ac:dyDescent="0.25">
      <c r="B10" s="7">
        <v>45602</v>
      </c>
      <c r="C10" s="8">
        <v>0.5625</v>
      </c>
      <c r="D10" s="8"/>
      <c r="E10" s="8"/>
      <c r="F10" s="8">
        <v>0.73958333333333337</v>
      </c>
      <c r="G1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4.2500000000000009</v>
      </c>
      <c r="H10" s="13"/>
    </row>
    <row r="11" spans="2:8" ht="20.100000000000001" customHeight="1" x14ac:dyDescent="0.25">
      <c r="B11" s="7">
        <v>45607</v>
      </c>
      <c r="C11" s="8">
        <v>0.72222222222222221</v>
      </c>
      <c r="D11" s="8"/>
      <c r="E11" s="8"/>
      <c r="F11" s="8">
        <v>0.8125</v>
      </c>
      <c r="G1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2.166666666666667</v>
      </c>
      <c r="H11" s="13"/>
    </row>
    <row r="12" spans="2:8" ht="20.100000000000001" customHeight="1" x14ac:dyDescent="0.25">
      <c r="B12" s="7">
        <v>45609</v>
      </c>
      <c r="C12" s="8">
        <v>0.4236111111111111</v>
      </c>
      <c r="D12" s="8">
        <v>0.52083333333333337</v>
      </c>
      <c r="E12" s="8">
        <v>0.55208333333333337</v>
      </c>
      <c r="F12" s="8">
        <v>0.69444444444444442</v>
      </c>
      <c r="G1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5.75</v>
      </c>
      <c r="H12" s="13"/>
    </row>
    <row r="13" spans="2:8" ht="20.100000000000001" customHeight="1" x14ac:dyDescent="0.25">
      <c r="B13" s="7">
        <v>45615</v>
      </c>
      <c r="C13" s="8">
        <v>0.54166666666666663</v>
      </c>
      <c r="D13" s="8"/>
      <c r="E13" s="8"/>
      <c r="F13" s="8">
        <v>0.67361111111111116</v>
      </c>
      <c r="G1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3.1666666666666687</v>
      </c>
      <c r="H13" s="13"/>
    </row>
    <row r="14" spans="2:8" ht="20.100000000000001" customHeight="1" x14ac:dyDescent="0.25">
      <c r="B14" s="7">
        <v>45616</v>
      </c>
      <c r="C14" s="8">
        <v>0.35416666666666669</v>
      </c>
      <c r="D14" s="8"/>
      <c r="E14" s="8"/>
      <c r="F14" s="8">
        <v>0.4375</v>
      </c>
      <c r="G1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1.9999999999999996</v>
      </c>
      <c r="H14" s="13" t="s">
        <v>16</v>
      </c>
    </row>
    <row r="15" spans="2:8" ht="20.100000000000001" customHeight="1" x14ac:dyDescent="0.25">
      <c r="B15" s="7">
        <v>45618</v>
      </c>
      <c r="C15" s="8">
        <v>0.45833333333333331</v>
      </c>
      <c r="D15" s="8">
        <v>0.5</v>
      </c>
      <c r="E15" s="8">
        <v>0.58333333333333337</v>
      </c>
      <c r="F15" s="8">
        <v>0.78472222222222221</v>
      </c>
      <c r="G1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5.8333333333333321</v>
      </c>
      <c r="H15" s="13"/>
    </row>
    <row r="16" spans="2:8" ht="20.100000000000001" customHeight="1" x14ac:dyDescent="0.25">
      <c r="B16" s="7">
        <v>45622</v>
      </c>
      <c r="C16" s="8">
        <v>0.56944444444444442</v>
      </c>
      <c r="D16" s="8"/>
      <c r="E16" s="8"/>
      <c r="F16" s="8">
        <v>0.80208333333333337</v>
      </c>
      <c r="G16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5.5833333333333348</v>
      </c>
      <c r="H16" s="13" t="s">
        <v>17</v>
      </c>
    </row>
    <row r="17" spans="2:8" ht="20.100000000000001" customHeight="1" x14ac:dyDescent="0.25">
      <c r="B17" s="7">
        <v>45628</v>
      </c>
      <c r="C17" s="8">
        <v>0.59375</v>
      </c>
      <c r="D17" s="8"/>
      <c r="E17" s="8"/>
      <c r="F17" s="8">
        <v>0.67708333333333337</v>
      </c>
      <c r="G17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2.0000000000000009</v>
      </c>
      <c r="H17" s="13" t="s">
        <v>18</v>
      </c>
    </row>
    <row r="18" spans="2:8" ht="20.100000000000001" customHeight="1" x14ac:dyDescent="0.25">
      <c r="B18" s="7">
        <v>45629</v>
      </c>
      <c r="C18" s="8">
        <v>0.41666666666666669</v>
      </c>
      <c r="D18" s="8">
        <v>0.52083333333333337</v>
      </c>
      <c r="E18" s="8">
        <v>0.5625</v>
      </c>
      <c r="F18" s="8">
        <v>0.6875</v>
      </c>
      <c r="G18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5.5</v>
      </c>
      <c r="H18" s="13"/>
    </row>
    <row r="19" spans="2:8" ht="20.100000000000001" customHeight="1" x14ac:dyDescent="0.25">
      <c r="B19" s="7">
        <v>45631</v>
      </c>
      <c r="C19" s="8">
        <v>0.4375</v>
      </c>
      <c r="D19" s="8"/>
      <c r="E19" s="8"/>
      <c r="F19" s="8">
        <v>0.5625</v>
      </c>
      <c r="G19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19" s="13" t="s">
        <v>19</v>
      </c>
    </row>
    <row r="20" spans="2:8" ht="20.100000000000001" customHeight="1" x14ac:dyDescent="0.25">
      <c r="B20" s="7">
        <v>45674</v>
      </c>
      <c r="C20" s="8">
        <v>0.45833333333333331</v>
      </c>
      <c r="D20" s="8"/>
      <c r="E20" s="8"/>
      <c r="F20" s="8">
        <v>0.52083333333333337</v>
      </c>
      <c r="G20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1.5000000000000013</v>
      </c>
      <c r="H20" s="13" t="s">
        <v>20</v>
      </c>
    </row>
    <row r="21" spans="2:8" ht="20.100000000000001" customHeight="1" x14ac:dyDescent="0.25">
      <c r="B21" s="7">
        <v>45677</v>
      </c>
      <c r="C21" s="8">
        <v>0.5625</v>
      </c>
      <c r="D21" s="8"/>
      <c r="E21" s="8"/>
      <c r="F21" s="8">
        <v>0.6875</v>
      </c>
      <c r="G21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1" s="13" t="s">
        <v>23</v>
      </c>
    </row>
    <row r="22" spans="2:8" ht="20.100000000000001" customHeight="1" x14ac:dyDescent="0.25">
      <c r="B22" s="7">
        <f>B21+1</f>
        <v>45678</v>
      </c>
      <c r="C22" s="8">
        <v>0.4375</v>
      </c>
      <c r="D22" s="8">
        <v>0.54166666666666663</v>
      </c>
      <c r="E22" s="8">
        <v>0.57013888888888886</v>
      </c>
      <c r="F22" s="8">
        <v>0.59097222222222223</v>
      </c>
      <c r="G22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2" s="13" t="s">
        <v>24</v>
      </c>
    </row>
    <row r="23" spans="2:8" ht="20.100000000000001" customHeight="1" x14ac:dyDescent="0.25">
      <c r="B23" s="7">
        <f>B22+1</f>
        <v>45679</v>
      </c>
      <c r="C23" s="8">
        <v>0.40972222222222221</v>
      </c>
      <c r="D23" s="8"/>
      <c r="E23" s="8"/>
      <c r="F23" s="8">
        <v>0.55763888888888891</v>
      </c>
      <c r="G23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3.5500000000000007</v>
      </c>
      <c r="H23" s="13" t="s">
        <v>25</v>
      </c>
    </row>
    <row r="24" spans="2:8" ht="20.100000000000001" customHeight="1" x14ac:dyDescent="0.25">
      <c r="B24" s="7">
        <v>45684</v>
      </c>
      <c r="C24" s="8">
        <v>0.40625</v>
      </c>
      <c r="D24" s="8">
        <v>0.47916666666666669</v>
      </c>
      <c r="E24" s="8">
        <v>0.60902777777777772</v>
      </c>
      <c r="F24" s="8">
        <v>0.66111111111111109</v>
      </c>
      <c r="G24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</v>
      </c>
      <c r="H24" s="13"/>
    </row>
    <row r="25" spans="2:8" ht="20.100000000000001" customHeight="1" x14ac:dyDescent="0.25">
      <c r="B25" s="7">
        <v>45685</v>
      </c>
      <c r="C25" s="8">
        <v>0.37013888888888891</v>
      </c>
      <c r="D25" s="8"/>
      <c r="E25" s="8"/>
      <c r="F25" s="8">
        <v>0.52083333333333337</v>
      </c>
      <c r="G25" s="4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3.6166666666666671</v>
      </c>
      <c r="H25" s="13" t="s">
        <v>26</v>
      </c>
    </row>
    <row r="26" spans="2:8" ht="20.100000000000001" customHeight="1" x14ac:dyDescent="0.25">
      <c r="B26" s="14">
        <v>45686</v>
      </c>
      <c r="C26" s="15"/>
      <c r="D26" s="15"/>
      <c r="E26" s="15"/>
      <c r="F26" s="15"/>
      <c r="G26" s="16">
        <f>IFERROR(IF(COUNT(Arbeitszeittabelle[[#This Row],[Einstempelzeit]:[Ausstempelzeit]])=4,(IF(Arbeitszeittabelle[[#This Row],[Ausstempelzeit]]&lt;Arbeitszeittabelle[[#This Row],[Einstempelzeit]],1,0)+Arbeitszeittabelle[[#This Row],[Ausstempelzeit]])-Arbeitszeittabelle[[#This Row],[Ende der Mittagspause]]+Arbeitszeittabelle[[#This Row],[Beginn der Mittagspause]]-Arbeitszeittabelle[[#This Row],[Einstempelzeit]],IF(AND(LEN(Arbeitszeittabelle[[#This Row],[Einstempelzeit]])&lt;&gt;0,LEN(Arbeitszeittabelle[[#This Row],[Ausstempelzeit]])&lt;&gt;0),(IF(Arbeitszeittabelle[[#This Row],[Ausstempelzeit]]&lt;Arbeitszeittabelle[[#This Row],[Einstempelzeit]],1,0)+Arbeitszeittabelle[[#This Row],[Ausstempelzeit]])-Arbeitszeittabelle[[#This Row],[Einstempelzeit]],0))*24,0)</f>
        <v>0</v>
      </c>
      <c r="H26" s="13"/>
    </row>
  </sheetData>
  <dataValidations count="25">
    <dataValidation allowBlank="1" showErrorMessage="1" sqref="C1:E1 D3:E4 F1:G6 H1:XFD1048576 A2:A1048576 B8:G1048576" xr:uid="{00000000-0002-0000-0000-000000000000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00000000-0002-0000-0000-000001000000}"/>
    <dataValidation allowBlank="1" showInputMessage="1" showErrorMessage="1" prompt="Der Titel des Arbeitsblatts befindet sich in dieser Zelle. Geben Sie in den Zellen unten Details zum Mitarbeiter und zum Vorgesetzten ein." sqref="B1" xr:uid="{00000000-0002-0000-0000-000002000000}"/>
    <dataValidation allowBlank="1" showInputMessage="1" showErrorMessage="1" prompt="Geben Sie in der Zelle rechts den Namen, die E-Mail-Adresse und die Telefonnummer des Mitarbeiters ein." sqref="B2" xr:uid="{00000000-0002-0000-0000-000003000000}"/>
    <dataValidation allowBlank="1" showInputMessage="1" showErrorMessage="1" prompt="Geben Sie in dieser Zelle den Namen des Mitarbeiters ein." sqref="C2" xr:uid="{00000000-0002-0000-0000-000004000000}"/>
    <dataValidation allowBlank="1" showInputMessage="1" showErrorMessage="1" prompt="Geben Sie in dieser Zelle die E-Mail-Adresse des Mitarbeiters ein." sqref="D2" xr:uid="{00000000-0002-0000-0000-000005000000}"/>
    <dataValidation allowBlank="1" showInputMessage="1" showErrorMessage="1" prompt="Geben Sie in dieser Zelle die Telefonnummer des Mitarbeiters ein." sqref="E2" xr:uid="{00000000-0002-0000-0000-000006000000}"/>
    <dataValidation allowBlank="1" showInputMessage="1" showErrorMessage="1" prompt="Geben Sie den Namen des Vorgesetzten in der Zelle rechts ein." sqref="B3" xr:uid="{00000000-0002-0000-0000-000007000000}"/>
    <dataValidation allowBlank="1" showInputMessage="1" showErrorMessage="1" prompt="Geben Sie in dieser Zelle den Namen des Vorgesetzten ein." sqref="C3" xr:uid="{00000000-0002-0000-0000-000008000000}"/>
    <dataValidation allowBlank="1" showInputMessage="1" showErrorMessage="1" prompt="Geben Sie den Anfang des Zeitraums in dieser Zelle ein." sqref="B4" xr:uid="{00000000-0002-0000-0000-000009000000}"/>
    <dataValidation allowBlank="1" showInputMessage="1" showErrorMessage="1" prompt="Geben Sie das Ende des Zeitraums in dieser Zelle ein." sqref="C4" xr:uid="{00000000-0002-0000-0000-00000A000000}"/>
    <dataValidation allowBlank="1" showInputMessage="1" showErrorMessage="1" prompt="Geben Sie in der Zelle unten die Gesamtzahl der Arbeitswochenstunden ein." sqref="B5" xr:uid="{00000000-0002-0000-0000-00000B000000}"/>
    <dataValidation allowBlank="1" showInputMessage="1" showErrorMessage="1" prompt="Die Summe der geleisteten Arbeitsstunden wird in der Zelle unten automatisch berechnet." sqref="C5" xr:uid="{00000000-0002-0000-0000-00000C000000}"/>
    <dataValidation allowBlank="1" showInputMessage="1" showErrorMessage="1" prompt="Die Summe der regulären Arbeitsstunden wird in der Zelle unten automatisch berechnet." sqref="D5" xr:uid="{00000000-0002-0000-0000-00000D000000}"/>
    <dataValidation allowBlank="1" showInputMessage="1" showErrorMessage="1" prompt="Überstunden werden in der Zelle unten automatisch berechnet." sqref="E5" xr:uid="{00000000-0002-0000-0000-00000E000000}"/>
    <dataValidation allowBlank="1" showInputMessage="1" showErrorMessage="1" prompt="Geben Sie in dieser Zelle die Gesamtzahl der Arbeitswochenstunden ein." sqref="B6" xr:uid="{00000000-0002-0000-0000-00000F000000}"/>
    <dataValidation allowBlank="1" showInputMessage="1" showErrorMessage="1" prompt="Die Summe der geleisteten Arbeitsstunden wird in dieser Zelle automatisch berechnet." sqref="C6" xr:uid="{00000000-0002-0000-0000-000010000000}"/>
    <dataValidation allowBlank="1" showInputMessage="1" showErrorMessage="1" prompt="Die Summe der regulären Arbeitsstunden wird in dieser Zelle automatisch berechnet." sqref="D6" xr:uid="{00000000-0002-0000-0000-000011000000}"/>
    <dataValidation allowBlank="1" showInputMessage="1" showErrorMessage="1" prompt="Die Überstunden werden in dieser Zelle automatisch berechnet." sqref="E6" xr:uid="{00000000-0002-0000-0000-000012000000}"/>
    <dataValidation allowBlank="1" showInputMessage="1" showErrorMessage="1" prompt="Geben Sie in dieser Spalte unter dieser Überschrift das Datum ein. Verwenden Sie Überschriftsfilter, um bestimmte Einträge zu finden." sqref="B7" xr:uid="{00000000-0002-0000-0000-000013000000}"/>
    <dataValidation allowBlank="1" showInputMessage="1" showErrorMessage="1" prompt="Geben Sie in dieser Spalte unter dieser Überschrift die Einstempelzeit ein." sqref="C7" xr:uid="{00000000-0002-0000-0000-000014000000}"/>
    <dataValidation allowBlank="1" showInputMessage="1" showErrorMessage="1" prompt="Geben Sie in dieser Spalte unter dieser Überschrift den Beginn der Mittagspause ein." sqref="D7" xr:uid="{00000000-0002-0000-0000-000015000000}"/>
    <dataValidation allowBlank="1" showInputMessage="1" showErrorMessage="1" prompt="Geben Sie in dieser Spalte unter dieser Überschrift das Ende der Mittagspause ein." sqref="E7" xr:uid="{00000000-0002-0000-0000-000016000000}"/>
    <dataValidation allowBlank="1" showInputMessage="1" showErrorMessage="1" prompt="Geben Sie in dieser Spalte unter dieser Überschrift die Ausstempelzeitzeit ein." sqref="F7" xr:uid="{00000000-0002-0000-0000-000017000000}"/>
    <dataValidation allowBlank="1" showInputMessage="1" showErrorMessage="1" prompt="Die geleisteten Arbeitsstunden werden in dieser Spalte unter dieser Überschrift automatisch berechnet." sqref="G7" xr:uid="{00000000-0002-0000-0000-00001800000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2E42C-27A6-41BD-A1F6-C654733B475F}">
  <sheetPr>
    <tabColor theme="4"/>
    <pageSetUpPr fitToPage="1"/>
  </sheetPr>
  <dimension ref="B1:H26"/>
  <sheetViews>
    <sheetView showGridLines="0" topLeftCell="A8" zoomScaleNormal="100" workbookViewId="0">
      <selection activeCell="B17" sqref="B17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3.710937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29</v>
      </c>
      <c r="C4" s="6" t="s">
        <v>30</v>
      </c>
    </row>
    <row r="5" spans="2:8" ht="45" customHeight="1" x14ac:dyDescent="0.25">
      <c r="B5" s="2" t="s">
        <v>27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4*9</f>
        <v>36</v>
      </c>
      <c r="C6" s="3">
        <f>SUBTOTAL(109,Arbeitszeittabelle3[Arbeitsstunden])</f>
        <v>43.35</v>
      </c>
      <c r="D6" s="3">
        <f>IFERROR(IF(C6&lt;=Arbeitswochenstunden,C6,Arbeitswochenstunden),"")</f>
        <v>36</v>
      </c>
      <c r="E6" s="3">
        <f>IFERROR(C6-B6+'Dec-Jan'!E6, "")</f>
        <v>7.0166666666666657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0.37152777777777779</v>
      </c>
      <c r="D8" s="8"/>
      <c r="E8" s="8"/>
      <c r="F8" s="8">
        <v>0.52152777777777781</v>
      </c>
      <c r="G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3.6000000000000005</v>
      </c>
      <c r="H8" s="13" t="s">
        <v>38</v>
      </c>
    </row>
    <row r="9" spans="2:8" ht="20.100000000000001" customHeight="1" x14ac:dyDescent="0.25">
      <c r="B9" s="7">
        <v>45693</v>
      </c>
      <c r="C9" s="8">
        <v>0.33333333333333331</v>
      </c>
      <c r="D9" s="8">
        <v>0.47916666666666669</v>
      </c>
      <c r="E9" s="8">
        <v>0.50694444444444442</v>
      </c>
      <c r="F9" s="8">
        <v>0.63611111111111107</v>
      </c>
      <c r="G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6.6000000000000014</v>
      </c>
      <c r="H9" s="13" t="s">
        <v>37</v>
      </c>
    </row>
    <row r="10" spans="2:8" ht="20.100000000000001" customHeight="1" x14ac:dyDescent="0.25">
      <c r="B10" s="7">
        <v>45694</v>
      </c>
      <c r="C10" s="8">
        <v>0.38541666666666669</v>
      </c>
      <c r="D10" s="8"/>
      <c r="E10" s="8"/>
      <c r="F10" s="8">
        <v>0.54166666666666663</v>
      </c>
      <c r="G1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3.7499999999999987</v>
      </c>
      <c r="H10" s="13" t="s">
        <v>36</v>
      </c>
    </row>
    <row r="11" spans="2:8" ht="20.100000000000001" customHeight="1" x14ac:dyDescent="0.25">
      <c r="B11" s="7">
        <v>45700</v>
      </c>
      <c r="C11" s="8">
        <v>0.5625</v>
      </c>
      <c r="D11" s="8"/>
      <c r="E11" s="8"/>
      <c r="F11" s="8">
        <v>0.78055555555555556</v>
      </c>
      <c r="G1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5.2333333333333334</v>
      </c>
      <c r="H11" s="13"/>
    </row>
    <row r="12" spans="2:8" ht="20.100000000000001" customHeight="1" x14ac:dyDescent="0.25">
      <c r="B12" s="7">
        <v>45701</v>
      </c>
      <c r="C12" s="8">
        <v>0.4201388888888889</v>
      </c>
      <c r="D12" s="8"/>
      <c r="E12" s="8"/>
      <c r="F12" s="8">
        <v>0.58194444444444449</v>
      </c>
      <c r="G1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3.8833333333333342</v>
      </c>
      <c r="H12" s="13"/>
    </row>
    <row r="13" spans="2:8" ht="20.100000000000001" customHeight="1" x14ac:dyDescent="0.25">
      <c r="B13" s="7">
        <v>45706</v>
      </c>
      <c r="C13" s="8">
        <v>0.54166666666666663</v>
      </c>
      <c r="D13" s="8"/>
      <c r="E13" s="8"/>
      <c r="F13" s="8">
        <v>0.77222222222222225</v>
      </c>
      <c r="G1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5.533333333333335</v>
      </c>
      <c r="H13" s="18" t="s">
        <v>39</v>
      </c>
    </row>
    <row r="14" spans="2:8" ht="20.100000000000001" customHeight="1" x14ac:dyDescent="0.25">
      <c r="B14" s="7">
        <v>45707</v>
      </c>
      <c r="C14" s="8">
        <v>0.69444444444444442</v>
      </c>
      <c r="D14" s="8"/>
      <c r="E14" s="8"/>
      <c r="F14" s="8">
        <v>0.86458333333333337</v>
      </c>
      <c r="G1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4.0833333333333348</v>
      </c>
      <c r="H14" s="13"/>
    </row>
    <row r="15" spans="2:8" ht="20.100000000000001" customHeight="1" x14ac:dyDescent="0.25">
      <c r="B15" s="7">
        <v>45712</v>
      </c>
      <c r="C15" s="8">
        <v>0.5625</v>
      </c>
      <c r="D15" s="8"/>
      <c r="E15" s="8"/>
      <c r="F15" s="8">
        <v>0.77777777777777779</v>
      </c>
      <c r="G1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5.166666666666667</v>
      </c>
      <c r="H15" s="13"/>
    </row>
    <row r="16" spans="2:8" ht="20.100000000000001" customHeight="1" x14ac:dyDescent="0.25">
      <c r="B16" s="7">
        <v>45713</v>
      </c>
      <c r="C16" s="8">
        <v>0.58333333333333337</v>
      </c>
      <c r="D16" s="8"/>
      <c r="E16" s="8"/>
      <c r="F16" s="8">
        <v>0.8125</v>
      </c>
      <c r="G16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5.4999999999999991</v>
      </c>
      <c r="H16" s="13"/>
    </row>
    <row r="17" spans="2:8" ht="20.100000000000001" customHeight="1" x14ac:dyDescent="0.25">
      <c r="B17" s="7"/>
      <c r="C17" s="8"/>
      <c r="D17" s="8"/>
      <c r="E17" s="8"/>
      <c r="F17" s="8"/>
      <c r="G17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7" s="13"/>
    </row>
    <row r="18" spans="2:8" ht="20.100000000000001" customHeight="1" x14ac:dyDescent="0.25">
      <c r="B18" s="7"/>
      <c r="C18" s="8"/>
      <c r="D18" s="8"/>
      <c r="E18" s="8"/>
      <c r="F18" s="8"/>
      <c r="G18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8" s="13"/>
    </row>
    <row r="19" spans="2:8" ht="20.100000000000001" customHeight="1" x14ac:dyDescent="0.25">
      <c r="B19" s="7"/>
      <c r="C19" s="8"/>
      <c r="D19" s="8"/>
      <c r="E19" s="8"/>
      <c r="F19" s="8"/>
      <c r="G19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19" s="13"/>
    </row>
    <row r="20" spans="2:8" ht="20.100000000000001" customHeight="1" x14ac:dyDescent="0.25">
      <c r="B20" s="7"/>
      <c r="C20" s="8"/>
      <c r="D20" s="8"/>
      <c r="E20" s="8"/>
      <c r="F20" s="8"/>
      <c r="G20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0" s="13"/>
    </row>
    <row r="21" spans="2:8" ht="20.100000000000001" customHeight="1" x14ac:dyDescent="0.25">
      <c r="B21" s="7"/>
      <c r="C21" s="8"/>
      <c r="D21" s="8"/>
      <c r="E21" s="8"/>
      <c r="F21" s="8"/>
      <c r="G21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1" s="13"/>
    </row>
    <row r="22" spans="2:8" ht="20.100000000000001" customHeight="1" x14ac:dyDescent="0.25">
      <c r="B22" s="7"/>
      <c r="C22" s="8"/>
      <c r="D22" s="8"/>
      <c r="E22" s="8"/>
      <c r="F22" s="8"/>
      <c r="G22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2" s="13"/>
    </row>
    <row r="23" spans="2:8" ht="20.100000000000001" customHeight="1" x14ac:dyDescent="0.25">
      <c r="B23" s="7"/>
      <c r="C23" s="8"/>
      <c r="D23" s="8"/>
      <c r="E23" s="8"/>
      <c r="F23" s="8"/>
      <c r="G23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IFERROR(IF(COUNT(Arbeitszeittabelle3[[#This Row],[Einstempelzeit]:[Ausstempelzeit]])=4,(IF(Arbeitszeittabelle3[[#This Row],[Ausstempelzeit]]&lt;Arbeitszeittabelle3[[#This Row],[Einstempelzeit]],1,0)+Arbeitszeittabelle3[[#This Row],[Ausstempelzeit]])-Arbeitszeittabelle3[[#This Row],[Ende der Mittagspause]]+Arbeitszeittabelle3[[#This Row],[Beginn der Mittagspause]]-Arbeitszeittabelle3[[#This Row],[Einstempelzeit]],IF(AND(LEN(Arbeitszeittabelle3[[#This Row],[Einstempelzeit]])&lt;&gt;0,LEN(Arbeitszeittabelle3[[#This Row],[Ausstempelzeit]])&lt;&gt;0),(IF(Arbeitszeittabelle3[[#This Row],[Ausstempelzeit]]&lt;Arbeitszeittabelle3[[#This Row],[Einstempelzeit]],1,0)+Arbeitszeittabelle3[[#This Row],[Ausstempelzeit]])-Arbeitszeittabelle3[[#This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5D9CC0AA-86B1-4D5F-BD91-FDAA912B9785}"/>
    <dataValidation allowBlank="1" showInputMessage="1" showErrorMessage="1" prompt="Geben Sie in dieser Spalte unter dieser Überschrift die Ausstempelzeitzeit ein." sqref="F7" xr:uid="{EF2467DE-6C0F-41A3-8E35-A76B51E23C31}"/>
    <dataValidation allowBlank="1" showInputMessage="1" showErrorMessage="1" prompt="Geben Sie in dieser Spalte unter dieser Überschrift das Ende der Mittagspause ein." sqref="E7" xr:uid="{D52FB285-64E0-44BE-9848-1341D91C87CF}"/>
    <dataValidation allowBlank="1" showInputMessage="1" showErrorMessage="1" prompt="Geben Sie in dieser Spalte unter dieser Überschrift den Beginn der Mittagspause ein." sqref="D7" xr:uid="{C36734FF-D6A5-455A-9196-E51A383BEBBC}"/>
    <dataValidation allowBlank="1" showInputMessage="1" showErrorMessage="1" prompt="Geben Sie in dieser Spalte unter dieser Überschrift die Einstempelzeit ein." sqref="C7" xr:uid="{1CBD4652-5045-4EC8-9C02-F8F225708254}"/>
    <dataValidation allowBlank="1" showInputMessage="1" showErrorMessage="1" prompt="Geben Sie in dieser Spalte unter dieser Überschrift das Datum ein. Verwenden Sie Überschriftsfilter, um bestimmte Einträge zu finden." sqref="B7" xr:uid="{B44FB375-CBC4-456E-BEAA-343EFB2B85A4}"/>
    <dataValidation allowBlank="1" showInputMessage="1" showErrorMessage="1" prompt="Die Überstunden werden in dieser Zelle automatisch berechnet." sqref="E6" xr:uid="{B36CC5B9-B4E2-45E4-9DF6-267A22B2DEDB}"/>
    <dataValidation allowBlank="1" showInputMessage="1" showErrorMessage="1" prompt="Die Summe der regulären Arbeitsstunden wird in dieser Zelle automatisch berechnet." sqref="D6" xr:uid="{529FB29B-ECF6-408D-AB0E-1FD7B6D51118}"/>
    <dataValidation allowBlank="1" showInputMessage="1" showErrorMessage="1" prompt="Die Summe der geleisteten Arbeitsstunden wird in dieser Zelle automatisch berechnet." sqref="C6" xr:uid="{A57318AB-B4F0-4282-B1B3-2E7E2C3CC7A9}"/>
    <dataValidation allowBlank="1" showInputMessage="1" showErrorMessage="1" prompt="Geben Sie in dieser Zelle die Gesamtzahl der Arbeitswochenstunden ein." sqref="B6" xr:uid="{D6F88C95-BE1A-4613-9869-D1244E1F853F}"/>
    <dataValidation allowBlank="1" showInputMessage="1" showErrorMessage="1" prompt="Überstunden werden in der Zelle unten automatisch berechnet." sqref="E5" xr:uid="{2D686832-532A-4041-8C11-D20A2DE1D990}"/>
    <dataValidation allowBlank="1" showInputMessage="1" showErrorMessage="1" prompt="Die Summe der regulären Arbeitsstunden wird in der Zelle unten automatisch berechnet." sqref="D5" xr:uid="{12503595-549F-4879-BBD9-9D1C5CA881F1}"/>
    <dataValidation allowBlank="1" showInputMessage="1" showErrorMessage="1" prompt="Die Summe der geleisteten Arbeitsstunden wird in der Zelle unten automatisch berechnet." sqref="C5" xr:uid="{348C4E90-09AB-4F34-AB01-C474CE6E27F2}"/>
    <dataValidation allowBlank="1" showInputMessage="1" showErrorMessage="1" prompt="Geben Sie in der Zelle unten die Gesamtzahl der Arbeitswochenstunden ein." sqref="B5" xr:uid="{E243B659-1606-4C05-8C40-2FD3C3A7F6F3}"/>
    <dataValidation allowBlank="1" showInputMessage="1" showErrorMessage="1" prompt="Geben Sie das Ende des Zeitraums in dieser Zelle ein." sqref="C4" xr:uid="{CE864914-F7F1-446C-B58F-E082FB806698}"/>
    <dataValidation allowBlank="1" showInputMessage="1" showErrorMessage="1" prompt="Geben Sie den Anfang des Zeitraums in dieser Zelle ein." sqref="B4" xr:uid="{EF9D3EDE-94E7-44F3-8188-5AC8E8BC9C36}"/>
    <dataValidation allowBlank="1" showInputMessage="1" showErrorMessage="1" prompt="Geben Sie in dieser Zelle den Namen des Vorgesetzten ein." sqref="C3" xr:uid="{C172FCC2-7A9F-40AC-88A5-CE7E24CBD8AB}"/>
    <dataValidation allowBlank="1" showInputMessage="1" showErrorMessage="1" prompt="Geben Sie den Namen des Vorgesetzten in der Zelle rechts ein." sqref="B3" xr:uid="{1207AA59-8700-4907-A1E5-9900DBEBCEB2}"/>
    <dataValidation allowBlank="1" showInputMessage="1" showErrorMessage="1" prompt="Geben Sie in dieser Zelle die Telefonnummer des Mitarbeiters ein." sqref="E2" xr:uid="{B21C1711-4064-4E64-BC84-9574DBBF9195}"/>
    <dataValidation allowBlank="1" showInputMessage="1" showErrorMessage="1" prompt="Geben Sie in dieser Zelle die E-Mail-Adresse des Mitarbeiters ein." sqref="D2" xr:uid="{2A3D9A04-1722-45C7-A496-9E0E80D19C46}"/>
    <dataValidation allowBlank="1" showInputMessage="1" showErrorMessage="1" prompt="Geben Sie in dieser Zelle den Namen des Mitarbeiters ein." sqref="C2" xr:uid="{D75B4A02-22A5-4910-A0E1-7CE4639DE5AE}"/>
    <dataValidation allowBlank="1" showInputMessage="1" showErrorMessage="1" prompt="Geben Sie in der Zelle rechts den Namen, die E-Mail-Adresse und die Telefonnummer des Mitarbeiters ein." sqref="B2" xr:uid="{6A3640D3-0BB1-41C9-BF8C-0264ADFD9B34}"/>
    <dataValidation allowBlank="1" showInputMessage="1" showErrorMessage="1" prompt="Der Titel des Arbeitsblatts befindet sich in dieser Zelle. Geben Sie in den Zellen unten Details zum Mitarbeiter und zum Vorgesetzten ein." sqref="B1" xr:uid="{FC2183BA-DA74-4AD9-9621-8F14A98D4E09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55845A75-94E0-489A-B3E8-5CBDB4967C45}"/>
    <dataValidation allowBlank="1" showErrorMessage="1" sqref="C1:E1 D3:E4 F1:G6 H1:XFD1048576 A2:A1048576 B8:G1048576" xr:uid="{9AE8684C-5AD0-4984-A179-61BB59CB1043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AFF4E-5C3A-495A-9B88-26D3AE3ADE68}">
  <sheetPr>
    <tabColor theme="4"/>
    <pageSetUpPr fitToPage="1"/>
  </sheetPr>
  <dimension ref="B1:H37"/>
  <sheetViews>
    <sheetView showGridLines="0" topLeftCell="A4" zoomScaleNormal="100" workbookViewId="0">
      <selection activeCell="F40" sqref="F40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31</v>
      </c>
      <c r="C4" s="6" t="s">
        <v>32</v>
      </c>
    </row>
    <row r="5" spans="2:8" ht="45" customHeight="1" x14ac:dyDescent="0.25">
      <c r="B5" s="2" t="s">
        <v>21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8*19</f>
        <v>152</v>
      </c>
      <c r="C6" s="3">
        <f>SUBTOTAL(109,Arbeitszeittabelle34[Arbeitsstunden])</f>
        <v>119.49999999999999</v>
      </c>
      <c r="D6" s="3">
        <f>IFERROR(IF(C6&lt;=Arbeitswochenstunden,C6,Arbeitswochenstunden),"")</f>
        <v>119.49999999999999</v>
      </c>
      <c r="E6" s="3">
        <f>IFERROR(C6-B6+Feb!E6, "")</f>
        <v>-25.483333333333348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7">
        <v>45691</v>
      </c>
      <c r="C8" s="8">
        <v>0.46875</v>
      </c>
      <c r="D8" s="8">
        <v>0.52083333333333337</v>
      </c>
      <c r="E8" s="8">
        <v>0.5625</v>
      </c>
      <c r="F8" s="8">
        <v>0.77430555555555558</v>
      </c>
      <c r="G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6.3333333333333348</v>
      </c>
      <c r="H8" s="13"/>
    </row>
    <row r="9" spans="2:8" ht="20.100000000000001" customHeight="1" x14ac:dyDescent="0.25">
      <c r="B9" s="7">
        <v>45720</v>
      </c>
      <c r="C9" s="8">
        <v>0.46875</v>
      </c>
      <c r="D9" s="8">
        <v>0.52500000000000002</v>
      </c>
      <c r="E9" s="8">
        <v>0.5625</v>
      </c>
      <c r="F9" s="8">
        <v>0.72916666666666663</v>
      </c>
      <c r="G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5.35</v>
      </c>
      <c r="H9" s="13"/>
    </row>
    <row r="10" spans="2:8" ht="20.100000000000001" customHeight="1" x14ac:dyDescent="0.25">
      <c r="B10" s="7">
        <v>45721</v>
      </c>
      <c r="C10" s="8">
        <v>0.44791666666666669</v>
      </c>
      <c r="D10" s="8"/>
      <c r="E10" s="8"/>
      <c r="F10" s="8">
        <v>0.48958333333333331</v>
      </c>
      <c r="G1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0.99999999999999911</v>
      </c>
      <c r="H10" s="13" t="s">
        <v>42</v>
      </c>
    </row>
    <row r="11" spans="2:8" ht="20.100000000000001" customHeight="1" x14ac:dyDescent="0.25">
      <c r="B11" s="7">
        <v>45722</v>
      </c>
      <c r="C11" s="8">
        <v>0.48958333333333331</v>
      </c>
      <c r="D11" s="8">
        <v>0.52083333333333337</v>
      </c>
      <c r="E11" s="8">
        <v>0.5625</v>
      </c>
      <c r="F11" s="8">
        <v>0.75694444444444442</v>
      </c>
      <c r="G1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5.4166666666666679</v>
      </c>
      <c r="H11" s="13" t="s">
        <v>41</v>
      </c>
    </row>
    <row r="12" spans="2:8" ht="20.100000000000001" customHeight="1" x14ac:dyDescent="0.25">
      <c r="B12" s="7">
        <v>45723</v>
      </c>
      <c r="C12" s="8">
        <v>0.31944444444444442</v>
      </c>
      <c r="D12" s="8">
        <v>0.3888888888888889</v>
      </c>
      <c r="E12" s="8">
        <v>0.45833333333333331</v>
      </c>
      <c r="F12" s="8">
        <v>0.62986111111111109</v>
      </c>
      <c r="G1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5.7833333333333341</v>
      </c>
      <c r="H12" s="13" t="s">
        <v>40</v>
      </c>
    </row>
    <row r="13" spans="2:8" ht="20.100000000000001" customHeight="1" x14ac:dyDescent="0.25">
      <c r="B13" s="7">
        <v>45727</v>
      </c>
      <c r="C13" s="8">
        <v>0.44791666666666669</v>
      </c>
      <c r="D13" s="8">
        <v>0.52430555555555558</v>
      </c>
      <c r="E13" s="8">
        <v>0.5625</v>
      </c>
      <c r="F13" s="8">
        <v>0.60416666666666663</v>
      </c>
      <c r="G1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2.8333333333333326</v>
      </c>
      <c r="H13" s="13"/>
    </row>
    <row r="14" spans="2:8" ht="20.100000000000001" customHeight="1" x14ac:dyDescent="0.25">
      <c r="B14" s="7" t="s">
        <v>43</v>
      </c>
      <c r="C14" s="8">
        <v>0.47916666666666669</v>
      </c>
      <c r="D14" s="8">
        <v>0.57638888888888884</v>
      </c>
      <c r="E14" s="8">
        <v>0.61111111111111116</v>
      </c>
      <c r="F14" s="8">
        <v>0.76041666666666663</v>
      </c>
      <c r="G1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5.9166666666666625</v>
      </c>
      <c r="H14" s="13"/>
    </row>
    <row r="15" spans="2:8" ht="20.100000000000001" customHeight="1" x14ac:dyDescent="0.25">
      <c r="B15" s="7" t="s">
        <v>44</v>
      </c>
      <c r="C15" s="8">
        <v>0.45833333333333331</v>
      </c>
      <c r="D15" s="8">
        <v>0.52777777777777779</v>
      </c>
      <c r="E15" s="8">
        <v>0.61111111111111116</v>
      </c>
      <c r="F15" s="8">
        <v>0.76041666666666663</v>
      </c>
      <c r="G1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5.2499999999999982</v>
      </c>
      <c r="H15" s="13"/>
    </row>
    <row r="16" spans="2:8" ht="20.100000000000001" customHeight="1" x14ac:dyDescent="0.25">
      <c r="B16" s="7" t="s">
        <v>45</v>
      </c>
      <c r="C16" s="8">
        <v>0.36805555555555558</v>
      </c>
      <c r="D16" s="8">
        <v>0.46527777777777779</v>
      </c>
      <c r="E16" s="8">
        <v>0.55208333333333337</v>
      </c>
      <c r="F16" s="8">
        <v>0.66666666666666663</v>
      </c>
      <c r="G16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5.0833333333333313</v>
      </c>
      <c r="H16" s="13"/>
    </row>
    <row r="17" spans="2:8" ht="20.100000000000001" customHeight="1" x14ac:dyDescent="0.25">
      <c r="B17" s="7" t="s">
        <v>46</v>
      </c>
      <c r="C17" s="8">
        <v>0.44791666666666669</v>
      </c>
      <c r="D17" s="8">
        <v>0.52430555555555558</v>
      </c>
      <c r="E17" s="8">
        <v>0.5625</v>
      </c>
      <c r="F17" s="8">
        <v>0.76041666666666663</v>
      </c>
      <c r="G17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6.5833333333333321</v>
      </c>
      <c r="H17" s="13" t="s">
        <v>47</v>
      </c>
    </row>
    <row r="18" spans="2:8" ht="20.100000000000001" customHeight="1" x14ac:dyDescent="0.25">
      <c r="B18" s="7" t="s">
        <v>48</v>
      </c>
      <c r="C18" s="8">
        <v>0.57291666666666663</v>
      </c>
      <c r="D18" s="8"/>
      <c r="E18" s="8"/>
      <c r="F18" s="8">
        <v>0.77083333333333337</v>
      </c>
      <c r="G18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4.7500000000000018</v>
      </c>
      <c r="H18" s="13"/>
    </row>
    <row r="19" spans="2:8" ht="20.100000000000001" customHeight="1" x14ac:dyDescent="0.25">
      <c r="B19" s="7" t="s">
        <v>49</v>
      </c>
      <c r="C19" s="8">
        <v>0.59375</v>
      </c>
      <c r="D19" s="8"/>
      <c r="E19" s="8"/>
      <c r="F19" s="8">
        <v>0.75694444444444442</v>
      </c>
      <c r="G19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3.9166666666666661</v>
      </c>
      <c r="H19" s="13"/>
    </row>
    <row r="20" spans="2:8" ht="20.100000000000001" customHeight="1" x14ac:dyDescent="0.25">
      <c r="B20" s="7" t="s">
        <v>50</v>
      </c>
      <c r="C20" s="8">
        <v>0.5</v>
      </c>
      <c r="D20" s="8"/>
      <c r="E20" s="8"/>
      <c r="F20" s="8">
        <v>0.76041666666666663</v>
      </c>
      <c r="G20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6.2499999999999991</v>
      </c>
      <c r="H20" s="13"/>
    </row>
    <row r="21" spans="2:8" ht="20.100000000000001" customHeight="1" x14ac:dyDescent="0.25">
      <c r="B21" s="7" t="s">
        <v>51</v>
      </c>
      <c r="C21" s="8">
        <v>0.50694444444444442</v>
      </c>
      <c r="D21" s="8"/>
      <c r="E21" s="8"/>
      <c r="F21" s="8">
        <v>0.75</v>
      </c>
      <c r="G21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5.8333333333333339</v>
      </c>
      <c r="H21" s="13"/>
    </row>
    <row r="22" spans="2:8" ht="20.100000000000001" customHeight="1" x14ac:dyDescent="0.25">
      <c r="B22" s="7" t="s">
        <v>52</v>
      </c>
      <c r="C22" s="8">
        <v>0.61458333333333337</v>
      </c>
      <c r="D22" s="8"/>
      <c r="E22" s="8"/>
      <c r="F22" s="8">
        <v>0.66666666666666663</v>
      </c>
      <c r="G22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1.2499999999999982</v>
      </c>
      <c r="H22" s="13"/>
    </row>
    <row r="23" spans="2:8" ht="20.100000000000001" customHeight="1" x14ac:dyDescent="0.25">
      <c r="B23" s="7">
        <v>45752</v>
      </c>
      <c r="C23" s="8">
        <v>0.625</v>
      </c>
      <c r="D23" s="8"/>
      <c r="E23" s="8"/>
      <c r="F23" s="8">
        <v>0.76041666666666663</v>
      </c>
      <c r="G23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23" s="13"/>
    </row>
    <row r="24" spans="2:8" ht="20.100000000000001" customHeight="1" x14ac:dyDescent="0.25">
      <c r="B24" s="7">
        <v>45754</v>
      </c>
      <c r="C24" s="8">
        <v>0.36458333333333331</v>
      </c>
      <c r="D24" s="8">
        <v>0.5</v>
      </c>
      <c r="E24" s="8">
        <v>0.66666666666666663</v>
      </c>
      <c r="F24" s="8">
        <v>0.76736111111111116</v>
      </c>
      <c r="G24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5.6666666666666696</v>
      </c>
      <c r="H24" s="13"/>
    </row>
    <row r="25" spans="2:8" ht="20.100000000000001" customHeight="1" x14ac:dyDescent="0.25">
      <c r="B25" s="7">
        <v>45756</v>
      </c>
      <c r="C25" s="8">
        <v>0.35416666666666669</v>
      </c>
      <c r="D25" s="8">
        <v>0.5</v>
      </c>
      <c r="E25" s="8">
        <v>0.64583333333333337</v>
      </c>
      <c r="F25" s="8">
        <v>0.6875</v>
      </c>
      <c r="G25" s="4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4.4999999999999982</v>
      </c>
      <c r="H25" s="13"/>
    </row>
    <row r="26" spans="2:8" ht="20.100000000000001" customHeight="1" x14ac:dyDescent="0.25">
      <c r="B26" s="7">
        <v>45757</v>
      </c>
      <c r="C26" s="15">
        <v>0.38194444444444442</v>
      </c>
      <c r="D26" s="15"/>
      <c r="E26" s="15"/>
      <c r="F26" s="15">
        <v>0.4201388888888889</v>
      </c>
      <c r="G2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0.91666666666666741</v>
      </c>
      <c r="H26" s="13"/>
    </row>
    <row r="27" spans="2:8" ht="20.100000000000001" customHeight="1" x14ac:dyDescent="0.25">
      <c r="B27" s="7">
        <v>45758</v>
      </c>
      <c r="C27" s="15">
        <v>0.66666666666666663</v>
      </c>
      <c r="D27" s="15"/>
      <c r="E27" s="15"/>
      <c r="F27" s="15">
        <v>0.77777777777777779</v>
      </c>
      <c r="G27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2.6666666666666679</v>
      </c>
      <c r="H27" s="13"/>
    </row>
    <row r="28" spans="2:8" ht="20.100000000000001" customHeight="1" x14ac:dyDescent="0.25">
      <c r="B28" s="14" t="s">
        <v>53</v>
      </c>
      <c r="C28" s="15">
        <v>0.3611111111111111</v>
      </c>
      <c r="D28" s="15"/>
      <c r="E28" s="15"/>
      <c r="F28" s="15">
        <v>0.5</v>
      </c>
      <c r="G28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3.3333333333333335</v>
      </c>
      <c r="H28" s="13"/>
    </row>
    <row r="29" spans="2:8" ht="20.100000000000001" customHeight="1" x14ac:dyDescent="0.25">
      <c r="B29" s="14" t="s">
        <v>54</v>
      </c>
      <c r="C29" s="15">
        <v>0.47430555555555554</v>
      </c>
      <c r="D29" s="15">
        <v>0.50694444444444442</v>
      </c>
      <c r="E29" s="15">
        <v>0.63541666666666663</v>
      </c>
      <c r="F29" s="15">
        <v>0.79166666666666663</v>
      </c>
      <c r="G29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4.5333333333333332</v>
      </c>
      <c r="H29" s="13"/>
    </row>
    <row r="30" spans="2:8" ht="20.100000000000001" customHeight="1" x14ac:dyDescent="0.25">
      <c r="B30" s="14" t="s">
        <v>55</v>
      </c>
      <c r="C30" s="15">
        <v>0.70833333333333337</v>
      </c>
      <c r="D30" s="15"/>
      <c r="E30" s="15"/>
      <c r="F30" s="15">
        <v>0.79166666666666663</v>
      </c>
      <c r="G30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1.9999999999999982</v>
      </c>
      <c r="H30" s="13"/>
    </row>
    <row r="31" spans="2:8" ht="20.100000000000001" customHeight="1" x14ac:dyDescent="0.25">
      <c r="B31" s="14" t="s">
        <v>56</v>
      </c>
      <c r="C31" s="15">
        <v>0.44791666666666669</v>
      </c>
      <c r="D31" s="15"/>
      <c r="E31" s="15"/>
      <c r="F31" s="15">
        <v>0.59375</v>
      </c>
      <c r="G31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3.4999999999999996</v>
      </c>
      <c r="H31" s="13"/>
    </row>
    <row r="32" spans="2:8" ht="20.100000000000001" customHeight="1" x14ac:dyDescent="0.25">
      <c r="B32" s="14" t="s">
        <v>57</v>
      </c>
      <c r="C32" s="15">
        <v>0.67708333333333337</v>
      </c>
      <c r="D32" s="15"/>
      <c r="E32" s="15"/>
      <c r="F32" s="15">
        <v>0.8125</v>
      </c>
      <c r="G32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3.2499999999999991</v>
      </c>
      <c r="H32" s="13"/>
    </row>
    <row r="33" spans="2:8" ht="20.100000000000001" customHeight="1" x14ac:dyDescent="0.25">
      <c r="B33" s="14" t="s">
        <v>58</v>
      </c>
      <c r="C33" s="15">
        <v>0.625</v>
      </c>
      <c r="D33" s="15"/>
      <c r="E33" s="15"/>
      <c r="F33" s="15">
        <v>0.8125</v>
      </c>
      <c r="G33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4.5</v>
      </c>
      <c r="H33" s="13"/>
    </row>
    <row r="34" spans="2:8" ht="20.100000000000001" customHeight="1" x14ac:dyDescent="0.25">
      <c r="B34" s="14" t="s">
        <v>59</v>
      </c>
      <c r="C34" s="15">
        <v>0.71875</v>
      </c>
      <c r="D34" s="15"/>
      <c r="E34" s="15"/>
      <c r="F34" s="15">
        <v>0.8125</v>
      </c>
      <c r="G34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2.25</v>
      </c>
      <c r="H34" s="13"/>
    </row>
    <row r="35" spans="2:8" ht="20.100000000000001" customHeight="1" x14ac:dyDescent="0.25">
      <c r="B35" s="14" t="s">
        <v>60</v>
      </c>
      <c r="C35" s="19">
        <v>0.46875</v>
      </c>
      <c r="D35" s="15">
        <v>0.5</v>
      </c>
      <c r="E35" s="15">
        <v>0.61458333333333337</v>
      </c>
      <c r="F35" s="15">
        <v>0.76041666666666663</v>
      </c>
      <c r="G35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4.2499999999999982</v>
      </c>
      <c r="H35" s="13" t="s">
        <v>61</v>
      </c>
    </row>
    <row r="36" spans="2:8" ht="20.100000000000001" customHeight="1" x14ac:dyDescent="0.25">
      <c r="B36" s="14" t="s">
        <v>62</v>
      </c>
      <c r="C36" s="15">
        <v>0.6875</v>
      </c>
      <c r="D36" s="15"/>
      <c r="E36" s="15"/>
      <c r="F36" s="15">
        <v>0.82638888888888884</v>
      </c>
      <c r="G36" s="16">
        <f>IFERROR(IF(COUNT(Arbeitszeittabelle34[[#This Row],[Einstempelzeit]:[Ausstempelzeit]])=4,(IF(Arbeitszeittabelle34[[#This Row],[Ausstempelzeit]]&lt;Arbeitszeittabelle34[[#This Row],[Einstempelzeit]],1,0)+Arbeitszeittabelle34[[#This Row],[Ausstempelzeit]])-Arbeitszeittabelle34[[#This Row],[Ende der Mittagspause]]+Arbeitszeittabelle34[[#This Row],[Beginn der Mittagspause]]-Arbeitszeittabelle34[[#This Row],[Einstempelzeit]],IF(AND(LEN(Arbeitszeittabelle34[[#This Row],[Einstempelzeit]])&lt;&gt;0,LEN(Arbeitszeittabelle34[[#This Row],[Ausstempelzeit]])&lt;&gt;0),(IF(Arbeitszeittabelle34[[#This Row],[Ausstempelzeit]]&lt;Arbeitszeittabelle34[[#This Row],[Einstempelzeit]],1,0)+Arbeitszeittabelle34[[#This Row],[Ausstempelzeit]])-Arbeitszeittabelle34[[#This Row],[Einstempelzeit]],0))*24,0)</f>
        <v>3.3333333333333321</v>
      </c>
      <c r="H36" s="13"/>
    </row>
    <row r="37" spans="2:8" ht="20.100000000000001" customHeight="1" x14ac:dyDescent="0.25">
      <c r="B37" s="14"/>
      <c r="C37" s="15"/>
      <c r="D37" s="15"/>
      <c r="E37" s="15"/>
      <c r="F37" s="15"/>
      <c r="G37" s="16"/>
      <c r="H37" s="13"/>
    </row>
  </sheetData>
  <dataValidations count="25">
    <dataValidation allowBlank="1" showErrorMessage="1" sqref="C1:E1 D3:E4 F1:G6 H1:XFD1048576 A2:A1048576 C35 B8:G34 D35:G36 B35:B36 B37:G1048576" xr:uid="{6B610A65-F9A6-45D1-B900-743AF24D6786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8735D079-08ED-45F5-97D0-9E7ED7CB32B1}"/>
    <dataValidation allowBlank="1" showInputMessage="1" showErrorMessage="1" prompt="Der Titel des Arbeitsblatts befindet sich in dieser Zelle. Geben Sie in den Zellen unten Details zum Mitarbeiter und zum Vorgesetzten ein." sqref="B1" xr:uid="{D7350DB0-AED6-44E6-8F3E-FC733058C63D}"/>
    <dataValidation allowBlank="1" showInputMessage="1" showErrorMessage="1" prompt="Geben Sie in der Zelle rechts den Namen, die E-Mail-Adresse und die Telefonnummer des Mitarbeiters ein." sqref="B2" xr:uid="{5346A716-5363-4085-98BD-CB017B09C2FE}"/>
    <dataValidation allowBlank="1" showInputMessage="1" showErrorMessage="1" prompt="Geben Sie in dieser Zelle den Namen des Mitarbeiters ein." sqref="C2" xr:uid="{2006C7A8-F6BC-4150-B930-390CE8B20577}"/>
    <dataValidation allowBlank="1" showInputMessage="1" showErrorMessage="1" prompt="Geben Sie in dieser Zelle die E-Mail-Adresse des Mitarbeiters ein." sqref="D2" xr:uid="{DCAE42AE-FB36-4541-81C9-57FDAB4E94DB}"/>
    <dataValidation allowBlank="1" showInputMessage="1" showErrorMessage="1" prompt="Geben Sie in dieser Zelle die Telefonnummer des Mitarbeiters ein." sqref="E2" xr:uid="{FAA01AEA-4AC5-47CB-A1C9-02BD9627A6A0}"/>
    <dataValidation allowBlank="1" showInputMessage="1" showErrorMessage="1" prompt="Geben Sie den Namen des Vorgesetzten in der Zelle rechts ein." sqref="B3" xr:uid="{43FA2ED7-6C7C-48E4-A935-5B6C52D0250A}"/>
    <dataValidation allowBlank="1" showInputMessage="1" showErrorMessage="1" prompt="Geben Sie in dieser Zelle den Namen des Vorgesetzten ein." sqref="C3" xr:uid="{3ADF0663-8D42-4FD2-8CA6-BD7F5BBDB970}"/>
    <dataValidation allowBlank="1" showInputMessage="1" showErrorMessage="1" prompt="Geben Sie den Anfang des Zeitraums in dieser Zelle ein." sqref="B4" xr:uid="{948357C3-0D3D-4AB4-B0FF-E58C3C573592}"/>
    <dataValidation allowBlank="1" showInputMessage="1" showErrorMessage="1" prompt="Geben Sie das Ende des Zeitraums in dieser Zelle ein." sqref="C4" xr:uid="{0C5FF084-B08C-41FB-8C79-D0764F301C73}"/>
    <dataValidation allowBlank="1" showInputMessage="1" showErrorMessage="1" prompt="Geben Sie in der Zelle unten die Gesamtzahl der Arbeitswochenstunden ein." sqref="B5" xr:uid="{1D385325-7FC4-4F7A-A9FA-E206C0B87B49}"/>
    <dataValidation allowBlank="1" showInputMessage="1" showErrorMessage="1" prompt="Die Summe der geleisteten Arbeitsstunden wird in der Zelle unten automatisch berechnet." sqref="C5" xr:uid="{10836041-F186-4292-82E8-433DF5DC1EE0}"/>
    <dataValidation allowBlank="1" showInputMessage="1" showErrorMessage="1" prompt="Die Summe der regulären Arbeitsstunden wird in der Zelle unten automatisch berechnet." sqref="D5" xr:uid="{83C5B048-AFC2-47B3-937A-6840C0A95CD4}"/>
    <dataValidation allowBlank="1" showInputMessage="1" showErrorMessage="1" prompt="Überstunden werden in der Zelle unten automatisch berechnet." sqref="E5" xr:uid="{6A9074D3-7160-4C9E-838E-C31B92336FBB}"/>
    <dataValidation allowBlank="1" showInputMessage="1" showErrorMessage="1" prompt="Geben Sie in dieser Zelle die Gesamtzahl der Arbeitswochenstunden ein." sqref="B6" xr:uid="{E28224C3-7110-4B99-9B97-03DB48AB432A}"/>
    <dataValidation allowBlank="1" showInputMessage="1" showErrorMessage="1" prompt="Die Summe der geleisteten Arbeitsstunden wird in dieser Zelle automatisch berechnet." sqref="C6" xr:uid="{E8169C1F-B3B2-4A50-B6BC-929F04DA5EF8}"/>
    <dataValidation allowBlank="1" showInputMessage="1" showErrorMessage="1" prompt="Die Summe der regulären Arbeitsstunden wird in dieser Zelle automatisch berechnet." sqref="D6" xr:uid="{2232AB4F-0139-4A20-A7C7-1144EB88F029}"/>
    <dataValidation allowBlank="1" showInputMessage="1" showErrorMessage="1" prompt="Die Überstunden werden in dieser Zelle automatisch berechnet." sqref="E6" xr:uid="{5215B101-FFE4-4639-95F4-C3758BC6F6D9}"/>
    <dataValidation allowBlank="1" showInputMessage="1" showErrorMessage="1" prompt="Geben Sie in dieser Spalte unter dieser Überschrift das Datum ein. Verwenden Sie Überschriftsfilter, um bestimmte Einträge zu finden." sqref="B7" xr:uid="{FBFDD03D-6066-4C03-9F30-5D6CBCB12BC8}"/>
    <dataValidation allowBlank="1" showInputMessage="1" showErrorMessage="1" prompt="Geben Sie in dieser Spalte unter dieser Überschrift die Einstempelzeit ein." sqref="C7" xr:uid="{357E5F8D-B01A-458F-91AD-5CC3D7EC0BF7}"/>
    <dataValidation allowBlank="1" showInputMessage="1" showErrorMessage="1" prompt="Geben Sie in dieser Spalte unter dieser Überschrift den Beginn der Mittagspause ein." sqref="D7" xr:uid="{110A0A84-48FB-414F-B43E-5B25102DF2D6}"/>
    <dataValidation allowBlank="1" showInputMessage="1" showErrorMessage="1" prompt="Geben Sie in dieser Spalte unter dieser Überschrift das Ende der Mittagspause ein." sqref="E7" xr:uid="{1A7BFC59-C357-4A23-8019-6981D8B5C129}"/>
    <dataValidation allowBlank="1" showInputMessage="1" showErrorMessage="1" prompt="Geben Sie in dieser Spalte unter dieser Überschrift die Ausstempelzeitzeit ein." sqref="F7" xr:uid="{D32C8F53-5A81-4617-A3D7-9090CDE0BCA6}"/>
    <dataValidation allowBlank="1" showInputMessage="1" showErrorMessage="1" prompt="Die geleisteten Arbeitsstunden werden in dieser Spalte unter dieser Überschrift automatisch berechnet." sqref="G7" xr:uid="{8425DFB0-B412-489C-9D89-025158C09426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A1930-7DDC-4A2A-ADD8-CA8EC9D44878}">
  <sheetPr>
    <tabColor theme="4"/>
    <pageSetUpPr fitToPage="1"/>
  </sheetPr>
  <dimension ref="B1:H26"/>
  <sheetViews>
    <sheetView showGridLines="0" tabSelected="1" topLeftCell="A5" zoomScaleNormal="100" workbookViewId="0">
      <selection activeCell="E24" sqref="E24"/>
    </sheetView>
  </sheetViews>
  <sheetFormatPr defaultColWidth="9.140625" defaultRowHeight="20.100000000000001" customHeight="1" x14ac:dyDescent="0.25"/>
  <cols>
    <col min="1" max="1" width="2.7109375" customWidth="1"/>
    <col min="2" max="2" width="39.85546875" customWidth="1"/>
    <col min="3" max="3" width="27.5703125" customWidth="1"/>
    <col min="4" max="4" width="14.42578125" customWidth="1"/>
    <col min="5" max="5" width="15.28515625" customWidth="1"/>
    <col min="6" max="6" width="17.7109375" customWidth="1"/>
    <col min="7" max="7" width="16.7109375" customWidth="1"/>
    <col min="8" max="8" width="53.5703125" style="12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1"/>
    </row>
    <row r="2" spans="2:8" ht="30" customHeight="1" x14ac:dyDescent="0.25">
      <c r="B2" t="s">
        <v>11</v>
      </c>
      <c r="C2" t="s">
        <v>12</v>
      </c>
      <c r="E2" s="5"/>
    </row>
    <row r="3" spans="2:8" ht="30" customHeight="1" x14ac:dyDescent="0.25">
      <c r="B3" t="s">
        <v>1</v>
      </c>
      <c r="C3" t="s">
        <v>13</v>
      </c>
    </row>
    <row r="4" spans="2:8" ht="35.1" customHeight="1" x14ac:dyDescent="0.35">
      <c r="B4" s="9" t="s">
        <v>33</v>
      </c>
      <c r="C4" s="6" t="s">
        <v>34</v>
      </c>
    </row>
    <row r="5" spans="2:8" ht="45" customHeight="1" x14ac:dyDescent="0.25">
      <c r="B5" s="2" t="s">
        <v>35</v>
      </c>
      <c r="C5" s="2" t="s">
        <v>3</v>
      </c>
      <c r="D5" s="2" t="s">
        <v>5</v>
      </c>
      <c r="E5" s="2" t="s">
        <v>7</v>
      </c>
    </row>
    <row r="6" spans="2:8" ht="30" customHeight="1" x14ac:dyDescent="0.4">
      <c r="B6" s="3">
        <f>9*19</f>
        <v>171</v>
      </c>
      <c r="C6" s="3">
        <f>SUBTOTAL(109,Arbeitszeittabelle345[Arbeitsstunden])</f>
        <v>55.533333333333324</v>
      </c>
      <c r="D6" s="3">
        <f>IFERROR(IF(C6&lt;=Arbeitswochenstunden,C6,Arbeitswochenstunden),"")</f>
        <v>55.533333333333324</v>
      </c>
      <c r="E6" s="3">
        <f>IFERROR(C6-B6+'März-Apr'!E6, "")</f>
        <v>-140.95000000000002</v>
      </c>
      <c r="F6" s="17"/>
    </row>
    <row r="7" spans="2:8" ht="39.950000000000003" customHeight="1" x14ac:dyDescent="0.25">
      <c r="B7" t="s">
        <v>2</v>
      </c>
      <c r="C7" t="s">
        <v>4</v>
      </c>
      <c r="D7" s="10" t="s">
        <v>6</v>
      </c>
      <c r="E7" s="10" t="s">
        <v>8</v>
      </c>
      <c r="F7" t="s">
        <v>9</v>
      </c>
      <c r="G7" t="s">
        <v>10</v>
      </c>
      <c r="H7" t="s">
        <v>15</v>
      </c>
    </row>
    <row r="8" spans="2:8" ht="20.100000000000001" customHeight="1" x14ac:dyDescent="0.25">
      <c r="B8" s="14">
        <v>45779</v>
      </c>
      <c r="C8" s="15">
        <v>0.64583333333333337</v>
      </c>
      <c r="D8" s="8"/>
      <c r="E8" s="8"/>
      <c r="F8" s="8">
        <v>0.82777777777777772</v>
      </c>
      <c r="G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4.3666666666666645</v>
      </c>
      <c r="H8" s="13"/>
    </row>
    <row r="9" spans="2:8" ht="20.100000000000001" customHeight="1" x14ac:dyDescent="0.25">
      <c r="B9" s="7">
        <v>45782</v>
      </c>
      <c r="C9" s="8">
        <v>0.4236111111111111</v>
      </c>
      <c r="D9" s="8">
        <v>0.50347222222222221</v>
      </c>
      <c r="E9" s="8">
        <v>0.61805555555555558</v>
      </c>
      <c r="F9" s="8">
        <v>0.8125</v>
      </c>
      <c r="G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6.5833333333333321</v>
      </c>
      <c r="H9" s="13"/>
    </row>
    <row r="10" spans="2:8" ht="20.100000000000001" customHeight="1" x14ac:dyDescent="0.25">
      <c r="B10" s="7">
        <v>45783</v>
      </c>
      <c r="C10" s="8">
        <v>0.66666666666666663</v>
      </c>
      <c r="D10" s="8"/>
      <c r="E10" s="8"/>
      <c r="F10" s="8">
        <v>0.72916666666666663</v>
      </c>
      <c r="G1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1.5</v>
      </c>
      <c r="H10" s="13"/>
    </row>
    <row r="11" spans="2:8" ht="20.100000000000001" customHeight="1" x14ac:dyDescent="0.25">
      <c r="B11" s="7">
        <v>45784</v>
      </c>
      <c r="C11" s="8">
        <v>0.60416666666666663</v>
      </c>
      <c r="D11" s="8"/>
      <c r="E11" s="8"/>
      <c r="F11" s="8">
        <v>0.8125</v>
      </c>
      <c r="G1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5.0000000000000009</v>
      </c>
      <c r="H11" s="13" t="s">
        <v>64</v>
      </c>
    </row>
    <row r="12" spans="2:8" ht="20.100000000000001" customHeight="1" x14ac:dyDescent="0.25">
      <c r="B12" s="7">
        <v>45786</v>
      </c>
      <c r="C12" s="8">
        <v>0.66666666666666663</v>
      </c>
      <c r="D12" s="8"/>
      <c r="E12" s="8"/>
      <c r="F12" s="8">
        <v>0.70833333333333337</v>
      </c>
      <c r="G1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1.0000000000000018</v>
      </c>
      <c r="H12" s="13" t="s">
        <v>63</v>
      </c>
    </row>
    <row r="13" spans="2:8" ht="20.100000000000001" customHeight="1" x14ac:dyDescent="0.25">
      <c r="B13" s="7">
        <v>45787</v>
      </c>
      <c r="C13" s="8">
        <v>0.80902777777777779</v>
      </c>
      <c r="D13" s="8"/>
      <c r="E13" s="8"/>
      <c r="F13" s="8">
        <v>0.92361111111111116</v>
      </c>
      <c r="G1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2.7500000000000009</v>
      </c>
      <c r="H13" s="13" t="s">
        <v>65</v>
      </c>
    </row>
    <row r="14" spans="2:8" ht="20.100000000000001" customHeight="1" x14ac:dyDescent="0.25">
      <c r="B14" s="7">
        <v>45788</v>
      </c>
      <c r="C14" s="8">
        <v>0.5</v>
      </c>
      <c r="D14" s="8"/>
      <c r="E14" s="8"/>
      <c r="F14" s="8">
        <v>0.59027777777777779</v>
      </c>
      <c r="G1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2.166666666666667</v>
      </c>
      <c r="H14" s="13" t="s">
        <v>65</v>
      </c>
    </row>
    <row r="15" spans="2:8" ht="20.100000000000001" customHeight="1" x14ac:dyDescent="0.25">
      <c r="B15" s="7">
        <v>45789</v>
      </c>
      <c r="C15" s="8">
        <v>0.65972222222222221</v>
      </c>
      <c r="D15" s="8"/>
      <c r="E15" s="8"/>
      <c r="F15" s="8">
        <v>0.80208333333333337</v>
      </c>
      <c r="G1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3.4166666666666679</v>
      </c>
      <c r="H15" s="13" t="s">
        <v>66</v>
      </c>
    </row>
    <row r="16" spans="2:8" ht="20.100000000000001" customHeight="1" x14ac:dyDescent="0.25">
      <c r="B16" s="7" t="s">
        <v>67</v>
      </c>
      <c r="C16" s="8">
        <v>0.6875</v>
      </c>
      <c r="D16" s="8"/>
      <c r="E16" s="8"/>
      <c r="F16" s="8">
        <v>0.72916666666666663</v>
      </c>
      <c r="G16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0.99999999999999911</v>
      </c>
      <c r="H16" s="13" t="s">
        <v>68</v>
      </c>
    </row>
    <row r="17" spans="2:8" ht="20.100000000000001" customHeight="1" x14ac:dyDescent="0.25">
      <c r="B17" s="7" t="s">
        <v>69</v>
      </c>
      <c r="C17" s="8">
        <v>0.3888888888888889</v>
      </c>
      <c r="D17" s="8">
        <v>0.5</v>
      </c>
      <c r="E17" s="8">
        <v>0.69444444444444442</v>
      </c>
      <c r="F17" s="8">
        <v>0.79166666666666663</v>
      </c>
      <c r="G17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5</v>
      </c>
      <c r="H17" s="13" t="s">
        <v>70</v>
      </c>
    </row>
    <row r="18" spans="2:8" ht="20.100000000000001" customHeight="1" x14ac:dyDescent="0.25">
      <c r="B18" s="7" t="s">
        <v>71</v>
      </c>
      <c r="C18" s="8">
        <v>0.64930555555555558</v>
      </c>
      <c r="D18" s="8"/>
      <c r="E18" s="8"/>
      <c r="F18" s="8">
        <v>0.8125</v>
      </c>
      <c r="G18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3.9166666666666661</v>
      </c>
      <c r="H18" s="13"/>
    </row>
    <row r="19" spans="2:8" ht="20.100000000000001" customHeight="1" x14ac:dyDescent="0.25">
      <c r="B19" s="7" t="s">
        <v>72</v>
      </c>
      <c r="C19" s="8">
        <v>0.61458333333333337</v>
      </c>
      <c r="D19" s="8"/>
      <c r="E19" s="8"/>
      <c r="F19" s="8">
        <v>0.8125</v>
      </c>
      <c r="G19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4.7499999999999991</v>
      </c>
      <c r="H19" s="13"/>
    </row>
    <row r="20" spans="2:8" ht="20.100000000000001" customHeight="1" x14ac:dyDescent="0.25">
      <c r="B20" s="7" t="s">
        <v>73</v>
      </c>
      <c r="C20" s="8">
        <v>0.70833333333333337</v>
      </c>
      <c r="D20" s="8"/>
      <c r="E20" s="8"/>
      <c r="F20" s="8">
        <v>0.82638888888888884</v>
      </c>
      <c r="G20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2.8333333333333313</v>
      </c>
      <c r="H20" s="13"/>
    </row>
    <row r="21" spans="2:8" ht="20.100000000000001" customHeight="1" x14ac:dyDescent="0.25">
      <c r="B21" s="7" t="s">
        <v>74</v>
      </c>
      <c r="C21" s="8">
        <v>0.625</v>
      </c>
      <c r="D21" s="8"/>
      <c r="E21" s="8"/>
      <c r="F21" s="8">
        <v>0.80555555555555558</v>
      </c>
      <c r="G21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4.3333333333333339</v>
      </c>
      <c r="H21" s="13"/>
    </row>
    <row r="22" spans="2:8" ht="20.100000000000001" customHeight="1" x14ac:dyDescent="0.25">
      <c r="B22" s="7" t="s">
        <v>75</v>
      </c>
      <c r="C22" s="8">
        <v>0.64583333333333337</v>
      </c>
      <c r="D22" s="8"/>
      <c r="E22" s="8"/>
      <c r="F22" s="8">
        <v>0.80555555555555558</v>
      </c>
      <c r="G22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3.833333333333333</v>
      </c>
      <c r="H22" s="13"/>
    </row>
    <row r="23" spans="2:8" ht="20.100000000000001" customHeight="1" x14ac:dyDescent="0.25">
      <c r="B23" s="7" t="s">
        <v>76</v>
      </c>
      <c r="C23" s="8">
        <v>0.44791666666666669</v>
      </c>
      <c r="D23" s="8">
        <v>0.50347222222222221</v>
      </c>
      <c r="E23" s="8">
        <v>0.73958333333333337</v>
      </c>
      <c r="F23" s="8">
        <v>0.8125</v>
      </c>
      <c r="G23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3.0833333333333317</v>
      </c>
      <c r="H23" s="13"/>
    </row>
    <row r="24" spans="2:8" ht="20.100000000000001" customHeight="1" x14ac:dyDescent="0.25">
      <c r="B24" s="7"/>
      <c r="C24" s="8"/>
      <c r="D24" s="8"/>
      <c r="E24" s="8"/>
      <c r="F24" s="8"/>
      <c r="G24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4" s="13"/>
    </row>
    <row r="25" spans="2:8" ht="20.100000000000001" customHeight="1" x14ac:dyDescent="0.25">
      <c r="B25" s="7"/>
      <c r="C25" s="8"/>
      <c r="D25" s="8"/>
      <c r="E25" s="8"/>
      <c r="F25" s="8"/>
      <c r="G25" s="4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5" s="13"/>
    </row>
    <row r="26" spans="2:8" ht="20.100000000000001" customHeight="1" x14ac:dyDescent="0.25">
      <c r="B26" s="14"/>
      <c r="C26" s="15"/>
      <c r="D26" s="15"/>
      <c r="E26" s="15"/>
      <c r="F26" s="15"/>
      <c r="G26" s="16">
        <f>IFERROR(IF(COUNT(Arbeitszeittabelle345[[#This Row],[Einstempelzeit]:[Ausstempelzeit]])=4,(IF(Arbeitszeittabelle345[[#This Row],[Ausstempelzeit]]&lt;Arbeitszeittabelle345[[#This Row],[Einstempelzeit]],1,0)+Arbeitszeittabelle345[[#This Row],[Ausstempelzeit]])-Arbeitszeittabelle345[[#This Row],[Ende der Mittagspause]]+Arbeitszeittabelle345[[#This Row],[Beginn der Mittagspause]]-Arbeitszeittabelle345[[#This Row],[Einstempelzeit]],IF(AND(LEN(Arbeitszeittabelle345[[#This Row],[Einstempelzeit]])&lt;&gt;0,LEN(Arbeitszeittabelle345[[#This Row],[Ausstempelzeit]])&lt;&gt;0),(IF(Arbeitszeittabelle345[[#This Row],[Ausstempelzeit]]&lt;Arbeitszeittabelle345[[#This Row],[Einstempelzeit]],1,0)+Arbeitszeittabelle345[[#This Row],[Ausstempelzeit]])-Arbeitszeittabelle345[[#This Row],[Einstempelzeit]],0))*24,0)</f>
        <v>0</v>
      </c>
      <c r="H26" s="13"/>
    </row>
  </sheetData>
  <dataValidations count="25">
    <dataValidation allowBlank="1" showInputMessage="1" showErrorMessage="1" prompt="Die geleisteten Arbeitsstunden werden in dieser Spalte unter dieser Überschrift automatisch berechnet." sqref="G7" xr:uid="{B9B8D752-413D-45DD-A598-4DBCAD0F16DE}"/>
    <dataValidation allowBlank="1" showInputMessage="1" showErrorMessage="1" prompt="Geben Sie in dieser Spalte unter dieser Überschrift die Ausstempelzeitzeit ein." sqref="F7" xr:uid="{21E20B4B-E322-4E98-8A67-2F62D88CA845}"/>
    <dataValidation allowBlank="1" showInputMessage="1" showErrorMessage="1" prompt="Geben Sie in dieser Spalte unter dieser Überschrift das Ende der Mittagspause ein." sqref="E7" xr:uid="{A76B6CA2-1D1D-4ADA-A161-09BFF7B242AE}"/>
    <dataValidation allowBlank="1" showInputMessage="1" showErrorMessage="1" prompt="Geben Sie in dieser Spalte unter dieser Überschrift den Beginn der Mittagspause ein." sqref="D7" xr:uid="{3FB914C9-38BB-4704-AFEA-0E4F76E765A6}"/>
    <dataValidation allowBlank="1" showInputMessage="1" showErrorMessage="1" prompt="Geben Sie in dieser Spalte unter dieser Überschrift die Einstempelzeit ein." sqref="C7" xr:uid="{29B7E595-C550-4D43-B4DE-B7934BD973FB}"/>
    <dataValidation allowBlank="1" showInputMessage="1" showErrorMessage="1" prompt="Geben Sie in dieser Spalte unter dieser Überschrift das Datum ein. Verwenden Sie Überschriftsfilter, um bestimmte Einträge zu finden." sqref="B7" xr:uid="{38E04F3B-4CEF-4F74-9FDC-48B157359426}"/>
    <dataValidation allowBlank="1" showInputMessage="1" showErrorMessage="1" prompt="Die Überstunden werden in dieser Zelle automatisch berechnet." sqref="E6" xr:uid="{55206A72-ED2C-4A79-A549-C4B286D23FD1}"/>
    <dataValidation allowBlank="1" showInputMessage="1" showErrorMessage="1" prompt="Die Summe der regulären Arbeitsstunden wird in dieser Zelle automatisch berechnet." sqref="D6" xr:uid="{2A5A1220-47A5-4467-9BDA-B42C14E8012F}"/>
    <dataValidation allowBlank="1" showInputMessage="1" showErrorMessage="1" prompt="Die Summe der geleisteten Arbeitsstunden wird in dieser Zelle automatisch berechnet." sqref="C6" xr:uid="{0B80A509-193B-4E7D-9A2A-AD218F4B144D}"/>
    <dataValidation allowBlank="1" showInputMessage="1" showErrorMessage="1" prompt="Geben Sie in dieser Zelle die Gesamtzahl der Arbeitswochenstunden ein." sqref="B6" xr:uid="{52CA6FDB-AAF1-4239-8920-1EA1BEF277B0}"/>
    <dataValidation allowBlank="1" showInputMessage="1" showErrorMessage="1" prompt="Überstunden werden in der Zelle unten automatisch berechnet." sqref="E5" xr:uid="{F4B04329-BA9D-4D8B-83B2-2511D01CBD99}"/>
    <dataValidation allowBlank="1" showInputMessage="1" showErrorMessage="1" prompt="Die Summe der regulären Arbeitsstunden wird in der Zelle unten automatisch berechnet." sqref="D5" xr:uid="{25CD521E-7CFC-4994-99B4-DA2D81362D22}"/>
    <dataValidation allowBlank="1" showInputMessage="1" showErrorMessage="1" prompt="Die Summe der geleisteten Arbeitsstunden wird in der Zelle unten automatisch berechnet." sqref="C5" xr:uid="{312DB9E6-7386-43B2-934B-F614C7E43549}"/>
    <dataValidation allowBlank="1" showInputMessage="1" showErrorMessage="1" prompt="Geben Sie in der Zelle unten die Gesamtzahl der Arbeitswochenstunden ein." sqref="B5" xr:uid="{7C0DEFB4-D548-4DEE-B09A-2AFF6E15FDCA}"/>
    <dataValidation allowBlank="1" showInputMessage="1" showErrorMessage="1" prompt="Geben Sie das Ende des Zeitraums in dieser Zelle ein." sqref="C4" xr:uid="{0FBE502A-8FEA-47F6-88ED-82A74DAA90A2}"/>
    <dataValidation allowBlank="1" showInputMessage="1" showErrorMessage="1" prompt="Geben Sie den Anfang des Zeitraums in dieser Zelle ein." sqref="B4" xr:uid="{E5094096-28EE-4A1E-B751-8EFDFF8C14FF}"/>
    <dataValidation allowBlank="1" showInputMessage="1" showErrorMessage="1" prompt="Geben Sie in dieser Zelle den Namen des Vorgesetzten ein." sqref="C3" xr:uid="{56FE92F9-125D-4D6D-9D14-6E3F41AFAAED}"/>
    <dataValidation allowBlank="1" showInputMessage="1" showErrorMessage="1" prompt="Geben Sie den Namen des Vorgesetzten in der Zelle rechts ein." sqref="B3" xr:uid="{601DCA56-8337-4CBC-9600-0859C287B0A7}"/>
    <dataValidation allowBlank="1" showInputMessage="1" showErrorMessage="1" prompt="Geben Sie in dieser Zelle die Telefonnummer des Mitarbeiters ein." sqref="E2" xr:uid="{0A068FD0-B8C1-42B3-907D-3952A60059B4}"/>
    <dataValidation allowBlank="1" showInputMessage="1" showErrorMessage="1" prompt="Geben Sie in dieser Zelle die E-Mail-Adresse des Mitarbeiters ein." sqref="D2" xr:uid="{B2882C4F-D1C6-40F2-A871-AABD5C6A2424}"/>
    <dataValidation allowBlank="1" showInputMessage="1" showErrorMessage="1" prompt="Geben Sie in dieser Zelle den Namen des Mitarbeiters ein." sqref="C2" xr:uid="{15DB0A2E-18B9-4692-A432-8ACA3FB4485D}"/>
    <dataValidation allowBlank="1" showInputMessage="1" showErrorMessage="1" prompt="Geben Sie in der Zelle rechts den Namen, die E-Mail-Adresse und die Telefonnummer des Mitarbeiters ein." sqref="B2" xr:uid="{D9F871D8-203A-4F04-B40F-5F22B706D8BC}"/>
    <dataValidation allowBlank="1" showInputMessage="1" showErrorMessage="1" prompt="Der Titel des Arbeitsblatts befindet sich in dieser Zelle. Geben Sie in den Zellen unten Details zum Mitarbeiter und zum Vorgesetzten ein." sqref="B1" xr:uid="{A18F4C84-97A5-4F96-AE04-1050620DBDDA}"/>
    <dataValidation allowBlank="1" showInputMessage="1" showErrorMessage="1" prompt="Mit diesem Arbeitsblatt halten Sie die in einer Arbeitswoche geleisteten Arbeitsstunden nach. Geben Sie Datums- und Uhrzeitwerte in die Arbeitszeittabelle ein. Arbeitsstunden gesamt, reguläre Arbeitsstunden und Überstunden werden automatisch berechnet." sqref="A1" xr:uid="{B92A36C2-8123-43B9-B833-A8EA9A1E80B1}"/>
    <dataValidation allowBlank="1" showErrorMessage="1" sqref="C1:E1 D3:E4 F1:G6 H1:XFD1048576 A2:A1048576 B8:G1048576" xr:uid="{DEAAE3DE-751B-44E5-BB8C-59C4EC6DFB90}"/>
  </dataValidations>
  <printOptions horizontalCentered="1"/>
  <pageMargins left="0.4" right="0.4" top="0.4" bottom="0.4" header="0.3" footer="0.3"/>
  <pageSetup paperSize="9" scale="81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TM16390868</Template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Dec-Jan</vt:lpstr>
      <vt:lpstr>Feb</vt:lpstr>
      <vt:lpstr>März-Apr</vt:lpstr>
      <vt:lpstr>Mai-Jun</vt:lpstr>
      <vt:lpstr>Feb!Arbeitswochenstunden</vt:lpstr>
      <vt:lpstr>'Mai-Jun'!Arbeitswochenstunden</vt:lpstr>
      <vt:lpstr>'März-Apr'!Arbeitswochenstunden</vt:lpstr>
      <vt:lpstr>Arbeitswochenstunden</vt:lpstr>
      <vt:lpstr>'Dec-Jan'!Print_Titles</vt:lpstr>
      <vt:lpstr>Feb!Print_Titles</vt:lpstr>
      <vt:lpstr>'Mai-Jun'!Print_Titles</vt:lpstr>
      <vt:lpstr>'März-Apr'!Print_Titles</vt:lpstr>
      <vt:lpstr>Feb!Spaltentitel1</vt:lpstr>
      <vt:lpstr>'Mai-Jun'!Spaltentitel1</vt:lpstr>
      <vt:lpstr>'März-Apr'!Spaltentitel1</vt:lpstr>
      <vt:lpstr>Spaltentitel1</vt:lpstr>
      <vt:lpstr>Feb!Spaltentitelbereich1..E6.1</vt:lpstr>
      <vt:lpstr>'Mai-Jun'!Spaltentitelbereich1..E6.1</vt:lpstr>
      <vt:lpstr>'März-Apr'!Spaltentitelbereich1..E6.1</vt:lpstr>
      <vt:lpstr>Spaltentitelbereich1..E6.1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Moreno</dc:creator>
  <cp:lastModifiedBy>Laura V. Moreno</cp:lastModifiedBy>
  <dcterms:created xsi:type="dcterms:W3CDTF">2017-02-03T07:21:43Z</dcterms:created>
  <dcterms:modified xsi:type="dcterms:W3CDTF">2025-05-28T17:25:42Z</dcterms:modified>
</cp:coreProperties>
</file>